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75" windowHeight="11700"/>
  </bookViews>
  <sheets>
    <sheet name="Зміни ІП 2017" sheetId="6" r:id="rId1"/>
    <sheet name="Лист1" sheetId="7" r:id="rId2"/>
  </sheets>
  <definedNames>
    <definedName name="_xlnm._FilterDatabase" localSheetId="0" hidden="1">'Зміни ІП 2017'!$A$12:$AA$235</definedName>
    <definedName name="_xlnm.Print_Titles" localSheetId="0">'Зміни ІП 2017'!$8:$13</definedName>
    <definedName name="_xlnm.Print_Area" localSheetId="0">'Зміни ІП 2017'!$A$4:$AA$258</definedName>
  </definedNames>
  <calcPr calcId="145621"/>
  <fileRecoveryPr repairLoad="1"/>
</workbook>
</file>

<file path=xl/calcChain.xml><?xml version="1.0" encoding="utf-8"?>
<calcChain xmlns="http://schemas.openxmlformats.org/spreadsheetml/2006/main">
  <c r="P234" i="6" l="1"/>
  <c r="P226" i="6"/>
  <c r="P223" i="6"/>
  <c r="X235" i="6" l="1"/>
  <c r="W235" i="6"/>
  <c r="J235" i="6"/>
  <c r="I235" i="6"/>
  <c r="I234" i="6"/>
  <c r="I226" i="6"/>
  <c r="I223" i="6"/>
  <c r="I155" i="6"/>
  <c r="I136" i="6"/>
  <c r="W60" i="6"/>
  <c r="W59" i="6"/>
  <c r="W48" i="6"/>
  <c r="P155" i="6"/>
  <c r="P136" i="6"/>
  <c r="P109" i="6"/>
  <c r="P61" i="6"/>
  <c r="P60" i="6"/>
  <c r="P59" i="6"/>
  <c r="P48" i="6"/>
  <c r="I109" i="6"/>
  <c r="I61" i="6"/>
  <c r="I60" i="6"/>
  <c r="I59" i="6"/>
  <c r="I48" i="6"/>
  <c r="P58" i="6"/>
  <c r="P54" i="6"/>
  <c r="M54" i="6"/>
  <c r="I58" i="6"/>
  <c r="I54" i="6"/>
  <c r="F58" i="6"/>
  <c r="T58" i="6" s="1"/>
  <c r="G54" i="6"/>
  <c r="U54" i="6" s="1"/>
  <c r="F54" i="6"/>
  <c r="X58" i="6"/>
  <c r="V58" i="6"/>
  <c r="U58" i="6"/>
  <c r="S58" i="6"/>
  <c r="X54" i="6"/>
  <c r="V54" i="6"/>
  <c r="S54" i="6"/>
  <c r="X47" i="6"/>
  <c r="W47" i="6"/>
  <c r="V47" i="6"/>
  <c r="U47" i="6"/>
  <c r="T47" i="6"/>
  <c r="P47" i="6"/>
  <c r="I47" i="6"/>
  <c r="W58" i="6" l="1"/>
  <c r="W54" i="6"/>
  <c r="T54" i="6"/>
  <c r="K47" i="6" l="1"/>
  <c r="O54" i="6"/>
  <c r="K54" i="6" l="1"/>
  <c r="O59" i="6"/>
  <c r="V63" i="6"/>
  <c r="O226" i="6"/>
  <c r="V218" i="6"/>
  <c r="S218" i="6"/>
  <c r="R218" i="6"/>
  <c r="Y218" i="6" s="1"/>
  <c r="V193" i="6"/>
  <c r="Y193" i="6" s="1"/>
  <c r="S193" i="6"/>
  <c r="R193" i="6"/>
  <c r="R174" i="6"/>
  <c r="Y174" i="6" s="1"/>
  <c r="S174" i="6"/>
  <c r="V174" i="6"/>
  <c r="R175" i="6"/>
  <c r="Y175" i="6" s="1"/>
  <c r="S175" i="6"/>
  <c r="V175" i="6"/>
  <c r="R176" i="6"/>
  <c r="Y176" i="6" s="1"/>
  <c r="S176" i="6"/>
  <c r="V176" i="6"/>
  <c r="R177" i="6"/>
  <c r="Y177" i="6" s="1"/>
  <c r="S177" i="6"/>
  <c r="V177" i="6"/>
  <c r="V134" i="6"/>
  <c r="S134" i="6"/>
  <c r="R134" i="6"/>
  <c r="Y134" i="6" s="1"/>
  <c r="O135" i="6"/>
  <c r="H135" i="6"/>
  <c r="H131" i="6"/>
  <c r="V130" i="6"/>
  <c r="S130" i="6"/>
  <c r="R130" i="6"/>
  <c r="Y130" i="6" s="1"/>
  <c r="V129" i="6"/>
  <c r="S129" i="6"/>
  <c r="R129" i="6"/>
  <c r="Y129" i="6" s="1"/>
  <c r="V128" i="6"/>
  <c r="S128" i="6"/>
  <c r="R128" i="6"/>
  <c r="Y128" i="6" s="1"/>
  <c r="V127" i="6"/>
  <c r="S127" i="6"/>
  <c r="R127" i="6"/>
  <c r="Y127" i="6" s="1"/>
  <c r="V126" i="6"/>
  <c r="S126" i="6"/>
  <c r="R126" i="6"/>
  <c r="Y126" i="6" s="1"/>
  <c r="V125" i="6"/>
  <c r="S125" i="6"/>
  <c r="R125" i="6"/>
  <c r="Y125" i="6" s="1"/>
  <c r="O131" i="6"/>
  <c r="O122" i="6"/>
  <c r="H122" i="6"/>
  <c r="O108" i="6"/>
  <c r="H108" i="6"/>
  <c r="H59" i="6"/>
  <c r="V107" i="6"/>
  <c r="S107" i="6"/>
  <c r="R107" i="6"/>
  <c r="Y107" i="6" s="1"/>
  <c r="V106" i="6"/>
  <c r="S106" i="6"/>
  <c r="R106" i="6"/>
  <c r="Y106" i="6" s="1"/>
  <c r="V105" i="6"/>
  <c r="S105" i="6"/>
  <c r="R105" i="6"/>
  <c r="Y105" i="6" s="1"/>
  <c r="V104" i="6"/>
  <c r="S104" i="6"/>
  <c r="R104" i="6"/>
  <c r="Y104" i="6" s="1"/>
  <c r="V103" i="6"/>
  <c r="S103" i="6"/>
  <c r="R103" i="6"/>
  <c r="Y103" i="6" s="1"/>
  <c r="V102" i="6"/>
  <c r="S102" i="6"/>
  <c r="R102" i="6"/>
  <c r="Y102" i="6" s="1"/>
  <c r="V101" i="6"/>
  <c r="S101" i="6"/>
  <c r="R101" i="6"/>
  <c r="Y101" i="6" s="1"/>
  <c r="V100" i="6"/>
  <c r="S100" i="6"/>
  <c r="R100" i="6"/>
  <c r="Y100" i="6" s="1"/>
  <c r="V99" i="6"/>
  <c r="S99" i="6"/>
  <c r="R99" i="6"/>
  <c r="Y99" i="6" s="1"/>
  <c r="V98" i="6"/>
  <c r="S98" i="6"/>
  <c r="R98" i="6"/>
  <c r="Y98" i="6" s="1"/>
  <c r="V97" i="6"/>
  <c r="S97" i="6"/>
  <c r="R97" i="6"/>
  <c r="Y97" i="6" s="1"/>
  <c r="V96" i="6"/>
  <c r="S96" i="6"/>
  <c r="R96" i="6"/>
  <c r="Y96" i="6" s="1"/>
  <c r="V95" i="6"/>
  <c r="S95" i="6"/>
  <c r="R95" i="6"/>
  <c r="Y95" i="6" s="1"/>
  <c r="V94" i="6"/>
  <c r="S94" i="6"/>
  <c r="R94" i="6"/>
  <c r="Y94" i="6" s="1"/>
  <c r="V93" i="6"/>
  <c r="S93" i="6"/>
  <c r="R93" i="6"/>
  <c r="Y93" i="6" s="1"/>
  <c r="V92" i="6"/>
  <c r="S92" i="6"/>
  <c r="R92" i="6"/>
  <c r="Y92" i="6" s="1"/>
  <c r="V91" i="6"/>
  <c r="S91" i="6"/>
  <c r="R91" i="6"/>
  <c r="Y91" i="6" s="1"/>
  <c r="V90" i="6"/>
  <c r="S90" i="6"/>
  <c r="R90" i="6"/>
  <c r="Y90" i="6" s="1"/>
  <c r="V89" i="6"/>
  <c r="S89" i="6"/>
  <c r="R89" i="6"/>
  <c r="Y89" i="6" s="1"/>
  <c r="V88" i="6"/>
  <c r="S88" i="6"/>
  <c r="R88" i="6"/>
  <c r="Y88" i="6" s="1"/>
  <c r="V87" i="6"/>
  <c r="S87" i="6"/>
  <c r="R87" i="6"/>
  <c r="Y87" i="6" s="1"/>
  <c r="V86" i="6"/>
  <c r="S86" i="6"/>
  <c r="R86" i="6"/>
  <c r="Y86" i="6" s="1"/>
  <c r="V85" i="6"/>
  <c r="S85" i="6"/>
  <c r="R85" i="6"/>
  <c r="Y85" i="6" s="1"/>
  <c r="V84" i="6"/>
  <c r="S84" i="6"/>
  <c r="R84" i="6"/>
  <c r="Y84" i="6" s="1"/>
  <c r="V83" i="6"/>
  <c r="S83" i="6"/>
  <c r="R83" i="6"/>
  <c r="Y83" i="6" s="1"/>
  <c r="V82" i="6"/>
  <c r="S82" i="6"/>
  <c r="R82" i="6"/>
  <c r="Y82" i="6" s="1"/>
  <c r="V81" i="6"/>
  <c r="S81" i="6"/>
  <c r="R81" i="6"/>
  <c r="Y81" i="6" s="1"/>
  <c r="V80" i="6"/>
  <c r="S80" i="6"/>
  <c r="R80" i="6"/>
  <c r="Y80" i="6" s="1"/>
  <c r="V79" i="6"/>
  <c r="S79" i="6"/>
  <c r="R79" i="6"/>
  <c r="Y79" i="6" s="1"/>
  <c r="V78" i="6"/>
  <c r="S78" i="6"/>
  <c r="R78" i="6"/>
  <c r="Y78" i="6" s="1"/>
  <c r="V77" i="6"/>
  <c r="S77" i="6"/>
  <c r="R77" i="6"/>
  <c r="Y77" i="6" s="1"/>
  <c r="V76" i="6"/>
  <c r="S76" i="6"/>
  <c r="R76" i="6"/>
  <c r="Y76" i="6" s="1"/>
  <c r="V75" i="6"/>
  <c r="S75" i="6"/>
  <c r="R75" i="6"/>
  <c r="Y75" i="6" s="1"/>
  <c r="V74" i="6"/>
  <c r="S74" i="6"/>
  <c r="R74" i="6"/>
  <c r="Y74" i="6" s="1"/>
  <c r="V73" i="6"/>
  <c r="S73" i="6"/>
  <c r="R73" i="6"/>
  <c r="Y73" i="6" s="1"/>
  <c r="V72" i="6"/>
  <c r="S72" i="6"/>
  <c r="R72" i="6"/>
  <c r="Y72" i="6" s="1"/>
  <c r="V71" i="6"/>
  <c r="S71" i="6"/>
  <c r="R71" i="6"/>
  <c r="Y71" i="6" s="1"/>
  <c r="V70" i="6"/>
  <c r="S70" i="6"/>
  <c r="R70" i="6"/>
  <c r="Y70" i="6" s="1"/>
  <c r="V69" i="6"/>
  <c r="S69" i="6"/>
  <c r="R69" i="6"/>
  <c r="Y69" i="6" s="1"/>
  <c r="V68" i="6"/>
  <c r="S68" i="6"/>
  <c r="R68" i="6"/>
  <c r="Y68" i="6" s="1"/>
  <c r="V67" i="6"/>
  <c r="S67" i="6"/>
  <c r="R67" i="6"/>
  <c r="Y67" i="6" s="1"/>
  <c r="V66" i="6"/>
  <c r="S66" i="6"/>
  <c r="R66" i="6"/>
  <c r="Y66" i="6" s="1"/>
  <c r="V65" i="6"/>
  <c r="S65" i="6"/>
  <c r="R65" i="6"/>
  <c r="Y65" i="6" s="1"/>
  <c r="V64" i="6"/>
  <c r="S64" i="6"/>
  <c r="R64" i="6"/>
  <c r="Y64" i="6" s="1"/>
  <c r="S63" i="6"/>
  <c r="R63" i="6"/>
  <c r="Y63" i="6" s="1"/>
  <c r="R50" i="6"/>
  <c r="Y50" i="6" s="1"/>
  <c r="S50" i="6"/>
  <c r="V50" i="6"/>
  <c r="R51" i="6"/>
  <c r="Y51" i="6" s="1"/>
  <c r="S51" i="6"/>
  <c r="V51" i="6"/>
  <c r="R52" i="6"/>
  <c r="Y52" i="6" s="1"/>
  <c r="S52" i="6"/>
  <c r="V52" i="6"/>
  <c r="R53" i="6"/>
  <c r="Y53" i="6" s="1"/>
  <c r="S53" i="6"/>
  <c r="V53" i="6"/>
  <c r="V108" i="6" l="1"/>
  <c r="H132" i="6"/>
  <c r="H136" i="6" s="1"/>
  <c r="O132" i="6"/>
  <c r="O136" i="6" s="1"/>
  <c r="V135" i="6"/>
  <c r="V131" i="6"/>
  <c r="V59" i="6"/>
  <c r="V132" i="6" l="1"/>
  <c r="O194" i="6"/>
  <c r="H194" i="6"/>
  <c r="S47" i="6" l="1"/>
  <c r="O34" i="6" l="1"/>
  <c r="O115" i="6"/>
  <c r="H115" i="6"/>
  <c r="V184" i="6" l="1"/>
  <c r="Y184" i="6" s="1"/>
  <c r="O191" i="6"/>
  <c r="H191" i="6"/>
  <c r="V191" i="6" l="1"/>
  <c r="R159" i="6"/>
  <c r="R160" i="6"/>
  <c r="S159" i="6"/>
  <c r="V29" i="6" l="1"/>
  <c r="O167" i="6"/>
  <c r="O171" i="6"/>
  <c r="V164" i="6"/>
  <c r="O164" i="6"/>
  <c r="O124" i="6"/>
  <c r="H34" i="6"/>
  <c r="O161" i="6" l="1"/>
  <c r="V34" i="6"/>
  <c r="Y201" i="6" l="1"/>
  <c r="Y113" i="6"/>
  <c r="Y114" i="6"/>
  <c r="S26" i="6" l="1"/>
  <c r="V142" i="6"/>
  <c r="V143" i="6"/>
  <c r="V26" i="6"/>
  <c r="S29" i="6"/>
  <c r="S30" i="6"/>
  <c r="V30" i="6"/>
  <c r="S31" i="6"/>
  <c r="V31" i="6"/>
  <c r="S32" i="6"/>
  <c r="V32" i="6"/>
  <c r="S33" i="6"/>
  <c r="V33" i="6"/>
  <c r="R38" i="6"/>
  <c r="S38" i="6"/>
  <c r="V38" i="6"/>
  <c r="R42" i="6"/>
  <c r="S42" i="6"/>
  <c r="V42" i="6"/>
  <c r="V45" i="6"/>
  <c r="V46" i="6"/>
  <c r="V49" i="6"/>
  <c r="S56" i="6"/>
  <c r="V56" i="6"/>
  <c r="S57" i="6"/>
  <c r="V57" i="6"/>
  <c r="V62" i="6"/>
  <c r="R113" i="6"/>
  <c r="S113" i="6"/>
  <c r="V113" i="6"/>
  <c r="R114" i="6"/>
  <c r="S114" i="6"/>
  <c r="V114" i="6"/>
  <c r="V120" i="6"/>
  <c r="S121" i="6"/>
  <c r="R124" i="6"/>
  <c r="Y124" i="6" s="1"/>
  <c r="S124" i="6"/>
  <c r="V138" i="6"/>
  <c r="V140" i="6"/>
  <c r="R144" i="6"/>
  <c r="Y144" i="6" s="1"/>
  <c r="S144" i="6"/>
  <c r="R146" i="6"/>
  <c r="Y146" i="6" s="1"/>
  <c r="S146" i="6"/>
  <c r="R147" i="6"/>
  <c r="Y147" i="6" s="1"/>
  <c r="S147" i="6"/>
  <c r="R148" i="6"/>
  <c r="Y148" i="6" s="1"/>
  <c r="S148" i="6"/>
  <c r="R149" i="6"/>
  <c r="Y149" i="6" s="1"/>
  <c r="S149" i="6"/>
  <c r="Y159" i="6"/>
  <c r="Y160" i="6"/>
  <c r="S160" i="6"/>
  <c r="R173" i="6"/>
  <c r="Y173" i="6" s="1"/>
  <c r="S173" i="6"/>
  <c r="R178" i="6"/>
  <c r="Y178" i="6" s="1"/>
  <c r="S178" i="6"/>
  <c r="R179" i="6"/>
  <c r="Y179" i="6" s="1"/>
  <c r="S179" i="6"/>
  <c r="V182" i="6"/>
  <c r="V183" i="6"/>
  <c r="R184" i="6"/>
  <c r="S184" i="6"/>
  <c r="V187" i="6"/>
  <c r="R201" i="6"/>
  <c r="S201" i="6"/>
  <c r="V201" i="6"/>
  <c r="V206" i="6"/>
  <c r="V207" i="6"/>
  <c r="V210" i="6"/>
  <c r="R211" i="6"/>
  <c r="Y211" i="6" s="1"/>
  <c r="S211" i="6"/>
  <c r="S225" i="6"/>
  <c r="R228" i="6"/>
  <c r="Y228" i="6" s="1"/>
  <c r="S228" i="6"/>
  <c r="S229" i="6"/>
  <c r="S230" i="6"/>
  <c r="S231" i="6"/>
  <c r="S232" i="6"/>
  <c r="S233" i="6"/>
  <c r="O202" i="6"/>
  <c r="H202" i="6"/>
  <c r="O185" i="6"/>
  <c r="H185" i="6"/>
  <c r="H226" i="6"/>
  <c r="H212" i="6"/>
  <c r="H124" i="6"/>
  <c r="V124" i="6" s="1"/>
  <c r="H234" i="6" l="1"/>
  <c r="O48" i="6"/>
  <c r="O60" i="6" s="1"/>
  <c r="O150" i="6"/>
  <c r="V159" i="6"/>
  <c r="H161" i="6"/>
  <c r="H150" i="6"/>
  <c r="V115" i="6"/>
  <c r="H48" i="6"/>
  <c r="V179" i="6"/>
  <c r="O180" i="6"/>
  <c r="H180" i="6"/>
  <c r="V211" i="6"/>
  <c r="V228" i="6"/>
  <c r="R26" i="6"/>
  <c r="Y26" i="6" s="1"/>
  <c r="R30" i="6"/>
  <c r="Y30" i="6" s="1"/>
  <c r="R32" i="6"/>
  <c r="Y32" i="6" s="1"/>
  <c r="R56" i="6"/>
  <c r="Y56" i="6" s="1"/>
  <c r="R58" i="6"/>
  <c r="Y58" i="6" s="1"/>
  <c r="V148" i="6"/>
  <c r="V173" i="6"/>
  <c r="R29" i="6"/>
  <c r="Y29" i="6" s="1"/>
  <c r="R31" i="6"/>
  <c r="Y31" i="6" s="1"/>
  <c r="R33" i="6"/>
  <c r="Y33" i="6" s="1"/>
  <c r="R57" i="6"/>
  <c r="Y57" i="6" s="1"/>
  <c r="V144" i="6"/>
  <c r="V147" i="6"/>
  <c r="V149" i="6"/>
  <c r="V160" i="6"/>
  <c r="V178" i="6"/>
  <c r="V185" i="6"/>
  <c r="V202" i="6"/>
  <c r="V225" i="6"/>
  <c r="O212" i="6"/>
  <c r="V212" i="6" s="1"/>
  <c r="V226" i="6"/>
  <c r="V146" i="6"/>
  <c r="R225" i="6"/>
  <c r="Y225" i="6" s="1"/>
  <c r="O222" i="6"/>
  <c r="H222" i="6"/>
  <c r="O219" i="6"/>
  <c r="H219" i="6"/>
  <c r="O215" i="6"/>
  <c r="H215" i="6"/>
  <c r="O209" i="6"/>
  <c r="H209" i="6"/>
  <c r="O199" i="6"/>
  <c r="O203" i="6" s="1"/>
  <c r="H199" i="6"/>
  <c r="V194" i="6"/>
  <c r="O186" i="6"/>
  <c r="H186" i="6"/>
  <c r="H171" i="6"/>
  <c r="H167" i="6"/>
  <c r="O158" i="6"/>
  <c r="H158" i="6"/>
  <c r="O157" i="6"/>
  <c r="H157" i="6"/>
  <c r="H154" i="6"/>
  <c r="O152" i="6"/>
  <c r="H152" i="6"/>
  <c r="O141" i="6"/>
  <c r="H141" i="6"/>
  <c r="O139" i="6"/>
  <c r="H139" i="6"/>
  <c r="Y119" i="6"/>
  <c r="O119" i="6"/>
  <c r="H119" i="6"/>
  <c r="Y117" i="6"/>
  <c r="O117" i="6"/>
  <c r="H117" i="6"/>
  <c r="H43" i="6"/>
  <c r="H44" i="6" s="1"/>
  <c r="O43" i="6"/>
  <c r="Y39" i="6"/>
  <c r="O39" i="6"/>
  <c r="H39" i="6"/>
  <c r="O27" i="6"/>
  <c r="H27" i="6"/>
  <c r="O24" i="6"/>
  <c r="H24" i="6"/>
  <c r="V21" i="6"/>
  <c r="O21" i="6"/>
  <c r="H21" i="6"/>
  <c r="V18" i="6"/>
  <c r="O18" i="6"/>
  <c r="H18" i="6"/>
  <c r="V48" i="6" l="1"/>
  <c r="V150" i="6"/>
  <c r="R54" i="6"/>
  <c r="Y54" i="6" s="1"/>
  <c r="V171" i="6"/>
  <c r="V180" i="6"/>
  <c r="V161" i="6"/>
  <c r="R47" i="6"/>
  <c r="Y47" i="6" s="1"/>
  <c r="H216" i="6"/>
  <c r="H223" i="6" s="1"/>
  <c r="V27" i="6"/>
  <c r="V39" i="6"/>
  <c r="V119" i="6"/>
  <c r="V152" i="6"/>
  <c r="V157" i="6"/>
  <c r="V158" i="6"/>
  <c r="V186" i="6"/>
  <c r="V199" i="6"/>
  <c r="O44" i="6"/>
  <c r="V44" i="6" s="1"/>
  <c r="V43" i="6"/>
  <c r="V117" i="6"/>
  <c r="V139" i="6"/>
  <c r="V141" i="6"/>
  <c r="V167" i="6"/>
  <c r="O216" i="6"/>
  <c r="V209" i="6"/>
  <c r="V215" i="6"/>
  <c r="V219" i="6"/>
  <c r="V222" i="6"/>
  <c r="V24" i="6"/>
  <c r="H60" i="6"/>
  <c r="H35" i="6"/>
  <c r="H203" i="6"/>
  <c r="H151" i="6"/>
  <c r="H155" i="6" s="1"/>
  <c r="V216" i="6" l="1"/>
  <c r="V203" i="6"/>
  <c r="O223" i="6"/>
  <c r="V223" i="6" s="1"/>
  <c r="O35" i="6"/>
  <c r="V35" i="6" s="1"/>
  <c r="H61" i="6"/>
  <c r="H109" i="6" s="1"/>
  <c r="H181" i="6"/>
  <c r="H204" i="6" s="1"/>
  <c r="O181" i="6"/>
  <c r="O204" i="6" s="1"/>
  <c r="V60" i="6" l="1"/>
  <c r="O61" i="6"/>
  <c r="O109" i="6" s="1"/>
  <c r="V204" i="6"/>
  <c r="V181" i="6"/>
  <c r="H235" i="6"/>
  <c r="V61" i="6" l="1"/>
  <c r="V109" i="6" s="1"/>
  <c r="O151" i="6" l="1"/>
  <c r="V151" i="6" s="1"/>
  <c r="O154" i="6"/>
  <c r="V154" i="6" s="1"/>
  <c r="O155" i="6" l="1"/>
  <c r="V155" i="6" l="1"/>
  <c r="R121" i="6"/>
  <c r="Y121" i="6" s="1"/>
  <c r="V121" i="6"/>
  <c r="R229" i="6" l="1"/>
  <c r="Y229" i="6" s="1"/>
  <c r="R232" i="6"/>
  <c r="Y232" i="6" s="1"/>
  <c r="V233" i="6"/>
  <c r="R233" i="6"/>
  <c r="Y233" i="6" s="1"/>
  <c r="V232" i="6" l="1"/>
  <c r="V229" i="6"/>
  <c r="V122" i="6" l="1"/>
  <c r="V136" i="6" l="1"/>
  <c r="R230" i="6"/>
  <c r="Y230" i="6" s="1"/>
  <c r="V230" i="6"/>
  <c r="V231" i="6"/>
  <c r="R231" i="6"/>
  <c r="Y231" i="6" s="1"/>
  <c r="O234" i="6" l="1"/>
  <c r="O235" i="6" l="1"/>
  <c r="V234" i="6"/>
  <c r="V235" i="6" l="1"/>
</calcChain>
</file>

<file path=xl/sharedStrings.xml><?xml version="1.0" encoding="utf-8"?>
<sst xmlns="http://schemas.openxmlformats.org/spreadsheetml/2006/main" count="578" uniqueCount="381">
  <si>
    <t>№ з/п</t>
  </si>
  <si>
    <t>Одиниця виміру</t>
  </si>
  <si>
    <t>Відсоток відхилення фактичної вартості одиниці продукції від планової, %</t>
  </si>
  <si>
    <t>Джерело фінансування</t>
  </si>
  <si>
    <t>кількість</t>
  </si>
  <si>
    <t>1</t>
  </si>
  <si>
    <t>Будівництво, реконструкція та модернізація електричних мереж, у т.ч:</t>
  </si>
  <si>
    <t>35 кВ</t>
  </si>
  <si>
    <t>км</t>
  </si>
  <si>
    <t>110 кВ</t>
  </si>
  <si>
    <t>4.1</t>
  </si>
  <si>
    <t>4.2</t>
  </si>
  <si>
    <t>4.3</t>
  </si>
  <si>
    <t>1.1.4</t>
  </si>
  <si>
    <t>2.1</t>
  </si>
  <si>
    <t>шт.</t>
  </si>
  <si>
    <t>2.2</t>
  </si>
  <si>
    <t>1.1</t>
  </si>
  <si>
    <t>1.2</t>
  </si>
  <si>
    <t>Інше</t>
  </si>
  <si>
    <t>3.1</t>
  </si>
  <si>
    <t>Усього 1.2</t>
  </si>
  <si>
    <t>3.2</t>
  </si>
  <si>
    <t>тис.грн.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</si>
  <si>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</si>
  <si>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Інші засоби інформатизації</t>
  </si>
  <si>
    <t>Впровадження SAP R3</t>
  </si>
  <si>
    <t>Системи зв'язку, у т.ч.:</t>
  </si>
  <si>
    <t>Усього по програмі</t>
  </si>
  <si>
    <t>(підпис)</t>
  </si>
  <si>
    <t>Найменування заходів інвестиційної програми</t>
  </si>
  <si>
    <t>Примітка</t>
  </si>
  <si>
    <t>http://kremenchug.pol.olx.ua/obyavlenie/13-3macbook-super-tonkiy-2-yadra-novyy-v-ukraine-ID8m2pP.html#7439963ad8</t>
  </si>
  <si>
    <t>Директор технічний</t>
  </si>
  <si>
    <t>ВАТ ЕК "Чернігівобленерго"</t>
  </si>
  <si>
    <t>О.І. Коломієць</t>
  </si>
  <si>
    <t>Вартість одиниці продукції,
тис.грн           (без ПДВ)</t>
  </si>
  <si>
    <t>1. Будівництво, модернізація та реконструкція електричних мереж та обладнання</t>
  </si>
  <si>
    <t>1.1.1</t>
  </si>
  <si>
    <t>Будівництво нових ЛЕП (КЛ, ПЛ), усього, з них:</t>
  </si>
  <si>
    <t>Усього 1.1.1</t>
  </si>
  <si>
    <t>1.1.2</t>
  </si>
  <si>
    <t>Реконструкція  ЛЕП (КЛ, ПЛ), усього, з них:</t>
  </si>
  <si>
    <t>1.1.2.1</t>
  </si>
  <si>
    <t>Усього 1.1.2.1</t>
  </si>
  <si>
    <t>1.1.2.2</t>
  </si>
  <si>
    <t>Усього 1.1.2.2</t>
  </si>
  <si>
    <t>1.1.2.3</t>
  </si>
  <si>
    <t>10 кВ</t>
  </si>
  <si>
    <t>Усього 1.1.2.3</t>
  </si>
  <si>
    <t>1.1.2.4</t>
  </si>
  <si>
    <t xml:space="preserve">0,4 кВ </t>
  </si>
  <si>
    <t>1.1.2.4.1</t>
  </si>
  <si>
    <t>1.1.2.4.2</t>
  </si>
  <si>
    <t>1.1.2.4.3</t>
  </si>
  <si>
    <t>1.1.2.4.4</t>
  </si>
  <si>
    <t>1.1.2.4.5</t>
  </si>
  <si>
    <t>Усього 1.1.2.4</t>
  </si>
  <si>
    <t>Усього 1.1.2</t>
  </si>
  <si>
    <t>1.1.3</t>
  </si>
  <si>
    <t>Будівництво нових ПС, РП та ТП усього, з них:</t>
  </si>
  <si>
    <t>1.1.3.3</t>
  </si>
  <si>
    <t>Усього 1.1.3</t>
  </si>
  <si>
    <t>Реконструкція ПС, РП та ТП усього, з них:</t>
  </si>
  <si>
    <t>1.1.4.1</t>
  </si>
  <si>
    <t>Усього 1.1.4</t>
  </si>
  <si>
    <t>1.1.5</t>
  </si>
  <si>
    <t>Модернізація ПС, ТП та РП, усього, з них:</t>
  </si>
  <si>
    <t>1.1.5.1</t>
  </si>
  <si>
    <t>1.1.5.1.1</t>
  </si>
  <si>
    <t>Усього 1.1.5.1</t>
  </si>
  <si>
    <t>1.1.5.2</t>
  </si>
  <si>
    <t>1.1.5.2.1</t>
  </si>
  <si>
    <t>Усього 1.1.5.2</t>
  </si>
  <si>
    <t>Усього 1.1.5</t>
  </si>
  <si>
    <t>Усього 1.1</t>
  </si>
  <si>
    <t>Усього по розділу 1:</t>
  </si>
  <si>
    <t>2. Заходи зі зниження нетехнічних витрат електричної енергії</t>
  </si>
  <si>
    <t>Покращення обліку електроенергії, у т.ч.:</t>
  </si>
  <si>
    <t>2.1.1</t>
  </si>
  <si>
    <t xml:space="preserve">впровадження комерційного обліку  електричної енергії </t>
  </si>
  <si>
    <t>2.1.1.1</t>
  </si>
  <si>
    <t>2.1.1.2</t>
  </si>
  <si>
    <t>Усього 2.1.1</t>
  </si>
  <si>
    <t>2.1.2</t>
  </si>
  <si>
    <t>впровадження обліку  електричної енергії на межі структурних підрозділів (районів електричних мереж, філій)</t>
  </si>
  <si>
    <t>Усього 2.1.2</t>
  </si>
  <si>
    <t>2.1.3</t>
  </si>
  <si>
    <t>заміна вимірювальних трансформаторів</t>
  </si>
  <si>
    <t>Усього 2.1.3</t>
  </si>
  <si>
    <t>2.1.4</t>
  </si>
  <si>
    <t>впровадження обліку споживання електроенергії населенням, у т.ч.:</t>
  </si>
  <si>
    <t>2.1.4.1</t>
  </si>
  <si>
    <t>2.1.4.2</t>
  </si>
  <si>
    <t>2.1.4.3</t>
  </si>
  <si>
    <t>2.1.4.4</t>
  </si>
  <si>
    <t>Усього 2.1.4</t>
  </si>
  <si>
    <t>Усього 2.1</t>
  </si>
  <si>
    <t>Усього 2.2</t>
  </si>
  <si>
    <t>Усього по розділу 2:</t>
  </si>
  <si>
    <t>3. Впровадження та розвиток автоматизованих систем диспетчерсько-технологічного керування (АСДТК)</t>
  </si>
  <si>
    <t>3.1.1</t>
  </si>
  <si>
    <t>Система керування  й отримання даних</t>
  </si>
  <si>
    <t>Усього 3.1.1</t>
  </si>
  <si>
    <t>3.1.2</t>
  </si>
  <si>
    <t xml:space="preserve">Телемеханіка підстанцій                                                      </t>
  </si>
  <si>
    <t xml:space="preserve">Формування RTU560 </t>
  </si>
  <si>
    <t>3.1.2.1</t>
  </si>
  <si>
    <t>Усього 3.1.2</t>
  </si>
  <si>
    <t>Усього 3.1</t>
  </si>
  <si>
    <t>Усього 3.2</t>
  </si>
  <si>
    <t>Усього по розділу 3:</t>
  </si>
  <si>
    <t>4. Впровадження та розвиток інформаційних технологій</t>
  </si>
  <si>
    <t xml:space="preserve">Закупівля нових та модернізація наявних апаратних засобів інформатизації, у т.ч.: </t>
  </si>
  <si>
    <t>4.1.1</t>
  </si>
  <si>
    <t>Закупівля та модернізація робочих станцій</t>
  </si>
  <si>
    <t>4.1.1.1</t>
  </si>
  <si>
    <t>4.1.1.2</t>
  </si>
  <si>
    <t>Усього 4.1.1</t>
  </si>
  <si>
    <t>4.1.2</t>
  </si>
  <si>
    <t>Закупівля та модернізація серверів</t>
  </si>
  <si>
    <t>Усього 4.1.2</t>
  </si>
  <si>
    <t>4.1.3</t>
  </si>
  <si>
    <t>Закупівля та модернізація активного обладнання комп'ютерних мереж</t>
  </si>
  <si>
    <t>Усього 4.1.3</t>
  </si>
  <si>
    <t>4.1.4</t>
  </si>
  <si>
    <t>Побудова та модернізація структурованих кабельних мереж</t>
  </si>
  <si>
    <t>Усього 4.1.4</t>
  </si>
  <si>
    <t>4.1.5</t>
  </si>
  <si>
    <t>4.1.5.1</t>
  </si>
  <si>
    <t>Усього 4.1.5</t>
  </si>
  <si>
    <t>Усього 4.1</t>
  </si>
  <si>
    <t>Закупівля системного програмного забезпечення, у т.ч.:</t>
  </si>
  <si>
    <t>4.2.1</t>
  </si>
  <si>
    <t>для робочих станцій</t>
  </si>
  <si>
    <t>4.2.1.1</t>
  </si>
  <si>
    <t>Ліцензування програмного забезпечення за програмою Microsoft Enterprise Agreement</t>
  </si>
  <si>
    <t>Усього 4.2.1</t>
  </si>
  <si>
    <t>Усього 4.2</t>
  </si>
  <si>
    <t xml:space="preserve">Закупівля та модернізація прикладного програмного забезпечення, у т.ч.: </t>
  </si>
  <si>
    <t>4.3.1</t>
  </si>
  <si>
    <t>офісного</t>
  </si>
  <si>
    <t>4.3.2</t>
  </si>
  <si>
    <t>захисту інформації</t>
  </si>
  <si>
    <t>4.3.3</t>
  </si>
  <si>
    <t>геоінформаційних систем</t>
  </si>
  <si>
    <t>Усього 4.3.3</t>
  </si>
  <si>
    <t>4.3.4</t>
  </si>
  <si>
    <t>систем електронного документообігу</t>
  </si>
  <si>
    <t>4.3.5</t>
  </si>
  <si>
    <t>білінгових систем</t>
  </si>
  <si>
    <t>4.3.6</t>
  </si>
  <si>
    <t>систем керування взаємовідносинами зі споживачами</t>
  </si>
  <si>
    <t>Усього 4.3.6</t>
  </si>
  <si>
    <t>4.3.7</t>
  </si>
  <si>
    <t>інформаційна система управління виробництвом</t>
  </si>
  <si>
    <t>4.3.7.1</t>
  </si>
  <si>
    <t>Усього 4.3.7</t>
  </si>
  <si>
    <t>Усього 4.3</t>
  </si>
  <si>
    <t>Усього по розділу 4:</t>
  </si>
  <si>
    <t>5. Впровадження та розвиток систем зв'язку</t>
  </si>
  <si>
    <t>5.1</t>
  </si>
  <si>
    <t>5.1.1</t>
  </si>
  <si>
    <t>впровадження корпоративного зв`язку ліцензіата</t>
  </si>
  <si>
    <t>Усього 5.1.1</t>
  </si>
  <si>
    <t>5.1.2</t>
  </si>
  <si>
    <t>цифрові автоматичні телефонні станції (АТС)</t>
  </si>
  <si>
    <t>Усього 5.1.2</t>
  </si>
  <si>
    <t>5.1.3</t>
  </si>
  <si>
    <t>модернізація наявних видів зв'язку (радіо, високочастотні, радіорелейні тощо)</t>
  </si>
  <si>
    <t>Усього 5.1.3</t>
  </si>
  <si>
    <t>Усього 5.1</t>
  </si>
  <si>
    <t>5.2</t>
  </si>
  <si>
    <t>Придбання обладнання, що не вимагає монтажу</t>
  </si>
  <si>
    <t>Усього 5.2</t>
  </si>
  <si>
    <t>5.3</t>
  </si>
  <si>
    <t>Усього 5.3</t>
  </si>
  <si>
    <t>Усього по розділу 5:</t>
  </si>
  <si>
    <t>6. Модернізація та закупівля колісної техніки</t>
  </si>
  <si>
    <t>6.1</t>
  </si>
  <si>
    <t>Усього по розділу 6:</t>
  </si>
  <si>
    <t xml:space="preserve">7. Інше </t>
  </si>
  <si>
    <t>7.1</t>
  </si>
  <si>
    <t>7.2</t>
  </si>
  <si>
    <t>7.3</t>
  </si>
  <si>
    <t>7.4</t>
  </si>
  <si>
    <t>Усього по розділу 7:</t>
  </si>
  <si>
    <t>_________________</t>
  </si>
  <si>
    <t>В.І.Ткач</t>
  </si>
  <si>
    <t>(П. І. Б.)</t>
  </si>
  <si>
    <t xml:space="preserve"> "___" ________________ 20___ року</t>
  </si>
  <si>
    <t>М. П.</t>
  </si>
  <si>
    <t xml:space="preserve"> </t>
  </si>
  <si>
    <t>Програма, схвалена НКРЕКП</t>
  </si>
  <si>
    <t>Пропозиція компанії</t>
  </si>
  <si>
    <t>Різниця між пропозицією компанії та програмою, схваленою НКРЕКП</t>
  </si>
  <si>
    <t>1.1.4.1.1</t>
  </si>
  <si>
    <t>Усього 1.1.4.1</t>
  </si>
  <si>
    <t>2.1.4.5</t>
  </si>
  <si>
    <t>Організація останньої милі Козелецький РЕМ</t>
  </si>
  <si>
    <t>3.1.2.1.1</t>
  </si>
  <si>
    <t>Додаток № __ до листа _______________ від __________________ р.</t>
  </si>
  <si>
    <t>1.1.2.3.1</t>
  </si>
  <si>
    <t>Заміна вимикачів 10 кВ</t>
  </si>
  <si>
    <t>1.1.5.2.4</t>
  </si>
  <si>
    <t>Роботи з модернізації та розширення АСКОЕ ЧнОЕ</t>
  </si>
  <si>
    <t>Модернізація АСКОЕ (організація GPRS каналів зв'язку)</t>
  </si>
  <si>
    <t>Придбання комплектів для винесення 1-фазних обліків на фасад будинку</t>
  </si>
  <si>
    <t>Придбання комплектів для винесення 3-фазних обліків на фасад будинку</t>
  </si>
  <si>
    <t>2.1.4.6</t>
  </si>
  <si>
    <t>2.2.1</t>
  </si>
  <si>
    <t>Придбання пломб-індикаторів дії магнітного поля</t>
  </si>
  <si>
    <t>4.1.5.2</t>
  </si>
  <si>
    <t>4.1.5.3</t>
  </si>
  <si>
    <t>Бензопила Husgvarna-545 або аналог</t>
  </si>
  <si>
    <t>1.1.5.2.5</t>
  </si>
  <si>
    <t>1.1.5.2.6</t>
  </si>
  <si>
    <t>проект</t>
  </si>
  <si>
    <t>Вартість одиниці продукції,
тис.грн (без ПДВ)</t>
  </si>
  <si>
    <t>Усього 4.3.2</t>
  </si>
  <si>
    <t>І.В.Сорока</t>
  </si>
  <si>
    <t>амортизаційні відрахування</t>
  </si>
  <si>
    <t xml:space="preserve">Голова правління </t>
  </si>
  <si>
    <t xml:space="preserve"> Директор фінансовий</t>
  </si>
  <si>
    <t>Реконструкція ПЛ 0,4 кВ Л-1, Л-2  від КТП-154; Л-2,Л-3 від КТП-284; Л-2, Л-3 від КТП-287; Л-2 від КТП-285; Л-3 від ЗТП-155 в с. Х.Озеро, Борзнянського району, Чернігівської області</t>
  </si>
  <si>
    <t>Реконструкція КЛ 0,4 кВ  "ТП-389 - Бойлерна, Л-2", "ТП-389 - Санепідемстанція" в м. Чернігів</t>
  </si>
  <si>
    <t>Реконструкція КЛ 0,4 кВ   "ТП-238 - РОВД, Л-2", в м. Чернігів</t>
  </si>
  <si>
    <t>Реконструкція КЛ 0,4 кВ  «ТП-251 - Стоматполіклініка» в м. Чернігів</t>
  </si>
  <si>
    <t>Реконструкція КЛ 0,4 кВ «ТП-379 - ж/б Котляревського,13 Л-1» в м. Чернігів</t>
  </si>
  <si>
    <t>Технічне переоснащення ПС 110/35/10 кВ "Мена-2" в м.Мена Чернігівської області (1черга)</t>
  </si>
  <si>
    <t>Технічне переоснащення ПС 35/10 кВ "Дмитрівка" смт. Дмитрівка Бахмацького району Чернігівської області 1 черга</t>
  </si>
  <si>
    <t>1.1.5.2.2</t>
  </si>
  <si>
    <t>Технічне переоснащення ПС 35/10 кВ "Лосинівка"смт. Лосинівка Ніжинського району Чернігівської області 1 черга</t>
  </si>
  <si>
    <t>1.1.5.2.3</t>
  </si>
  <si>
    <t>Технічне переоснащення ПС 35/10 кВ "Дмитрівка" смт. Дмитрівка Бахмацького району Чернігівської області 2 черга</t>
  </si>
  <si>
    <t>Технічне переоснащення ПС 35/10 кВ "Лосинівка"смт. Лосинівка Ніжинського району Чернігівської області 2 черга</t>
  </si>
  <si>
    <t>Технічне переоснащення ПС 35/10 кВ "Гірськ" в с.Гірськ, Щорського району, Чернігівської області</t>
  </si>
  <si>
    <t>1.1.5.2.7</t>
  </si>
  <si>
    <t>Технічне переоснащенняя ПС 35/10 кВ "Стрільники" в с.Стрільники, Бахмацького району, Чернігівської області</t>
  </si>
  <si>
    <t>1.1.5.2.8</t>
  </si>
  <si>
    <t>Технічне переоснащення ПС 35/10 кВ "Петрівка" в с.Петрівка, Щорського району, Чернігівської області</t>
  </si>
  <si>
    <t>1.2.1.1</t>
  </si>
  <si>
    <t>Проектні роботи з реконструкції ПЛ 0,4 кВ Л-1, Л-2 від КТП-2 в с. Єрків, Козелецького району, Чернігівської області</t>
  </si>
  <si>
    <t>1.2.1.2</t>
  </si>
  <si>
    <t>Проектні роботи з реконструкції ПЛ 0,4 кВ Л-1, Л-2, Л-3  від КТП-4 в с. Сираї, Козелецького району, Чернігівської області</t>
  </si>
  <si>
    <t>1.2.1.3</t>
  </si>
  <si>
    <t>Проектні роботи з реконструкції ПЛ 0,4 кВ Л-1 від КТП-138 в с. Нехаївка, Коропського району, Чернігівської області</t>
  </si>
  <si>
    <t>1.2.1.4</t>
  </si>
  <si>
    <t>Проектні роботи з реконструкції ПЛ 0,4 кВ Л-1, Л-3 від КТП-141 в с. Нехаївка, Коропського району, Чернігівської області</t>
  </si>
  <si>
    <t>1.2.1.5</t>
  </si>
  <si>
    <t>Проектні роботи з реконструкції ПЛ 0,4кВ "ТП-1 ул.Воровского" в м.Чернігів, Чернігівської області</t>
  </si>
  <si>
    <t>1.2.1.6</t>
  </si>
  <si>
    <t>Проектні роботи з реконструкції ПЛ 0,4кВ "ТП-149 Уличное освещение" в м.Чернігів, Чернігівської області</t>
  </si>
  <si>
    <t>1.2.1.7</t>
  </si>
  <si>
    <t>Проектні роботи з реконструкції ПЛ 0,4кВ "ТП-12 ул. 1 Мая" в м.Чернігів, Чернігівської області</t>
  </si>
  <si>
    <t>1.2.1.8</t>
  </si>
  <si>
    <t>Проектні роботи з реконструкції ПЛ 0,4кВ "ТП-115 ул.Примакова" в м.Чернігів, Чернігівської області</t>
  </si>
  <si>
    <t>1.2.1.9</t>
  </si>
  <si>
    <t>Проектні роботи з реконструкції ПЛ 0,4кВ "ТП-8 ул.Воровского" в м.Чернігів, Чернігівської області</t>
  </si>
  <si>
    <t>1.2.1.10</t>
  </si>
  <si>
    <t>Проектні роботи з будівництва резервної ЛЕП 10 кВ від ТП-432 м.Чернігів до ПЛ 10 кВ "Анисів-Піски" Чернігівського району, Чернігівської області.</t>
  </si>
  <si>
    <t>1.2.1.11</t>
  </si>
  <si>
    <t>Проектні роботи з реконструкції КЛ 0,4 кВ "ТП 136 Любечская,2" в м. Чернігів, Чернігівської області</t>
  </si>
  <si>
    <t>1.2.1.12</t>
  </si>
  <si>
    <t>Проектні роботи з реконструкції КЛ 0,4 кВ "ТП 141 ПОР, 93" в м. Чернігів, Чернігівської області</t>
  </si>
  <si>
    <t>1.2.1.13</t>
  </si>
  <si>
    <t>Проектні роботи з реконструкції КЛ 0,4 кВ "ТП 167 Д. Ібарурі" в   м. Чернігів, Чернігівської області.</t>
  </si>
  <si>
    <t>1.2.1.14</t>
  </si>
  <si>
    <t>Проектні роботи з реконструкції КЛ 0,4 кВ "ТП 188 КИВЦ" в м. Чернігів, Чернігівської області</t>
  </si>
  <si>
    <t>1.2.1.15</t>
  </si>
  <si>
    <t>Проектні роботи з реконструкції КЛ 0,4 кВ "ТП 251 Госбанк" в   м. Чернігів, Чернігівської області</t>
  </si>
  <si>
    <t>1.2.1.16</t>
  </si>
  <si>
    <t>Проектні роботи з реконструкції ПЛ 0,4 кВ ул. Лодочна від ТП-608 в м.Чернігів, Чернігівська області</t>
  </si>
  <si>
    <t>1.2.1.17</t>
  </si>
  <si>
    <t>Проектні роботи з реконструкції ПЛ 0,4 кВ ул Нахимова-ул.освещ. від ТП-87 в м.Чернігів, Чернігівської області</t>
  </si>
  <si>
    <t>1.2.1.18</t>
  </si>
  <si>
    <t>Проектні роботи з реконструкції ПЛ 0,4 кВ ул. Костр Руднева від ТП-90 в м.Чернігів, Чернігівської області</t>
  </si>
  <si>
    <t>1.2.1.19</t>
  </si>
  <si>
    <t>Проектні роботи з реконструкції КЛ 10 кВ "ТЕЦ - ТП-328" в м.Чернігів, Чернігівської області</t>
  </si>
  <si>
    <t>1.2.1.20</t>
  </si>
  <si>
    <t>Проектні роботи з реконструкції КЛ 10 кВ "ТЕЦ - РП-22" в м.Чернігів, Чернігівської області</t>
  </si>
  <si>
    <t>1.2.1.21</t>
  </si>
  <si>
    <t>Проектні роботи з реконструкції ПЛ 04 кВ  Л-Березанська, Л-Гаражи, Л-Чайковського, Толстого від ЗТП-1102 в м.Ніжин, Ніжинського району Чернігівської області.</t>
  </si>
  <si>
    <t>1.2.1.22</t>
  </si>
  <si>
    <t>Проектні роботи з реконструкції ПЛ 0,4 кВ Л-1, Л-2, Л-3 від КТП-228 в с. Кобижча, Бобровицького району, Чернігівської області</t>
  </si>
  <si>
    <t>1.2.1.23</t>
  </si>
  <si>
    <t>Проектні роботи з реконструкції КЛ 0,4 кВ "ЗТП-184 пр."Шевченко" в м. Прилуки, Прилуцького району, Чернігівської області</t>
  </si>
  <si>
    <t>1.2.1.24</t>
  </si>
  <si>
    <t>Проектні роботи з реконструкції КЛ 0,4 кВ "ЗТП-184 пр. вул. Трьохсвятительська-Кустівська" в м. Прилуки, Прилуцького району, Чернігівської області</t>
  </si>
  <si>
    <t>1.2.2.1</t>
  </si>
  <si>
    <t>Проектні роботи з технічного переоснащення ПС 110/35/10 кВ "Куликівка" в смт. Куликівка, Чернігівської області (3 черга)</t>
  </si>
  <si>
    <t>1.2.2.2</t>
  </si>
  <si>
    <t>Проектні роботи з технічного переоснащення трансформаторної підстанції 35/10 кВ «Ю. Восточна» в м. Прилуки, Чернігівської області. (1-2 черга)</t>
  </si>
  <si>
    <t>1.2.2.3</t>
  </si>
  <si>
    <t>Проектні роботи з технічного переоснащення ПС 35/10 кВ «Ч. Партизани» в  с. Червоні Партизани, Носівського району, Чернігівської області. (1 черга)</t>
  </si>
  <si>
    <t>1.2.2.4</t>
  </si>
  <si>
    <t>Проектні роботи з технічного переоснащення ПС 35/10 кВ «Ч. Партизани» в  с. Червоні Партизани, Носівського району, Чернігівської області. (2 черга)</t>
  </si>
  <si>
    <t>1.2.2.5</t>
  </si>
  <si>
    <t>Проектні роботи з технічного переоснащення трансформаторної підстанції 110/10 кВ «НРЗ» м. Ніжин Чернігівської області. (1 – 3 черга)</t>
  </si>
  <si>
    <t>1.2.2.6</t>
  </si>
  <si>
    <t>Проектні роботи з технічного переоснащення трансформаторної підтанції 35/10 кВ «Талалаївка-2» в смт. Талалаївка Чернігівської області. (1 - 2 черга)</t>
  </si>
  <si>
    <t>1.2.2.7</t>
  </si>
  <si>
    <t>Проектні роботи з технічного переоснащення трансформаторної підстанції 35/10 кВ «Нехаївка» в с. Нехаївка,  Коропського району, Чернігівської області. (1-2 черга)</t>
  </si>
  <si>
    <t>1.2.2.8</t>
  </si>
  <si>
    <t>Проектні роботи з технічного переоснащення трансформаторної підстанції 35/10 кВ «Короп» в смт. Короп, Чернігівської області. (1-3 черги)</t>
  </si>
  <si>
    <t>1.2.2.9</t>
  </si>
  <si>
    <t>Проектні роботи з технічного переоснащення ПС 35/10 кВ "Савин" в с. Савин, Козелецького р-ну, Чернігівської області</t>
  </si>
  <si>
    <t>1.2.2.10</t>
  </si>
  <si>
    <t>Проектні роботи з технічного переоснащення ПС 110/10 кВ "Коти" в  м. Чернігів Чернігівської області</t>
  </si>
  <si>
    <t>1.2.3</t>
  </si>
  <si>
    <t>Проектні роботи з реконструкції повітряної лінії 110кВ "Томашівка-Ічня" Чернігівської області</t>
  </si>
  <si>
    <t>1.2.4</t>
  </si>
  <si>
    <t>Проектні роботи з реконструкції повітряної лінії 110кВ "Ніжинська-Томашівка" Чернігівської області</t>
  </si>
  <si>
    <t>1.2.5</t>
  </si>
  <si>
    <t>Проектні роботи з реконструкції розподільчої підстанції РП-1 в м. Чернігові Чернігівської області</t>
  </si>
  <si>
    <t>1.2.6</t>
  </si>
  <si>
    <t>Актуалізація проекту на будівництво ПЛ 35 кВ "Замглай-Олешня"</t>
  </si>
  <si>
    <t>1.2.7</t>
  </si>
  <si>
    <t xml:space="preserve">Проектні роботи з розробки Схеми перспективного розвитку електричних мереж 35-110 кВ по ПАТ Чернігівобленерго" </t>
  </si>
  <si>
    <t>1.2.8</t>
  </si>
  <si>
    <t>Розробка ТЕО, проектно - вишукувальних робіт з встановлення регульованих пристроїв компенсації реактивної потужності на підстанціях ПАТ "ЧЕРНІГІВОБЛЕНЕРГО"</t>
  </si>
  <si>
    <t>1.2.9</t>
  </si>
  <si>
    <t>Техніко-економічне обґрунтування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напругою 6 кВ при реконструкції ПС 35/6 кВ «Ладан»</t>
  </si>
  <si>
    <t>1.2.10</t>
  </si>
  <si>
    <t>Техніко-економічне обґрунтування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напругою 10 кВ при реконструкції ПС 110/10 кВ «Машево»</t>
  </si>
  <si>
    <t>1.2.11</t>
  </si>
  <si>
    <t>Техніко-економічне обґрунтування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напругою 10 кВ при реконструкції ПС 110/10 кВ «Томашівка»</t>
  </si>
  <si>
    <t>1.2.12</t>
  </si>
  <si>
    <t>Техніко-економічне обгрунтування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 напругою 10 кВ Менського та Чернігівського районів Чернігівської області</t>
  </si>
  <si>
    <t>1.2.13</t>
  </si>
  <si>
    <t>Техніко-економічне обґрунтування щодо визначення доцільності підвищення енергоефективності роботи розподільчих мереж шляхом їх реконфігурації з автоматизацією та переходом на ступінь напруги 20 кВ розподільчих електричних мереж напругою 10 кВ центральної та північної частини міста Чернігів</t>
  </si>
  <si>
    <t>Роботи з облаштування АСКОЕ ЧнОЕ</t>
  </si>
  <si>
    <t xml:space="preserve">Придбання 1-фазних електронних лічильників з  PLC модулями  для їх використання в АСКОЕ побутових споживачів                     </t>
  </si>
  <si>
    <t xml:space="preserve">Придбання 3-фазних електронних лічильників з  PLC модулями та  для їх використання в АСКОЕ побутових споживачів                     </t>
  </si>
  <si>
    <t>Придбання "маршрутизаторів-концентраторів" для їх використання в АСКОЕ побутових споживачів.</t>
  </si>
  <si>
    <t>Придбання багатофункціональних лічильників з GSM - модемом</t>
  </si>
  <si>
    <t>Придбання покажчиків струму на ПЛ типу ПСр-10, або аналог</t>
  </si>
  <si>
    <t>Побудова мережі передачі даних "остання миля" Куликівського РЕМ</t>
  </si>
  <si>
    <t>Моноблок i3/500GB/4 GB/Microsoft Win Pro Edition/ клавіатура/миша (3 роки гарантії)</t>
  </si>
  <si>
    <t>Ноутбук 15.6" Core i7/500 GB/8 GB</t>
  </si>
  <si>
    <t>ДБЖ APC Back-UPS Pro 900VA</t>
  </si>
  <si>
    <t>Багатофункціональний пристрій HP LaserJet Pro M426dn</t>
  </si>
  <si>
    <t>Багатофункціональний пристрій HP LaserJet Pro M225dw</t>
  </si>
  <si>
    <t>4.1.5.4</t>
  </si>
  <si>
    <t>Проектор Epson EH-TW5350</t>
  </si>
  <si>
    <t>4.1.5.5</t>
  </si>
  <si>
    <t xml:space="preserve">Струменевий принтер з вбудованим СНПЧ формата А4 Epson L805 </t>
  </si>
  <si>
    <t>4.1.5.6</t>
  </si>
  <si>
    <t>Монітор до робочих станцій 22"</t>
  </si>
  <si>
    <t>4.1.5.7</t>
  </si>
  <si>
    <t>Elite Screens Electric 125H</t>
  </si>
  <si>
    <t>4.3.3.1</t>
  </si>
  <si>
    <t>Впровадження геоінформаційної системи</t>
  </si>
  <si>
    <t>5.2.1</t>
  </si>
  <si>
    <t>WS-C3560V2-48PS-S /Комутатор CISCO CATALYST 3560V2 48 10/100 POE + 4 SFP + IPB</t>
  </si>
  <si>
    <t xml:space="preserve">Електротехнічна лабораторія ЕТЛ-10 </t>
  </si>
  <si>
    <t>шт</t>
  </si>
  <si>
    <t>Кущоріз Husgvarna 545FX, або аналог</t>
  </si>
  <si>
    <t>Аналізатор якості електричної енергії SATEC PM175, або аналог</t>
  </si>
  <si>
    <t>Висоторіз "Stihl НТ 131", або аналог</t>
  </si>
  <si>
    <t>Зміни до Інвестиційної програми ПАТ "ЧЕРНІГІВОБЛЕНЕРГО" на 2017 рік</t>
  </si>
  <si>
    <t>Технічне переоснащення ПС 35/10 кВ "Городська" в м. Ніжин Чернігівської області (2 черга)</t>
  </si>
  <si>
    <t xml:space="preserve">Контактний номер телефону відповідальної особи </t>
  </si>
  <si>
    <t>Бабицький Павло Валентинович</t>
  </si>
  <si>
    <t>+3 (0462) 654-565</t>
  </si>
  <si>
    <t>Факс приймальні</t>
  </si>
  <si>
    <t>+3 (0462) 654-559</t>
  </si>
  <si>
    <t xml:space="preserve">Електронна адреса канцелярії </t>
  </si>
  <si>
    <t>kanc@energy.cn.ua</t>
  </si>
  <si>
    <t xml:space="preserve"> інши доходи (реактивна ел.ен.)</t>
  </si>
  <si>
    <t xml:space="preserve"> інші доходи (реактивна ел.ен.)</t>
  </si>
  <si>
    <t>інші доходи (економія ТВЕ)</t>
  </si>
  <si>
    <t xml:space="preserve"> інші доходи (реактивна ел.ен.) 114,77 тис.грн./інші доходи (економія ТВЕ) 293,46 тис. грн</t>
  </si>
  <si>
    <t>амортизаційні відрахування 2620,3 тис. грн./  інші доходи (реактивна ел.ен.) 426,41 тис. грн.</t>
  </si>
  <si>
    <t>box@nerc.gov.ua</t>
  </si>
  <si>
    <t>Електронна адреса НКРЕКП</t>
  </si>
  <si>
    <t>амортизаційні відрахування, інші доходи (реактивна ел.ен.) 261,31 тис. грн., інші доходи (економія ТВЕ) 1229,63 тис. грн.</t>
  </si>
  <si>
    <t>всього</t>
  </si>
  <si>
    <t>пер*</t>
  </si>
  <si>
    <t>пост**</t>
  </si>
  <si>
    <t>Вартість, тис.грн           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</si>
</sst>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</font>
    <font>
      <sz val="10"/>
      <name val="Arial CE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ans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1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21" fillId="13" borderId="34" applyNumberFormat="0" applyAlignment="0" applyProtection="0"/>
    <xf numFmtId="0" fontId="22" fillId="20" borderId="35" applyNumberFormat="0" applyAlignment="0" applyProtection="0"/>
    <xf numFmtId="0" fontId="23" fillId="20" borderId="34" applyNumberFormat="0" applyAlignment="0" applyProtection="0"/>
    <xf numFmtId="0" fontId="24" fillId="0" borderId="36" applyNumberFormat="0" applyFill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21" borderId="40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0" fillId="0" borderId="0"/>
    <xf numFmtId="0" fontId="1" fillId="0" borderId="0"/>
    <xf numFmtId="0" fontId="3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41" applyNumberFormat="0" applyAlignment="0" applyProtection="0"/>
    <xf numFmtId="9" fontId="33" fillId="0" borderId="0" applyFill="0" applyBorder="0" applyAlignment="0" applyProtection="0"/>
    <xf numFmtId="0" fontId="34" fillId="0" borderId="42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</cellStyleXfs>
  <cellXfs count="615">
    <xf numFmtId="0" fontId="0" fillId="0" borderId="0" xfId="0"/>
    <xf numFmtId="49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Fill="1" applyAlignment="1">
      <alignment horizontal="center" vertical="center" wrapText="1"/>
    </xf>
    <xf numFmtId="2" fontId="3" fillId="0" borderId="0" xfId="1" applyNumberFormat="1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right" vertical="center" wrapText="1"/>
    </xf>
    <xf numFmtId="49" fontId="8" fillId="0" borderId="1" xfId="7" applyNumberFormat="1" applyFont="1" applyFill="1" applyBorder="1" applyAlignment="1" applyProtection="1">
      <alignment horizontal="left" vertical="center" wrapText="1"/>
    </xf>
    <xf numFmtId="0" fontId="6" fillId="0" borderId="2" xfId="7" applyFont="1" applyFill="1" applyBorder="1" applyAlignment="1">
      <alignment horizontal="right" vertical="center" wrapText="1"/>
    </xf>
    <xf numFmtId="0" fontId="7" fillId="0" borderId="2" xfId="7" applyFont="1" applyFill="1" applyBorder="1" applyAlignment="1">
      <alignment horizontal="right" vertical="center"/>
    </xf>
    <xf numFmtId="0" fontId="9" fillId="0" borderId="0" xfId="7" applyFont="1" applyFill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left" vertical="center" wrapText="1"/>
    </xf>
    <xf numFmtId="49" fontId="6" fillId="0" borderId="1" xfId="7" applyNumberFormat="1" applyFont="1" applyFill="1" applyBorder="1" applyAlignment="1">
      <alignment horizontal="left" vertical="center" wrapText="1"/>
    </xf>
    <xf numFmtId="2" fontId="6" fillId="0" borderId="2" xfId="7" applyNumberFormat="1" applyFont="1" applyFill="1" applyBorder="1" applyAlignment="1">
      <alignment horizontal="right" vertical="center"/>
    </xf>
    <xf numFmtId="2" fontId="6" fillId="0" borderId="1" xfId="7" applyNumberFormat="1" applyFont="1" applyFill="1" applyBorder="1" applyAlignment="1">
      <alignment vertical="center"/>
    </xf>
    <xf numFmtId="2" fontId="8" fillId="4" borderId="2" xfId="7" applyNumberFormat="1" applyFont="1" applyFill="1" applyBorder="1" applyAlignment="1">
      <alignment horizontal="right" vertical="center" wrapText="1"/>
    </xf>
    <xf numFmtId="2" fontId="8" fillId="4" borderId="1" xfId="7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2" fontId="7" fillId="0" borderId="2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Alignment="1">
      <alignment horizontal="center" vertical="center" wrapText="1"/>
    </xf>
    <xf numFmtId="2" fontId="8" fillId="6" borderId="2" xfId="7" applyNumberFormat="1" applyFont="1" applyFill="1" applyBorder="1" applyAlignment="1">
      <alignment horizontal="right" vertical="center"/>
    </xf>
    <xf numFmtId="2" fontId="8" fillId="6" borderId="1" xfId="7" applyNumberFormat="1" applyFont="1" applyFill="1" applyBorder="1" applyAlignment="1">
      <alignment horizontal="right" vertical="center"/>
    </xf>
    <xf numFmtId="165" fontId="9" fillId="0" borderId="0" xfId="1" applyNumberFormat="1" applyFont="1" applyFill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/>
    </xf>
    <xf numFmtId="164" fontId="6" fillId="0" borderId="2" xfId="7" applyNumberFormat="1" applyFont="1" applyFill="1" applyBorder="1" applyAlignment="1">
      <alignment horizontal="right" vertical="center"/>
    </xf>
    <xf numFmtId="2" fontId="8" fillId="0" borderId="1" xfId="7" applyNumberFormat="1" applyFont="1" applyFill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center"/>
    </xf>
    <xf numFmtId="2" fontId="8" fillId="0" borderId="2" xfId="7" applyNumberFormat="1" applyFont="1" applyFill="1" applyBorder="1" applyAlignment="1">
      <alignment horizontal="right" vertical="center"/>
    </xf>
    <xf numFmtId="49" fontId="6" fillId="0" borderId="1" xfId="7" applyNumberFormat="1" applyFont="1" applyFill="1" applyBorder="1" applyAlignment="1">
      <alignment horizontal="left" vertical="center"/>
    </xf>
    <xf numFmtId="164" fontId="8" fillId="6" borderId="2" xfId="7" applyNumberFormat="1" applyFont="1" applyFill="1" applyBorder="1" applyAlignment="1">
      <alignment horizontal="right" vertical="center"/>
    </xf>
    <xf numFmtId="49" fontId="8" fillId="5" borderId="1" xfId="1" applyNumberFormat="1" applyFont="1" applyFill="1" applyBorder="1" applyAlignment="1">
      <alignment horizontal="left" vertical="center"/>
    </xf>
    <xf numFmtId="2" fontId="6" fillId="5" borderId="2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Alignment="1">
      <alignment horizontal="center" vertical="center" wrapText="1"/>
    </xf>
    <xf numFmtId="49" fontId="7" fillId="0" borderId="1" xfId="7" applyNumberFormat="1" applyFont="1" applyFill="1" applyBorder="1" applyAlignment="1">
      <alignment horizontal="center"/>
    </xf>
    <xf numFmtId="164" fontId="8" fillId="4" borderId="2" xfId="7" applyNumberFormat="1" applyFont="1" applyFill="1" applyBorder="1" applyAlignment="1">
      <alignment horizontal="right" vertical="center" wrapText="1"/>
    </xf>
    <xf numFmtId="2" fontId="8" fillId="6" borderId="2" xfId="1" applyNumberFormat="1" applyFont="1" applyFill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right" vertical="center"/>
    </xf>
    <xf numFmtId="2" fontId="7" fillId="0" borderId="2" xfId="7" applyNumberFormat="1" applyFont="1" applyFill="1" applyBorder="1" applyAlignment="1">
      <alignment horizontal="right" vertical="center"/>
    </xf>
    <xf numFmtId="49" fontId="6" fillId="0" borderId="1" xfId="7" applyNumberFormat="1" applyFont="1" applyFill="1" applyBorder="1" applyAlignment="1" applyProtection="1">
      <alignment horizontal="left" vertical="center" wrapText="1"/>
    </xf>
    <xf numFmtId="2" fontId="6" fillId="5" borderId="2" xfId="7" applyNumberFormat="1" applyFont="1" applyFill="1" applyBorder="1" applyAlignment="1">
      <alignment horizontal="right" vertical="center"/>
    </xf>
    <xf numFmtId="49" fontId="6" fillId="0" borderId="1" xfId="7" applyNumberFormat="1" applyFont="1" applyFill="1" applyBorder="1" applyAlignment="1" applyProtection="1">
      <alignment horizontal="center" vertical="center" wrapText="1"/>
    </xf>
    <xf numFmtId="2" fontId="7" fillId="4" borderId="2" xfId="7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center"/>
    </xf>
    <xf numFmtId="2" fontId="8" fillId="3" borderId="2" xfId="7" applyNumberFormat="1" applyFont="1" applyFill="1" applyBorder="1" applyAlignment="1">
      <alignment horizontal="right" vertical="center"/>
    </xf>
    <xf numFmtId="2" fontId="8" fillId="3" borderId="1" xfId="7" applyNumberFormat="1" applyFont="1" applyFill="1" applyBorder="1" applyAlignment="1">
      <alignment horizontal="right" vertical="center"/>
    </xf>
    <xf numFmtId="0" fontId="9" fillId="0" borderId="0" xfId="1" applyFont="1" applyFill="1"/>
    <xf numFmtId="0" fontId="6" fillId="4" borderId="2" xfId="7" applyFont="1" applyFill="1" applyBorder="1" applyAlignment="1">
      <alignment horizontal="right" vertical="center" wrapText="1"/>
    </xf>
    <xf numFmtId="0" fontId="6" fillId="4" borderId="1" xfId="7" applyFont="1" applyFill="1" applyBorder="1" applyAlignment="1">
      <alignment horizontal="right" vertical="center" wrapText="1"/>
    </xf>
    <xf numFmtId="0" fontId="6" fillId="0" borderId="2" xfId="7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9" fontId="6" fillId="0" borderId="1" xfId="7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49" fontId="6" fillId="0" borderId="1" xfId="0" applyNumberFormat="1" applyFont="1" applyFill="1" applyBorder="1" applyAlignment="1" applyProtection="1">
      <alignment horizontal="left" vertical="center"/>
    </xf>
    <xf numFmtId="2" fontId="6" fillId="0" borderId="2" xfId="7" applyNumberFormat="1" applyFont="1" applyFill="1" applyBorder="1" applyAlignment="1" applyProtection="1">
      <alignment horizontal="right" vertical="center"/>
    </xf>
    <xf numFmtId="2" fontId="6" fillId="0" borderId="1" xfId="7" applyNumberFormat="1" applyFont="1" applyFill="1" applyBorder="1" applyAlignment="1">
      <alignment horizontal="right" vertical="center"/>
    </xf>
    <xf numFmtId="49" fontId="6" fillId="0" borderId="1" xfId="7" applyNumberFormat="1" applyFont="1" applyFill="1" applyBorder="1" applyAlignment="1">
      <alignment horizontal="center"/>
    </xf>
    <xf numFmtId="2" fontId="6" fillId="3" borderId="2" xfId="7" applyNumberFormat="1" applyFont="1" applyFill="1" applyBorder="1" applyAlignment="1">
      <alignment horizontal="right" vertical="center"/>
    </xf>
    <xf numFmtId="0" fontId="9" fillId="5" borderId="0" xfId="1" applyFont="1" applyFill="1"/>
    <xf numFmtId="49" fontId="8" fillId="0" borderId="1" xfId="2" applyNumberFormat="1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right" vertical="center"/>
    </xf>
    <xf numFmtId="49" fontId="6" fillId="0" borderId="1" xfId="7" applyNumberFormat="1" applyFont="1" applyFill="1" applyBorder="1" applyAlignment="1" applyProtection="1">
      <alignment horizontal="left" vertical="center"/>
    </xf>
    <xf numFmtId="49" fontId="6" fillId="0" borderId="1" xfId="7" applyNumberFormat="1" applyFont="1" applyFill="1" applyBorder="1" applyAlignment="1" applyProtection="1">
      <alignment horizontal="center" vertical="center"/>
    </xf>
    <xf numFmtId="2" fontId="6" fillId="4" borderId="2" xfId="7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49" fontId="6" fillId="0" borderId="1" xfId="7" applyNumberFormat="1" applyFont="1" applyFill="1" applyBorder="1" applyAlignment="1">
      <alignment horizontal="left"/>
    </xf>
    <xf numFmtId="49" fontId="6" fillId="0" borderId="1" xfId="7" applyNumberFormat="1" applyFont="1" applyFill="1" applyBorder="1" applyAlignment="1">
      <alignment horizontal="center" vertical="center"/>
    </xf>
    <xf numFmtId="2" fontId="8" fillId="6" borderId="5" xfId="7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 wrapText="1"/>
    </xf>
    <xf numFmtId="10" fontId="6" fillId="0" borderId="0" xfId="1" applyNumberFormat="1" applyFont="1" applyFill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49" fontId="6" fillId="0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right" vertical="center" wrapText="1"/>
    </xf>
    <xf numFmtId="2" fontId="6" fillId="0" borderId="0" xfId="1" applyNumberFormat="1" applyFont="1" applyFill="1" applyAlignment="1">
      <alignment horizontal="right" vertical="center" wrapText="1"/>
    </xf>
    <xf numFmtId="49" fontId="6" fillId="0" borderId="0" xfId="1" applyNumberFormat="1" applyFont="1" applyFill="1" applyAlignment="1">
      <alignment horizontal="center" vertical="center" wrapText="1"/>
    </xf>
    <xf numFmtId="0" fontId="6" fillId="0" borderId="0" xfId="8" applyFont="1" applyBorder="1" applyAlignment="1" applyProtection="1">
      <alignment horizontal="left"/>
      <protection hidden="1"/>
    </xf>
    <xf numFmtId="0" fontId="8" fillId="0" borderId="0" xfId="8" applyFont="1" applyBorder="1" applyAlignment="1" applyProtection="1">
      <alignment horizontal="left"/>
      <protection hidden="1"/>
    </xf>
    <xf numFmtId="0" fontId="6" fillId="0" borderId="0" xfId="5" applyFont="1"/>
    <xf numFmtId="0" fontId="6" fillId="0" borderId="0" xfId="5" applyFont="1" applyAlignment="1">
      <alignment horizontal="center"/>
    </xf>
    <xf numFmtId="0" fontId="8" fillId="0" borderId="0" xfId="8" applyFont="1" applyBorder="1" applyAlignment="1" applyProtection="1">
      <alignment horizontal="left" vertical="top"/>
      <protection hidden="1"/>
    </xf>
    <xf numFmtId="0" fontId="6" fillId="0" borderId="0" xfId="5" applyFont="1" applyAlignment="1">
      <alignment horizontal="left" vertical="top"/>
    </xf>
    <xf numFmtId="0" fontId="6" fillId="0" borderId="0" xfId="8" applyFont="1" applyAlignment="1" applyProtection="1">
      <alignment horizontal="left" vertical="top"/>
      <protection hidden="1"/>
    </xf>
    <xf numFmtId="0" fontId="6" fillId="0" borderId="0" xfId="5" applyFont="1" applyFill="1"/>
    <xf numFmtId="0" fontId="6" fillId="0" borderId="0" xfId="8" applyFont="1" applyAlignment="1" applyProtection="1">
      <alignment horizontal="left"/>
      <protection hidden="1"/>
    </xf>
    <xf numFmtId="2" fontId="6" fillId="0" borderId="0" xfId="5" applyNumberFormat="1" applyFont="1" applyAlignment="1">
      <alignment horizontal="right"/>
    </xf>
    <xf numFmtId="2" fontId="6" fillId="0" borderId="0" xfId="5" applyNumberFormat="1" applyFont="1"/>
    <xf numFmtId="10" fontId="3" fillId="0" borderId="0" xfId="1" applyNumberFormat="1" applyFont="1" applyFill="1" applyAlignment="1">
      <alignment horizontal="right" vertical="center" wrapText="1"/>
    </xf>
    <xf numFmtId="2" fontId="6" fillId="0" borderId="2" xfId="4" applyNumberFormat="1" applyFont="1" applyFill="1" applyBorder="1" applyAlignment="1">
      <alignment horizontal="right" vertical="center"/>
    </xf>
    <xf numFmtId="2" fontId="6" fillId="6" borderId="2" xfId="7" applyNumberFormat="1" applyFont="1" applyFill="1" applyBorder="1" applyAlignment="1">
      <alignment horizontal="right" vertical="center"/>
    </xf>
    <xf numFmtId="2" fontId="6" fillId="4" borderId="2" xfId="7" applyNumberFormat="1" applyFont="1" applyFill="1" applyBorder="1" applyAlignment="1" applyProtection="1">
      <alignment horizontal="right" vertical="center"/>
    </xf>
    <xf numFmtId="49" fontId="6" fillId="0" borderId="1" xfId="7" applyNumberFormat="1" applyFont="1" applyFill="1" applyBorder="1" applyAlignment="1">
      <alignment vertical="center"/>
    </xf>
    <xf numFmtId="49" fontId="8" fillId="6" borderId="1" xfId="7" applyNumberFormat="1" applyFont="1" applyFill="1" applyBorder="1" applyAlignment="1">
      <alignment horizontal="left" vertical="center" wrapText="1"/>
    </xf>
    <xf numFmtId="49" fontId="8" fillId="0" borderId="1" xfId="7" applyNumberFormat="1" applyFont="1" applyFill="1" applyBorder="1" applyAlignment="1" applyProtection="1">
      <alignment horizontal="left" vertical="center"/>
    </xf>
    <xf numFmtId="49" fontId="6" fillId="5" borderId="1" xfId="2" applyNumberFormat="1" applyFont="1" applyFill="1" applyBorder="1" applyAlignment="1" applyProtection="1">
      <alignment horizontal="left" vertical="center"/>
    </xf>
    <xf numFmtId="0" fontId="6" fillId="0" borderId="1" xfId="7" applyFont="1" applyFill="1" applyBorder="1" applyAlignment="1">
      <alignment horizontal="right" vertical="center" wrapText="1"/>
    </xf>
    <xf numFmtId="2" fontId="6" fillId="0" borderId="1" xfId="7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2" fontId="10" fillId="0" borderId="1" xfId="1" applyNumberFormat="1" applyFont="1" applyFill="1" applyBorder="1" applyAlignment="1">
      <alignment horizontal="right" vertical="center"/>
    </xf>
    <xf numFmtId="2" fontId="10" fillId="5" borderId="1" xfId="1" applyNumberFormat="1" applyFont="1" applyFill="1" applyBorder="1" applyAlignment="1">
      <alignment horizontal="right" vertical="center"/>
    </xf>
    <xf numFmtId="2" fontId="8" fillId="6" borderId="1" xfId="1" applyNumberFormat="1" applyFont="1" applyFill="1" applyBorder="1" applyAlignment="1">
      <alignment horizontal="right" vertical="center" wrapText="1"/>
    </xf>
    <xf numFmtId="2" fontId="6" fillId="0" borderId="1" xfId="7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/>
    </xf>
    <xf numFmtId="2" fontId="8" fillId="4" borderId="1" xfId="7" applyNumberFormat="1" applyFont="1" applyFill="1" applyBorder="1" applyAlignment="1">
      <alignment horizontal="right" vertical="center"/>
    </xf>
    <xf numFmtId="0" fontId="6" fillId="0" borderId="1" xfId="7" applyFont="1" applyBorder="1" applyAlignment="1">
      <alignment horizontal="right" vertical="center" wrapText="1"/>
    </xf>
    <xf numFmtId="2" fontId="6" fillId="4" borderId="1" xfId="7" applyNumberFormat="1" applyFont="1" applyFill="1" applyBorder="1" applyAlignment="1">
      <alignment vertical="center" wrapText="1"/>
    </xf>
    <xf numFmtId="2" fontId="6" fillId="0" borderId="1" xfId="7" applyNumberFormat="1" applyFont="1" applyFill="1" applyBorder="1" applyAlignment="1">
      <alignment vertical="center" wrapText="1"/>
    </xf>
    <xf numFmtId="2" fontId="6" fillId="0" borderId="1" xfId="7" applyNumberFormat="1" applyFont="1" applyFill="1" applyBorder="1" applyAlignment="1" applyProtection="1">
      <alignment vertical="center"/>
    </xf>
    <xf numFmtId="2" fontId="6" fillId="0" borderId="1" xfId="4" applyNumberFormat="1" applyFont="1" applyFill="1" applyBorder="1" applyAlignment="1">
      <alignment vertical="center"/>
    </xf>
    <xf numFmtId="2" fontId="6" fillId="4" borderId="1" xfId="7" applyNumberFormat="1" applyFont="1" applyFill="1" applyBorder="1" applyAlignment="1">
      <alignment vertical="center"/>
    </xf>
    <xf numFmtId="2" fontId="6" fillId="4" borderId="1" xfId="7" applyNumberFormat="1" applyFont="1" applyFill="1" applyBorder="1" applyAlignment="1" applyProtection="1">
      <alignment vertical="center"/>
    </xf>
    <xf numFmtId="2" fontId="6" fillId="3" borderId="1" xfId="7" applyNumberFormat="1" applyFont="1" applyFill="1" applyBorder="1" applyAlignment="1">
      <alignment vertical="center"/>
    </xf>
    <xf numFmtId="2" fontId="6" fillId="0" borderId="1" xfId="2" applyNumberFormat="1" applyFont="1" applyBorder="1" applyAlignment="1">
      <alignment vertical="center"/>
    </xf>
    <xf numFmtId="2" fontId="6" fillId="0" borderId="1" xfId="2" applyNumberFormat="1" applyFont="1" applyFill="1" applyBorder="1" applyAlignment="1">
      <alignment vertical="center" wrapText="1"/>
    </xf>
    <xf numFmtId="2" fontId="6" fillId="7" borderId="1" xfId="7" applyNumberFormat="1" applyFont="1" applyFill="1" applyBorder="1" applyAlignment="1">
      <alignment horizontal="right" vertical="center"/>
    </xf>
    <xf numFmtId="2" fontId="6" fillId="7" borderId="2" xfId="7" applyNumberFormat="1" applyFont="1" applyFill="1" applyBorder="1" applyAlignment="1">
      <alignment horizontal="right" vertical="center"/>
    </xf>
    <xf numFmtId="0" fontId="3" fillId="7" borderId="0" xfId="1" applyFont="1" applyFill="1" applyAlignment="1">
      <alignment horizontal="center" vertical="center" wrapText="1"/>
    </xf>
    <xf numFmtId="0" fontId="9" fillId="7" borderId="0" xfId="1" applyFont="1" applyFill="1"/>
    <xf numFmtId="0" fontId="9" fillId="7" borderId="0" xfId="1" applyNumberFormat="1" applyFont="1" applyFill="1" applyBorder="1" applyAlignment="1" applyProtection="1">
      <alignment vertical="top"/>
    </xf>
    <xf numFmtId="0" fontId="11" fillId="7" borderId="0" xfId="1" applyNumberFormat="1" applyFont="1" applyFill="1" applyBorder="1" applyAlignment="1" applyProtection="1">
      <alignment horizontal="center" vertical="center"/>
    </xf>
    <xf numFmtId="2" fontId="8" fillId="8" borderId="2" xfId="7" applyNumberFormat="1" applyFont="1" applyFill="1" applyBorder="1" applyAlignment="1">
      <alignment horizontal="right" vertical="center" wrapText="1"/>
    </xf>
    <xf numFmtId="2" fontId="8" fillId="8" borderId="1" xfId="7" applyNumberFormat="1" applyFont="1" applyFill="1" applyBorder="1" applyAlignment="1">
      <alignment horizontal="right" vertical="center" wrapText="1"/>
    </xf>
    <xf numFmtId="2" fontId="6" fillId="6" borderId="1" xfId="7" applyNumberFormat="1" applyFont="1" applyFill="1" applyBorder="1" applyAlignment="1" applyProtection="1">
      <alignment vertical="center"/>
    </xf>
    <xf numFmtId="2" fontId="6" fillId="0" borderId="10" xfId="7" applyNumberFormat="1" applyFont="1" applyFill="1" applyBorder="1" applyAlignment="1">
      <alignment horizontal="right" vertical="center"/>
    </xf>
    <xf numFmtId="2" fontId="8" fillId="8" borderId="10" xfId="7" applyNumberFormat="1" applyFont="1" applyFill="1" applyBorder="1" applyAlignment="1">
      <alignment horizontal="right" vertical="center" wrapText="1"/>
    </xf>
    <xf numFmtId="2" fontId="6" fillId="0" borderId="10" xfId="1" applyNumberFormat="1" applyFont="1" applyFill="1" applyBorder="1" applyAlignment="1">
      <alignment horizontal="right" vertical="center"/>
    </xf>
    <xf numFmtId="2" fontId="8" fillId="6" borderId="10" xfId="7" applyNumberFormat="1" applyFont="1" applyFill="1" applyBorder="1" applyAlignment="1">
      <alignment horizontal="right" vertical="center"/>
    </xf>
    <xf numFmtId="2" fontId="8" fillId="0" borderId="10" xfId="1" applyNumberFormat="1" applyFont="1" applyFill="1" applyBorder="1" applyAlignment="1">
      <alignment horizontal="right" vertical="center"/>
    </xf>
    <xf numFmtId="2" fontId="8" fillId="0" borderId="10" xfId="7" applyNumberFormat="1" applyFont="1" applyFill="1" applyBorder="1" applyAlignment="1">
      <alignment horizontal="right" vertical="center"/>
    </xf>
    <xf numFmtId="2" fontId="8" fillId="5" borderId="10" xfId="1" applyNumberFormat="1" applyFont="1" applyFill="1" applyBorder="1" applyAlignment="1">
      <alignment horizontal="right" vertical="center"/>
    </xf>
    <xf numFmtId="2" fontId="6" fillId="0" borderId="10" xfId="7" applyNumberFormat="1" applyFont="1" applyFill="1" applyBorder="1" applyAlignment="1">
      <alignment vertical="center"/>
    </xf>
    <xf numFmtId="2" fontId="8" fillId="4" borderId="10" xfId="7" applyNumberFormat="1" applyFont="1" applyFill="1" applyBorder="1" applyAlignment="1">
      <alignment horizontal="right" vertical="center" wrapText="1"/>
    </xf>
    <xf numFmtId="2" fontId="8" fillId="6" borderId="10" xfId="1" applyNumberFormat="1" applyFont="1" applyFill="1" applyBorder="1" applyAlignment="1">
      <alignment horizontal="right" vertical="center"/>
    </xf>
    <xf numFmtId="2" fontId="6" fillId="5" borderId="10" xfId="7" applyNumberFormat="1" applyFont="1" applyFill="1" applyBorder="1" applyAlignment="1">
      <alignment horizontal="right" vertical="center"/>
    </xf>
    <xf numFmtId="2" fontId="6" fillId="7" borderId="10" xfId="1" applyNumberFormat="1" applyFont="1" applyFill="1" applyBorder="1" applyAlignment="1">
      <alignment horizontal="center" vertical="center" wrapText="1"/>
    </xf>
    <xf numFmtId="2" fontId="8" fillId="4" borderId="10" xfId="7" applyNumberFormat="1" applyFont="1" applyFill="1" applyBorder="1" applyAlignment="1">
      <alignment horizontal="right" vertical="center"/>
    </xf>
    <xf numFmtId="2" fontId="8" fillId="3" borderId="10" xfId="7" applyNumberFormat="1" applyFont="1" applyFill="1" applyBorder="1" applyAlignment="1">
      <alignment horizontal="right" vertical="center"/>
    </xf>
    <xf numFmtId="2" fontId="6" fillId="0" borderId="10" xfId="7" applyNumberFormat="1" applyFont="1" applyFill="1" applyBorder="1" applyAlignment="1">
      <alignment horizontal="right" vertical="center" wrapText="1"/>
    </xf>
    <xf numFmtId="2" fontId="6" fillId="0" borderId="10" xfId="7" applyNumberFormat="1" applyFont="1" applyBorder="1" applyAlignment="1">
      <alignment horizontal="right" vertical="center" wrapText="1"/>
    </xf>
    <xf numFmtId="2" fontId="6" fillId="0" borderId="10" xfId="2" applyNumberFormat="1" applyFont="1" applyFill="1" applyBorder="1" applyAlignment="1">
      <alignment horizontal="right" vertical="center"/>
    </xf>
    <xf numFmtId="0" fontId="6" fillId="0" borderId="13" xfId="7" applyFont="1" applyFill="1" applyBorder="1" applyAlignment="1">
      <alignment horizontal="right" vertical="center" wrapText="1"/>
    </xf>
    <xf numFmtId="0" fontId="6" fillId="0" borderId="11" xfId="7" applyFont="1" applyFill="1" applyBorder="1" applyAlignment="1">
      <alignment horizontal="right" vertical="center" wrapText="1"/>
    </xf>
    <xf numFmtId="2" fontId="6" fillId="0" borderId="11" xfId="7" applyNumberFormat="1" applyFont="1" applyFill="1" applyBorder="1" applyAlignment="1">
      <alignment horizontal="right" vertical="center" wrapText="1"/>
    </xf>
    <xf numFmtId="2" fontId="8" fillId="8" borderId="11" xfId="7" applyNumberFormat="1" applyFont="1" applyFill="1" applyBorder="1" applyAlignment="1">
      <alignment horizontal="right" vertical="center" wrapText="1"/>
    </xf>
    <xf numFmtId="0" fontId="6" fillId="0" borderId="11" xfId="1" applyFont="1" applyFill="1" applyBorder="1" applyAlignment="1">
      <alignment horizontal="right" vertical="center" wrapText="1"/>
    </xf>
    <xf numFmtId="2" fontId="6" fillId="0" borderId="11" xfId="1" applyNumberFormat="1" applyFont="1" applyFill="1" applyBorder="1" applyAlignment="1">
      <alignment horizontal="right" vertical="center" wrapText="1"/>
    </xf>
    <xf numFmtId="2" fontId="8" fillId="6" borderId="11" xfId="7" applyNumberFormat="1" applyFont="1" applyFill="1" applyBorder="1" applyAlignment="1">
      <alignment horizontal="right" vertical="center"/>
    </xf>
    <xf numFmtId="2" fontId="10" fillId="0" borderId="11" xfId="1" applyNumberFormat="1" applyFont="1" applyFill="1" applyBorder="1" applyAlignment="1">
      <alignment horizontal="right" vertical="center"/>
    </xf>
    <xf numFmtId="2" fontId="6" fillId="0" borderId="11" xfId="1" applyNumberFormat="1" applyFont="1" applyFill="1" applyBorder="1" applyAlignment="1">
      <alignment horizontal="right" vertical="center"/>
    </xf>
    <xf numFmtId="2" fontId="6" fillId="0" borderId="11" xfId="7" applyNumberFormat="1" applyFont="1" applyFill="1" applyBorder="1" applyAlignment="1">
      <alignment horizontal="right" vertical="center"/>
    </xf>
    <xf numFmtId="2" fontId="8" fillId="0" borderId="11" xfId="7" applyNumberFormat="1" applyFont="1" applyFill="1" applyBorder="1" applyAlignment="1">
      <alignment horizontal="right" vertical="center"/>
    </xf>
    <xf numFmtId="2" fontId="10" fillId="5" borderId="11" xfId="1" applyNumberFormat="1" applyFont="1" applyFill="1" applyBorder="1" applyAlignment="1">
      <alignment horizontal="right" vertical="center"/>
    </xf>
    <xf numFmtId="2" fontId="8" fillId="4" borderId="11" xfId="7" applyNumberFormat="1" applyFont="1" applyFill="1" applyBorder="1" applyAlignment="1">
      <alignment horizontal="right" vertical="center" wrapText="1"/>
    </xf>
    <xf numFmtId="2" fontId="8" fillId="6" borderId="11" xfId="1" applyNumberFormat="1" applyFont="1" applyFill="1" applyBorder="1" applyAlignment="1">
      <alignment horizontal="right" vertical="center" wrapText="1"/>
    </xf>
    <xf numFmtId="2" fontId="6" fillId="0" borderId="11" xfId="7" applyNumberFormat="1" applyFont="1" applyFill="1" applyBorder="1" applyAlignment="1">
      <alignment horizontal="center" vertical="center" wrapText="1"/>
    </xf>
    <xf numFmtId="2" fontId="6" fillId="5" borderId="11" xfId="7" applyNumberFormat="1" applyFont="1" applyFill="1" applyBorder="1" applyAlignment="1">
      <alignment horizontal="right" vertical="center"/>
    </xf>
    <xf numFmtId="2" fontId="6" fillId="7" borderId="11" xfId="7" applyNumberFormat="1" applyFont="1" applyFill="1" applyBorder="1" applyAlignment="1">
      <alignment horizontal="right" vertical="center"/>
    </xf>
    <xf numFmtId="2" fontId="8" fillId="4" borderId="11" xfId="7" applyNumberFormat="1" applyFont="1" applyFill="1" applyBorder="1" applyAlignment="1">
      <alignment horizontal="right" vertical="center"/>
    </xf>
    <xf numFmtId="2" fontId="8" fillId="3" borderId="11" xfId="7" applyNumberFormat="1" applyFont="1" applyFill="1" applyBorder="1" applyAlignment="1">
      <alignment horizontal="right" vertical="center"/>
    </xf>
    <xf numFmtId="0" fontId="6" fillId="4" borderId="11" xfId="7" applyFont="1" applyFill="1" applyBorder="1" applyAlignment="1">
      <alignment horizontal="right" vertical="center" wrapText="1"/>
    </xf>
    <xf numFmtId="0" fontId="6" fillId="0" borderId="11" xfId="7" applyFont="1" applyBorder="1" applyAlignment="1">
      <alignment horizontal="right" vertical="center" wrapText="1"/>
    </xf>
    <xf numFmtId="2" fontId="6" fillId="4" borderId="11" xfId="7" applyNumberFormat="1" applyFont="1" applyFill="1" applyBorder="1" applyAlignment="1">
      <alignment vertical="center" wrapText="1"/>
    </xf>
    <xf numFmtId="2" fontId="6" fillId="0" borderId="11" xfId="7" applyNumberFormat="1" applyFont="1" applyFill="1" applyBorder="1" applyAlignment="1">
      <alignment vertical="center" wrapText="1"/>
    </xf>
    <xf numFmtId="2" fontId="6" fillId="0" borderId="11" xfId="7" applyNumberFormat="1" applyFont="1" applyFill="1" applyBorder="1" applyAlignment="1">
      <alignment vertical="center"/>
    </xf>
    <xf numFmtId="2" fontId="6" fillId="0" borderId="11" xfId="7" applyNumberFormat="1" applyFont="1" applyFill="1" applyBorder="1" applyAlignment="1" applyProtection="1">
      <alignment vertical="center"/>
    </xf>
    <xf numFmtId="2" fontId="6" fillId="0" borderId="11" xfId="4" applyNumberFormat="1" applyFont="1" applyFill="1" applyBorder="1" applyAlignment="1">
      <alignment vertical="center"/>
    </xf>
    <xf numFmtId="2" fontId="6" fillId="4" borderId="11" xfId="7" applyNumberFormat="1" applyFont="1" applyFill="1" applyBorder="1" applyAlignment="1">
      <alignment vertical="center"/>
    </xf>
    <xf numFmtId="2" fontId="6" fillId="6" borderId="11" xfId="7" applyNumberFormat="1" applyFont="1" applyFill="1" applyBorder="1" applyAlignment="1" applyProtection="1">
      <alignment vertical="center"/>
    </xf>
    <xf numFmtId="2" fontId="6" fillId="4" borderId="11" xfId="7" applyNumberFormat="1" applyFont="1" applyFill="1" applyBorder="1" applyAlignment="1" applyProtection="1">
      <alignment vertical="center"/>
    </xf>
    <xf numFmtId="2" fontId="6" fillId="3" borderId="11" xfId="7" applyNumberFormat="1" applyFont="1" applyFill="1" applyBorder="1" applyAlignment="1">
      <alignment vertical="center"/>
    </xf>
    <xf numFmtId="2" fontId="6" fillId="0" borderId="11" xfId="2" applyNumberFormat="1" applyFont="1" applyBorder="1" applyAlignment="1">
      <alignment vertical="center"/>
    </xf>
    <xf numFmtId="2" fontId="6" fillId="0" borderId="11" xfId="2" applyNumberFormat="1" applyFont="1" applyFill="1" applyBorder="1" applyAlignment="1">
      <alignment vertical="center" wrapText="1"/>
    </xf>
    <xf numFmtId="2" fontId="6" fillId="7" borderId="11" xfId="7" applyNumberFormat="1" applyFont="1" applyFill="1" applyBorder="1" applyAlignment="1">
      <alignment vertical="center"/>
    </xf>
    <xf numFmtId="0" fontId="7" fillId="2" borderId="17" xfId="1" applyFont="1" applyFill="1" applyBorder="1" applyAlignment="1">
      <alignment horizontal="left" vertical="center"/>
    </xf>
    <xf numFmtId="49" fontId="6" fillId="2" borderId="14" xfId="1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/>
    <xf numFmtId="2" fontId="6" fillId="7" borderId="1" xfId="7" applyNumberFormat="1" applyFont="1" applyFill="1" applyBorder="1" applyAlignment="1">
      <alignment vertical="center"/>
    </xf>
    <xf numFmtId="49" fontId="6" fillId="0" borderId="1" xfId="1" applyNumberFormat="1" applyFont="1" applyFill="1" applyBorder="1" applyAlignment="1" applyProtection="1">
      <alignment horizontal="left" wrapText="1"/>
    </xf>
    <xf numFmtId="4" fontId="6" fillId="0" borderId="2" xfId="2" applyNumberFormat="1" applyFont="1" applyFill="1" applyBorder="1" applyAlignment="1">
      <alignment horizontal="right" vertical="center"/>
    </xf>
    <xf numFmtId="49" fontId="6" fillId="7" borderId="1" xfId="7" applyNumberFormat="1" applyFont="1" applyFill="1" applyBorder="1" applyAlignment="1">
      <alignment horizontal="left" vertical="center"/>
    </xf>
    <xf numFmtId="49" fontId="6" fillId="7" borderId="1" xfId="7" applyNumberFormat="1" applyFont="1" applyFill="1" applyBorder="1" applyAlignment="1" applyProtection="1">
      <alignment horizontal="left" vertical="center"/>
    </xf>
    <xf numFmtId="2" fontId="6" fillId="7" borderId="10" xfId="7" applyNumberFormat="1" applyFont="1" applyFill="1" applyBorder="1" applyAlignment="1">
      <alignment vertical="center" wrapText="1"/>
    </xf>
    <xf numFmtId="2" fontId="6" fillId="7" borderId="10" xfId="7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2" fontId="6" fillId="0" borderId="2" xfId="7" applyNumberFormat="1" applyFont="1" applyFill="1" applyBorder="1" applyAlignment="1">
      <alignment horizontal="right" vertical="center" wrapText="1"/>
    </xf>
    <xf numFmtId="49" fontId="6" fillId="7" borderId="1" xfId="7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2" fontId="6" fillId="7" borderId="2" xfId="4" applyNumberFormat="1" applyFont="1" applyFill="1" applyBorder="1" applyAlignment="1">
      <alignment horizontal="right" vertical="center"/>
    </xf>
    <xf numFmtId="49" fontId="6" fillId="0" borderId="1" xfId="2" applyNumberFormat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center" vertical="center"/>
    </xf>
    <xf numFmtId="49" fontId="6" fillId="0" borderId="1" xfId="7" applyNumberFormat="1" applyFont="1" applyBorder="1" applyAlignment="1">
      <alignment horizontal="left" vertical="center" wrapText="1"/>
    </xf>
    <xf numFmtId="0" fontId="5" fillId="0" borderId="0" xfId="5" applyFont="1" applyFill="1"/>
    <xf numFmtId="0" fontId="6" fillId="0" borderId="10" xfId="1" applyFont="1" applyFill="1" applyBorder="1" applyAlignment="1" applyProtection="1">
      <alignment horizontal="left" wrapText="1"/>
    </xf>
    <xf numFmtId="0" fontId="8" fillId="3" borderId="24" xfId="7" applyFont="1" applyFill="1" applyBorder="1" applyAlignment="1" applyProtection="1">
      <alignment vertical="center" wrapText="1"/>
    </xf>
    <xf numFmtId="0" fontId="8" fillId="8" borderId="10" xfId="7" applyFont="1" applyFill="1" applyBorder="1" applyAlignment="1">
      <alignment horizontal="left" vertical="center" wrapText="1"/>
    </xf>
    <xf numFmtId="0" fontId="6" fillId="0" borderId="10" xfId="7" applyFont="1" applyFill="1" applyBorder="1" applyAlignment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6" borderId="10" xfId="7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5" applyFont="1" applyAlignment="1">
      <alignment horizontal="center" vertical="top"/>
    </xf>
    <xf numFmtId="10" fontId="3" fillId="0" borderId="0" xfId="1" applyNumberFormat="1" applyFont="1" applyFill="1" applyAlignment="1">
      <alignment horizontal="center" vertical="center" wrapText="1"/>
    </xf>
    <xf numFmtId="2" fontId="6" fillId="0" borderId="0" xfId="5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4" borderId="10" xfId="7" applyFont="1" applyFill="1" applyBorder="1" applyAlignment="1">
      <alignment horizontal="left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4" borderId="10" xfId="2" applyFont="1" applyFill="1" applyBorder="1" applyAlignment="1">
      <alignment horizontal="left" vertical="center" wrapText="1"/>
    </xf>
    <xf numFmtId="0" fontId="8" fillId="3" borderId="10" xfId="7" applyFont="1" applyFill="1" applyBorder="1" applyAlignment="1">
      <alignment horizontal="left" vertical="center" wrapText="1"/>
    </xf>
    <xf numFmtId="0" fontId="6" fillId="7" borderId="10" xfId="7" applyFont="1" applyFill="1" applyBorder="1" applyAlignment="1">
      <alignment horizontal="left" vertical="center" wrapText="1"/>
    </xf>
    <xf numFmtId="0" fontId="6" fillId="0" borderId="10" xfId="4" applyFont="1" applyFill="1" applyBorder="1" applyAlignment="1">
      <alignment horizontal="left" vertical="center" wrapText="1"/>
    </xf>
    <xf numFmtId="0" fontId="8" fillId="6" borderId="10" xfId="1" applyFont="1" applyFill="1" applyBorder="1" applyAlignment="1">
      <alignment horizontal="left" vertical="center" wrapText="1"/>
    </xf>
    <xf numFmtId="0" fontId="6" fillId="5" borderId="10" xfId="4" applyFont="1" applyFill="1" applyBorder="1" applyAlignment="1">
      <alignment horizontal="left" vertical="center" wrapText="1"/>
    </xf>
    <xf numFmtId="0" fontId="6" fillId="7" borderId="10" xfId="4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10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9" fontId="6" fillId="0" borderId="13" xfId="7" applyNumberFormat="1" applyFont="1" applyFill="1" applyBorder="1" applyAlignment="1">
      <alignment horizontal="right" vertical="center" wrapText="1"/>
    </xf>
    <xf numFmtId="9" fontId="6" fillId="0" borderId="11" xfId="7" applyNumberFormat="1" applyFont="1" applyFill="1" applyBorder="1" applyAlignment="1">
      <alignment horizontal="right" vertical="center" wrapText="1"/>
    </xf>
    <xf numFmtId="9" fontId="8" fillId="8" borderId="11" xfId="7" applyNumberFormat="1" applyFont="1" applyFill="1" applyBorder="1" applyAlignment="1">
      <alignment horizontal="right" vertical="center" wrapText="1"/>
    </xf>
    <xf numFmtId="9" fontId="6" fillId="0" borderId="11" xfId="1" applyNumberFormat="1" applyFont="1" applyFill="1" applyBorder="1" applyAlignment="1">
      <alignment horizontal="right" vertical="center" wrapText="1"/>
    </xf>
    <xf numFmtId="9" fontId="8" fillId="6" borderId="11" xfId="7" applyNumberFormat="1" applyFont="1" applyFill="1" applyBorder="1" applyAlignment="1">
      <alignment horizontal="right" vertical="center"/>
    </xf>
    <xf numFmtId="9" fontId="10" fillId="0" borderId="11" xfId="1" applyNumberFormat="1" applyFont="1" applyFill="1" applyBorder="1" applyAlignment="1">
      <alignment horizontal="right" vertical="center"/>
    </xf>
    <xf numFmtId="9" fontId="6" fillId="0" borderId="11" xfId="7" applyNumberFormat="1" applyFont="1" applyFill="1" applyBorder="1" applyAlignment="1">
      <alignment horizontal="right" vertical="center"/>
    </xf>
    <xf numFmtId="9" fontId="8" fillId="0" borderId="11" xfId="7" applyNumberFormat="1" applyFont="1" applyFill="1" applyBorder="1" applyAlignment="1">
      <alignment horizontal="right" vertical="center"/>
    </xf>
    <xf numFmtId="9" fontId="10" fillId="5" borderId="11" xfId="1" applyNumberFormat="1" applyFont="1" applyFill="1" applyBorder="1" applyAlignment="1">
      <alignment horizontal="right" vertical="center"/>
    </xf>
    <xf numFmtId="9" fontId="6" fillId="7" borderId="11" xfId="7" applyNumberFormat="1" applyFont="1" applyFill="1" applyBorder="1" applyAlignment="1">
      <alignment horizontal="right" vertical="center"/>
    </xf>
    <xf numFmtId="9" fontId="6" fillId="0" borderId="11" xfId="7" applyNumberFormat="1" applyFont="1" applyFill="1" applyBorder="1" applyAlignment="1">
      <alignment vertical="center"/>
    </xf>
    <xf numFmtId="9" fontId="8" fillId="4" borderId="11" xfId="7" applyNumberFormat="1" applyFont="1" applyFill="1" applyBorder="1" applyAlignment="1">
      <alignment horizontal="right" vertical="center" wrapText="1"/>
    </xf>
    <xf numFmtId="9" fontId="8" fillId="6" borderId="11" xfId="1" applyNumberFormat="1" applyFont="1" applyFill="1" applyBorder="1" applyAlignment="1">
      <alignment horizontal="right" vertical="center" wrapText="1"/>
    </xf>
    <xf numFmtId="9" fontId="6" fillId="0" borderId="11" xfId="7" applyNumberFormat="1" applyFont="1" applyFill="1" applyBorder="1" applyAlignment="1">
      <alignment horizontal="center" vertical="center" wrapText="1"/>
    </xf>
    <xf numFmtId="9" fontId="6" fillId="5" borderId="11" xfId="7" applyNumberFormat="1" applyFont="1" applyFill="1" applyBorder="1" applyAlignment="1">
      <alignment horizontal="right" vertical="center"/>
    </xf>
    <xf numFmtId="9" fontId="8" fillId="4" borderId="11" xfId="7" applyNumberFormat="1" applyFont="1" applyFill="1" applyBorder="1" applyAlignment="1">
      <alignment horizontal="right" vertical="center"/>
    </xf>
    <xf numFmtId="9" fontId="8" fillId="3" borderId="11" xfId="7" applyNumberFormat="1" applyFont="1" applyFill="1" applyBorder="1" applyAlignment="1">
      <alignment horizontal="right" vertical="center"/>
    </xf>
    <xf numFmtId="9" fontId="6" fillId="4" borderId="11" xfId="7" applyNumberFormat="1" applyFont="1" applyFill="1" applyBorder="1" applyAlignment="1">
      <alignment horizontal="right" vertical="center" wrapText="1"/>
    </xf>
    <xf numFmtId="9" fontId="6" fillId="0" borderId="11" xfId="7" applyNumberFormat="1" applyFont="1" applyBorder="1" applyAlignment="1">
      <alignment horizontal="right" vertical="center" wrapText="1"/>
    </xf>
    <xf numFmtId="9" fontId="6" fillId="4" borderId="11" xfId="7" applyNumberFormat="1" applyFont="1" applyFill="1" applyBorder="1" applyAlignment="1">
      <alignment vertical="center" wrapText="1"/>
    </xf>
    <xf numFmtId="9" fontId="6" fillId="0" borderId="11" xfId="7" applyNumberFormat="1" applyFont="1" applyFill="1" applyBorder="1" applyAlignment="1">
      <alignment vertical="center" wrapText="1"/>
    </xf>
    <xf numFmtId="9" fontId="6" fillId="0" borderId="11" xfId="7" applyNumberFormat="1" applyFont="1" applyFill="1" applyBorder="1" applyAlignment="1" applyProtection="1">
      <alignment vertical="center"/>
    </xf>
    <xf numFmtId="9" fontId="6" fillId="0" borderId="11" xfId="4" applyNumberFormat="1" applyFont="1" applyFill="1" applyBorder="1" applyAlignment="1">
      <alignment vertical="center"/>
    </xf>
    <xf numFmtId="9" fontId="6" fillId="4" borderId="11" xfId="7" applyNumberFormat="1" applyFont="1" applyFill="1" applyBorder="1" applyAlignment="1">
      <alignment vertical="center"/>
    </xf>
    <xf numFmtId="9" fontId="6" fillId="6" borderId="11" xfId="7" applyNumberFormat="1" applyFont="1" applyFill="1" applyBorder="1" applyAlignment="1" applyProtection="1">
      <alignment vertical="center"/>
    </xf>
    <xf numFmtId="9" fontId="6" fillId="4" borderId="11" xfId="7" applyNumberFormat="1" applyFont="1" applyFill="1" applyBorder="1" applyAlignment="1" applyProtection="1">
      <alignment vertical="center"/>
    </xf>
    <xf numFmtId="9" fontId="6" fillId="3" borderId="11" xfId="7" applyNumberFormat="1" applyFont="1" applyFill="1" applyBorder="1" applyAlignment="1">
      <alignment vertical="center"/>
    </xf>
    <xf numFmtId="9" fontId="6" fillId="0" borderId="11" xfId="2" applyNumberFormat="1" applyFont="1" applyBorder="1" applyAlignment="1">
      <alignment vertical="center"/>
    </xf>
    <xf numFmtId="9" fontId="6" fillId="0" borderId="11" xfId="2" applyNumberFormat="1" applyFont="1" applyFill="1" applyBorder="1" applyAlignment="1">
      <alignment vertical="center" wrapText="1"/>
    </xf>
    <xf numFmtId="9" fontId="6" fillId="7" borderId="11" xfId="7" applyNumberFormat="1" applyFont="1" applyFill="1" applyBorder="1" applyAlignment="1">
      <alignment vertical="center"/>
    </xf>
    <xf numFmtId="0" fontId="16" fillId="0" borderId="10" xfId="13" applyFont="1" applyFill="1" applyBorder="1" applyAlignment="1">
      <alignment wrapText="1"/>
    </xf>
    <xf numFmtId="2" fontId="6" fillId="8" borderId="2" xfId="7" applyNumberFormat="1" applyFont="1" applyFill="1" applyBorder="1" applyAlignment="1">
      <alignment horizontal="right" vertical="center"/>
    </xf>
    <xf numFmtId="49" fontId="8" fillId="0" borderId="28" xfId="2" applyNumberFormat="1" applyFont="1" applyFill="1" applyBorder="1" applyAlignment="1">
      <alignment horizontal="left" vertical="center" wrapText="1"/>
    </xf>
    <xf numFmtId="2" fontId="6" fillId="10" borderId="2" xfId="7" applyNumberFormat="1" applyFont="1" applyFill="1" applyBorder="1" applyAlignment="1">
      <alignment horizontal="right" vertical="center"/>
    </xf>
    <xf numFmtId="2" fontId="6" fillId="10" borderId="1" xfId="7" applyNumberFormat="1" applyFont="1" applyFill="1" applyBorder="1" applyAlignment="1">
      <alignment horizontal="right" vertical="center"/>
    </xf>
    <xf numFmtId="9" fontId="6" fillId="10" borderId="11" xfId="7" applyNumberFormat="1" applyFont="1" applyFill="1" applyBorder="1" applyAlignment="1">
      <alignment horizontal="right" vertical="center"/>
    </xf>
    <xf numFmtId="2" fontId="6" fillId="10" borderId="11" xfId="7" applyNumberFormat="1" applyFont="1" applyFill="1" applyBorder="1" applyAlignment="1">
      <alignment horizontal="right" vertical="center"/>
    </xf>
    <xf numFmtId="2" fontId="6" fillId="8" borderId="1" xfId="7" applyNumberFormat="1" applyFont="1" applyFill="1" applyBorder="1" applyAlignment="1">
      <alignment horizontal="right" vertical="center"/>
    </xf>
    <xf numFmtId="9" fontId="6" fillId="8" borderId="11" xfId="7" applyNumberFormat="1" applyFont="1" applyFill="1" applyBorder="1" applyAlignment="1">
      <alignment horizontal="right" vertical="center"/>
    </xf>
    <xf numFmtId="2" fontId="6" fillId="8" borderId="11" xfId="7" applyNumberFormat="1" applyFont="1" applyFill="1" applyBorder="1" applyAlignment="1">
      <alignment horizontal="right" vertical="center"/>
    </xf>
    <xf numFmtId="49" fontId="8" fillId="0" borderId="28" xfId="2" applyNumberFormat="1" applyFont="1" applyFill="1" applyBorder="1" applyAlignment="1">
      <alignment horizontal="center" vertical="center" wrapText="1"/>
    </xf>
    <xf numFmtId="49" fontId="6" fillId="0" borderId="28" xfId="7" applyNumberFormat="1" applyFont="1" applyFill="1" applyBorder="1" applyAlignment="1">
      <alignment horizontal="left" vertical="center" wrapText="1"/>
    </xf>
    <xf numFmtId="49" fontId="6" fillId="0" borderId="28" xfId="7" applyNumberFormat="1" applyFont="1" applyBorder="1" applyAlignment="1">
      <alignment horizontal="left" vertical="center" wrapText="1"/>
    </xf>
    <xf numFmtId="0" fontId="6" fillId="7" borderId="24" xfId="0" applyFont="1" applyFill="1" applyBorder="1" applyAlignment="1">
      <alignment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left" vertical="center"/>
    </xf>
    <xf numFmtId="49" fontId="6" fillId="0" borderId="30" xfId="7" applyNumberFormat="1" applyFont="1" applyFill="1" applyBorder="1" applyAlignment="1">
      <alignment horizontal="left" vertical="center" wrapText="1"/>
    </xf>
    <xf numFmtId="49" fontId="7" fillId="7" borderId="2" xfId="1" applyNumberFormat="1" applyFont="1" applyFill="1" applyBorder="1" applyAlignment="1">
      <alignment horizontal="center"/>
    </xf>
    <xf numFmtId="49" fontId="7" fillId="8" borderId="2" xfId="1" applyNumberFormat="1" applyFont="1" applyFill="1" applyBorder="1" applyAlignment="1">
      <alignment horizontal="center"/>
    </xf>
    <xf numFmtId="0" fontId="6" fillId="0" borderId="10" xfId="3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10" xfId="13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9" borderId="24" xfId="2" applyFont="1" applyFill="1" applyBorder="1" applyAlignment="1">
      <alignment horizontal="left" vertical="center" wrapText="1"/>
    </xf>
    <xf numFmtId="0" fontId="6" fillId="0" borderId="32" xfId="7" applyFont="1" applyFill="1" applyBorder="1" applyAlignment="1">
      <alignment horizontal="left" vertical="center" wrapText="1"/>
    </xf>
    <xf numFmtId="0" fontId="8" fillId="10" borderId="10" xfId="1" applyFont="1" applyFill="1" applyBorder="1" applyAlignment="1">
      <alignment horizontal="left" vertical="center" wrapText="1"/>
    </xf>
    <xf numFmtId="0" fontId="8" fillId="8" borderId="10" xfId="1" applyFont="1" applyFill="1" applyBorder="1" applyAlignment="1">
      <alignment horizontal="left" vertical="center" wrapText="1"/>
    </xf>
    <xf numFmtId="0" fontId="8" fillId="6" borderId="24" xfId="2" applyFont="1" applyFill="1" applyBorder="1" applyAlignment="1">
      <alignment horizontal="left" vertical="center" wrapText="1"/>
    </xf>
    <xf numFmtId="0" fontId="6" fillId="7" borderId="24" xfId="7" applyFont="1" applyFill="1" applyBorder="1" applyAlignment="1">
      <alignment horizontal="left" vertical="center" wrapText="1"/>
    </xf>
    <xf numFmtId="0" fontId="6" fillId="7" borderId="10" xfId="13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0" borderId="0" xfId="2" applyFont="1" applyProtection="1"/>
    <xf numFmtId="0" fontId="6" fillId="0" borderId="0" xfId="2" applyFont="1" applyAlignment="1" applyProtection="1">
      <alignment horizontal="left"/>
    </xf>
    <xf numFmtId="49" fontId="6" fillId="0" borderId="0" xfId="2" applyNumberFormat="1" applyFont="1" applyProtection="1"/>
    <xf numFmtId="0" fontId="6" fillId="0" borderId="0" xfId="14" applyFont="1" applyProtection="1"/>
    <xf numFmtId="0" fontId="6" fillId="0" borderId="30" xfId="7" applyFont="1" applyFill="1" applyBorder="1" applyAlignment="1">
      <alignment horizontal="center" vertical="center" wrapText="1"/>
    </xf>
    <xf numFmtId="0" fontId="6" fillId="0" borderId="0" xfId="8" applyFont="1" applyAlignment="1" applyProtection="1">
      <alignment horizontal="left" vertical="center"/>
      <protection hidden="1"/>
    </xf>
    <xf numFmtId="10" fontId="6" fillId="7" borderId="11" xfId="7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2" fontId="7" fillId="0" borderId="10" xfId="7" applyNumberFormat="1" applyFont="1" applyFill="1" applyBorder="1" applyAlignment="1">
      <alignment horizontal="right" vertical="center"/>
    </xf>
    <xf numFmtId="0" fontId="6" fillId="2" borderId="4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/>
    <xf numFmtId="0" fontId="6" fillId="0" borderId="17" xfId="7" applyFont="1" applyFill="1" applyBorder="1" applyAlignment="1" applyProtection="1">
      <alignment horizontal="center" vertical="center" wrapText="1"/>
    </xf>
    <xf numFmtId="0" fontId="6" fillId="0" borderId="25" xfId="7" applyFont="1" applyFill="1" applyBorder="1" applyAlignment="1" applyProtection="1">
      <alignment horizontal="center" vertical="center" wrapText="1"/>
    </xf>
    <xf numFmtId="0" fontId="6" fillId="5" borderId="25" xfId="7" applyFont="1" applyFill="1" applyBorder="1" applyAlignment="1">
      <alignment horizontal="center" vertical="center"/>
    </xf>
    <xf numFmtId="0" fontId="8" fillId="8" borderId="25" xfId="7" applyFont="1" applyFill="1" applyBorder="1" applyAlignment="1">
      <alignment horizontal="left" vertical="center" wrapText="1"/>
    </xf>
    <xf numFmtId="0" fontId="6" fillId="0" borderId="25" xfId="1" applyFont="1" applyFill="1" applyBorder="1" applyAlignment="1" applyProtection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0" fontId="8" fillId="6" borderId="25" xfId="7" applyFont="1" applyFill="1" applyBorder="1" applyAlignment="1">
      <alignment horizontal="center" vertical="center"/>
    </xf>
    <xf numFmtId="2" fontId="10" fillId="0" borderId="45" xfId="1" applyNumberFormat="1" applyFont="1" applyFill="1" applyBorder="1" applyAlignment="1">
      <alignment horizontal="right" vertical="center"/>
    </xf>
    <xf numFmtId="0" fontId="6" fillId="0" borderId="25" xfId="7" applyFont="1" applyFill="1" applyBorder="1" applyAlignment="1">
      <alignment horizontal="center" vertical="center"/>
    </xf>
    <xf numFmtId="0" fontId="8" fillId="6" borderId="46" xfId="7" applyFont="1" applyFill="1" applyBorder="1" applyAlignment="1">
      <alignment horizontal="center" vertical="center"/>
    </xf>
    <xf numFmtId="0" fontId="8" fillId="0" borderId="25" xfId="7" applyFont="1" applyFill="1" applyBorder="1" applyAlignment="1">
      <alignment horizontal="center" vertical="center"/>
    </xf>
    <xf numFmtId="0" fontId="6" fillId="5" borderId="25" xfId="1" applyFont="1" applyFill="1" applyBorder="1" applyAlignment="1">
      <alignment horizontal="center" vertical="center"/>
    </xf>
    <xf numFmtId="0" fontId="7" fillId="6" borderId="25" xfId="7" applyFont="1" applyFill="1" applyBorder="1" applyAlignment="1">
      <alignment horizontal="center" vertical="center"/>
    </xf>
    <xf numFmtId="0" fontId="8" fillId="4" borderId="25" xfId="7" applyFont="1" applyFill="1" applyBorder="1" applyAlignment="1">
      <alignment horizontal="left" vertical="center" wrapText="1"/>
    </xf>
    <xf numFmtId="0" fontId="8" fillId="6" borderId="25" xfId="1" applyFont="1" applyFill="1" applyBorder="1" applyAlignment="1" applyProtection="1">
      <alignment horizontal="center" vertical="center" wrapText="1"/>
    </xf>
    <xf numFmtId="0" fontId="7" fillId="0" borderId="25" xfId="7" applyFont="1" applyFill="1" applyBorder="1" applyAlignment="1">
      <alignment horizontal="center" vertical="center"/>
    </xf>
    <xf numFmtId="0" fontId="6" fillId="7" borderId="25" xfId="7" applyFont="1" applyFill="1" applyBorder="1" applyAlignment="1">
      <alignment horizontal="center" vertical="center"/>
    </xf>
    <xf numFmtId="0" fontId="6" fillId="6" borderId="25" xfId="7" applyFont="1" applyFill="1" applyBorder="1" applyAlignment="1">
      <alignment horizontal="center" vertical="center"/>
    </xf>
    <xf numFmtId="0" fontId="7" fillId="4" borderId="25" xfId="7" applyFont="1" applyFill="1" applyBorder="1" applyAlignment="1">
      <alignment horizontal="center" vertical="center"/>
    </xf>
    <xf numFmtId="0" fontId="7" fillId="3" borderId="25" xfId="7" applyFont="1" applyFill="1" applyBorder="1" applyAlignment="1">
      <alignment horizontal="center" vertical="center"/>
    </xf>
    <xf numFmtId="0" fontId="6" fillId="0" borderId="25" xfId="13" applyFont="1" applyFill="1" applyBorder="1" applyAlignment="1">
      <alignment horizontal="center" vertical="center" wrapText="1"/>
    </xf>
    <xf numFmtId="0" fontId="6" fillId="0" borderId="25" xfId="7" applyFont="1" applyFill="1" applyBorder="1" applyAlignment="1">
      <alignment horizontal="center" vertical="center" wrapText="1"/>
    </xf>
    <xf numFmtId="0" fontId="6" fillId="4" borderId="25" xfId="7" applyFont="1" applyFill="1" applyBorder="1" applyAlignment="1">
      <alignment horizontal="center" vertical="center" wrapText="1"/>
    </xf>
    <xf numFmtId="0" fontId="6" fillId="0" borderId="25" xfId="7" applyFont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/>
    </xf>
    <xf numFmtId="0" fontId="6" fillId="7" borderId="25" xfId="7" applyFont="1" applyFill="1" applyBorder="1" applyAlignment="1">
      <alignment horizontal="center" vertical="center" wrapText="1"/>
    </xf>
    <xf numFmtId="0" fontId="6" fillId="0" borderId="45" xfId="7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/>
    </xf>
    <xf numFmtId="0" fontId="7" fillId="8" borderId="25" xfId="2" applyFont="1" applyFill="1" applyBorder="1" applyAlignment="1">
      <alignment horizontal="center" vertical="center"/>
    </xf>
    <xf numFmtId="0" fontId="7" fillId="8" borderId="47" xfId="2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 wrapText="1"/>
    </xf>
    <xf numFmtId="0" fontId="6" fillId="4" borderId="25" xfId="7" applyFont="1" applyFill="1" applyBorder="1" applyAlignment="1">
      <alignment horizontal="center" vertical="center"/>
    </xf>
    <xf numFmtId="0" fontId="6" fillId="7" borderId="46" xfId="7" applyFont="1" applyFill="1" applyBorder="1" applyAlignment="1">
      <alignment horizontal="center" vertical="center" wrapText="1"/>
    </xf>
    <xf numFmtId="0" fontId="6" fillId="6" borderId="25" xfId="7" applyFont="1" applyFill="1" applyBorder="1" applyAlignment="1">
      <alignment horizontal="center" vertical="center" wrapText="1"/>
    </xf>
    <xf numFmtId="0" fontId="6" fillId="0" borderId="25" xfId="4" applyFont="1" applyBorder="1" applyAlignment="1">
      <alignment horizontal="center" vertical="center" wrapText="1"/>
    </xf>
    <xf numFmtId="0" fontId="6" fillId="3" borderId="25" xfId="7" applyFont="1" applyFill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 wrapText="1"/>
    </xf>
    <xf numFmtId="0" fontId="6" fillId="7" borderId="25" xfId="2" applyFont="1" applyFill="1" applyBorder="1" applyAlignment="1">
      <alignment horizontal="center" vertical="center" wrapText="1"/>
    </xf>
    <xf numFmtId="0" fontId="6" fillId="7" borderId="25" xfId="2" applyFont="1" applyFill="1" applyBorder="1" applyAlignment="1">
      <alignment horizontal="center" vertical="center"/>
    </xf>
    <xf numFmtId="0" fontId="8" fillId="0" borderId="25" xfId="7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/>
    <xf numFmtId="2" fontId="7" fillId="2" borderId="2" xfId="1" applyNumberFormat="1" applyFont="1" applyFill="1" applyBorder="1" applyAlignment="1"/>
    <xf numFmtId="2" fontId="8" fillId="0" borderId="2" xfId="1" applyNumberFormat="1" applyFont="1" applyFill="1" applyBorder="1" applyAlignment="1">
      <alignment horizontal="right" vertical="center"/>
    </xf>
    <xf numFmtId="2" fontId="6" fillId="0" borderId="2" xfId="7" applyNumberFormat="1" applyFont="1" applyFill="1" applyBorder="1" applyAlignment="1">
      <alignment vertical="center"/>
    </xf>
    <xf numFmtId="2" fontId="8" fillId="5" borderId="2" xfId="1" applyNumberFormat="1" applyFont="1" applyFill="1" applyBorder="1" applyAlignment="1">
      <alignment horizontal="right" vertical="center"/>
    </xf>
    <xf numFmtId="2" fontId="6" fillId="7" borderId="2" xfId="7" applyNumberFormat="1" applyFont="1" applyFill="1" applyBorder="1" applyAlignment="1">
      <alignment vertical="center" wrapText="1"/>
    </xf>
    <xf numFmtId="2" fontId="6" fillId="7" borderId="2" xfId="1" applyNumberFormat="1" applyFont="1" applyFill="1" applyBorder="1" applyAlignment="1">
      <alignment horizontal="center" vertical="center" wrapText="1"/>
    </xf>
    <xf numFmtId="2" fontId="8" fillId="4" borderId="2" xfId="7" applyNumberFormat="1" applyFont="1" applyFill="1" applyBorder="1" applyAlignment="1">
      <alignment horizontal="right" vertical="center"/>
    </xf>
    <xf numFmtId="2" fontId="6" fillId="0" borderId="2" xfId="7" applyNumberFormat="1" applyFont="1" applyBorder="1" applyAlignment="1">
      <alignment horizontal="right" vertical="center" wrapText="1"/>
    </xf>
    <xf numFmtId="2" fontId="6" fillId="10" borderId="2" xfId="7" applyNumberFormat="1" applyFont="1" applyFill="1" applyBorder="1" applyAlignment="1">
      <alignment vertical="center" wrapText="1"/>
    </xf>
    <xf numFmtId="2" fontId="6" fillId="8" borderId="2" xfId="7" applyNumberFormat="1" applyFont="1" applyFill="1" applyBorder="1" applyAlignment="1">
      <alignment vertical="center" wrapText="1"/>
    </xf>
    <xf numFmtId="2" fontId="6" fillId="0" borderId="2" xfId="2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/>
    <xf numFmtId="2" fontId="7" fillId="2" borderId="10" xfId="1" applyNumberFormat="1" applyFont="1" applyFill="1" applyBorder="1" applyAlignment="1"/>
    <xf numFmtId="2" fontId="6" fillId="10" borderId="10" xfId="7" applyNumberFormat="1" applyFont="1" applyFill="1" applyBorder="1" applyAlignment="1">
      <alignment vertical="center" wrapText="1"/>
    </xf>
    <xf numFmtId="2" fontId="6" fillId="8" borderId="10" xfId="7" applyNumberFormat="1" applyFont="1" applyFill="1" applyBorder="1" applyAlignment="1">
      <alignment vertical="center" wrapText="1"/>
    </xf>
    <xf numFmtId="2" fontId="6" fillId="7" borderId="2" xfId="1" applyNumberFormat="1" applyFont="1" applyFill="1" applyBorder="1" applyAlignment="1">
      <alignment horizontal="right" vertical="center"/>
    </xf>
    <xf numFmtId="4" fontId="6" fillId="5" borderId="2" xfId="2" applyNumberFormat="1" applyFont="1" applyFill="1" applyBorder="1" applyAlignment="1">
      <alignment horizontal="right" vertical="center" wrapText="1"/>
    </xf>
    <xf numFmtId="2" fontId="6" fillId="7" borderId="1" xfId="4" applyNumberFormat="1" applyFont="1" applyFill="1" applyBorder="1" applyAlignment="1">
      <alignment vertical="center"/>
    </xf>
    <xf numFmtId="2" fontId="8" fillId="2" borderId="4" xfId="7" applyNumberFormat="1" applyFont="1" applyFill="1" applyBorder="1" applyAlignment="1">
      <alignment horizontal="right" vertical="center"/>
    </xf>
    <xf numFmtId="2" fontId="8" fillId="8" borderId="12" xfId="7" applyNumberFormat="1" applyFont="1" applyFill="1" applyBorder="1" applyAlignment="1">
      <alignment horizontal="right" vertical="center"/>
    </xf>
    <xf numFmtId="2" fontId="6" fillId="2" borderId="16" xfId="7" applyNumberFormat="1" applyFont="1" applyFill="1" applyBorder="1" applyAlignment="1">
      <alignment horizontal="right" vertical="center" wrapText="1"/>
    </xf>
    <xf numFmtId="49" fontId="6" fillId="8" borderId="30" xfId="7" applyNumberFormat="1" applyFont="1" applyFill="1" applyBorder="1" applyAlignment="1">
      <alignment horizontal="left" vertical="center"/>
    </xf>
    <xf numFmtId="0" fontId="8" fillId="8" borderId="48" xfId="2" applyFont="1" applyFill="1" applyBorder="1" applyAlignment="1">
      <alignment horizontal="left" vertical="center" wrapText="1"/>
    </xf>
    <xf numFmtId="0" fontId="6" fillId="8" borderId="45" xfId="7" applyFont="1" applyFill="1" applyBorder="1" applyAlignment="1">
      <alignment horizontal="center" vertical="center"/>
    </xf>
    <xf numFmtId="2" fontId="6" fillId="8" borderId="30" xfId="7" applyNumberFormat="1" applyFont="1" applyFill="1" applyBorder="1" applyAlignment="1">
      <alignment horizontal="right" vertical="center" wrapText="1"/>
    </xf>
    <xf numFmtId="2" fontId="6" fillId="8" borderId="12" xfId="7" applyNumberFormat="1" applyFont="1" applyFill="1" applyBorder="1" applyAlignment="1">
      <alignment horizontal="right" vertical="center"/>
    </xf>
    <xf numFmtId="2" fontId="6" fillId="8" borderId="32" xfId="7" applyNumberFormat="1" applyFont="1" applyFill="1" applyBorder="1" applyAlignment="1">
      <alignment horizontal="right" vertical="center"/>
    </xf>
    <xf numFmtId="9" fontId="6" fillId="8" borderId="19" xfId="7" applyNumberFormat="1" applyFont="1" applyFill="1" applyBorder="1" applyAlignment="1">
      <alignment horizontal="right" vertical="center" wrapText="1"/>
    </xf>
    <xf numFmtId="2" fontId="6" fillId="8" borderId="19" xfId="7" applyNumberFormat="1" applyFont="1" applyFill="1" applyBorder="1" applyAlignment="1">
      <alignment horizontal="right" vertical="center" wrapText="1"/>
    </xf>
    <xf numFmtId="0" fontId="7" fillId="2" borderId="46" xfId="7" applyFont="1" applyFill="1" applyBorder="1" applyAlignment="1">
      <alignment vertical="center" wrapText="1"/>
    </xf>
    <xf numFmtId="0" fontId="7" fillId="2" borderId="28" xfId="7" applyFont="1" applyFill="1" applyBorder="1" applyAlignment="1">
      <alignment vertical="center" wrapText="1"/>
    </xf>
    <xf numFmtId="0" fontId="6" fillId="2" borderId="16" xfId="7" applyFont="1" applyFill="1" applyBorder="1" applyAlignment="1">
      <alignment horizontal="right" vertical="center" wrapText="1"/>
    </xf>
    <xf numFmtId="2" fontId="6" fillId="2" borderId="24" xfId="7" applyNumberFormat="1" applyFont="1" applyFill="1" applyBorder="1" applyAlignment="1">
      <alignment horizontal="right" vertical="center" wrapText="1"/>
    </xf>
    <xf numFmtId="9" fontId="7" fillId="2" borderId="26" xfId="7" applyNumberFormat="1" applyFont="1" applyFill="1" applyBorder="1" applyAlignment="1">
      <alignment vertical="center" wrapText="1"/>
    </xf>
    <xf numFmtId="0" fontId="7" fillId="2" borderId="26" xfId="7" applyFont="1" applyFill="1" applyBorder="1" applyAlignment="1">
      <alignment vertical="center" wrapText="1"/>
    </xf>
    <xf numFmtId="0" fontId="8" fillId="2" borderId="3" xfId="7" applyFont="1" applyFill="1" applyBorder="1" applyAlignment="1">
      <alignment vertical="center"/>
    </xf>
    <xf numFmtId="0" fontId="8" fillId="2" borderId="27" xfId="7" applyFont="1" applyFill="1" applyBorder="1" applyAlignment="1">
      <alignment vertical="center"/>
    </xf>
    <xf numFmtId="0" fontId="8" fillId="2" borderId="49" xfId="7" applyFont="1" applyFill="1" applyBorder="1" applyAlignment="1">
      <alignment horizontal="center" vertical="center"/>
    </xf>
    <xf numFmtId="2" fontId="8" fillId="2" borderId="3" xfId="7" applyNumberFormat="1" applyFont="1" applyFill="1" applyBorder="1" applyAlignment="1">
      <alignment vertical="center"/>
    </xf>
    <xf numFmtId="2" fontId="8" fillId="2" borderId="4" xfId="7" applyNumberFormat="1" applyFont="1" applyFill="1" applyBorder="1" applyAlignment="1">
      <alignment vertical="center"/>
    </xf>
    <xf numFmtId="2" fontId="8" fillId="2" borderId="27" xfId="7" applyNumberFormat="1" applyFont="1" applyFill="1" applyBorder="1" applyAlignment="1">
      <alignment horizontal="right" vertical="center"/>
    </xf>
    <xf numFmtId="9" fontId="8" fillId="2" borderId="29" xfId="7" applyNumberFormat="1" applyFont="1" applyFill="1" applyBorder="1" applyAlignment="1">
      <alignment vertical="center"/>
    </xf>
    <xf numFmtId="2" fontId="8" fillId="2" borderId="29" xfId="7" applyNumberFormat="1" applyFont="1" applyFill="1" applyBorder="1" applyAlignment="1">
      <alignment vertical="center"/>
    </xf>
    <xf numFmtId="0" fontId="8" fillId="3" borderId="32" xfId="7" applyFont="1" applyFill="1" applyBorder="1" applyAlignment="1">
      <alignment horizontal="left" vertical="center" wrapText="1"/>
    </xf>
    <xf numFmtId="0" fontId="6" fillId="3" borderId="45" xfId="7" applyFont="1" applyFill="1" applyBorder="1" applyAlignment="1">
      <alignment horizontal="center" vertical="center" wrapText="1"/>
    </xf>
    <xf numFmtId="2" fontId="6" fillId="3" borderId="30" xfId="7" applyNumberFormat="1" applyFont="1" applyFill="1" applyBorder="1" applyAlignment="1">
      <alignment vertical="center" wrapText="1"/>
    </xf>
    <xf numFmtId="0" fontId="6" fillId="3" borderId="12" xfId="7" applyFont="1" applyFill="1" applyBorder="1" applyAlignment="1">
      <alignment horizontal="right" vertical="center" wrapText="1"/>
    </xf>
    <xf numFmtId="2" fontId="8" fillId="3" borderId="12" xfId="7" applyNumberFormat="1" applyFont="1" applyFill="1" applyBorder="1" applyAlignment="1">
      <alignment horizontal="right" vertical="center" wrapText="1"/>
    </xf>
    <xf numFmtId="2" fontId="8" fillId="3" borderId="32" xfId="7" applyNumberFormat="1" applyFont="1" applyFill="1" applyBorder="1" applyAlignment="1">
      <alignment horizontal="right" vertical="center" wrapText="1"/>
    </xf>
    <xf numFmtId="9" fontId="6" fillId="3" borderId="19" xfId="7" applyNumberFormat="1" applyFont="1" applyFill="1" applyBorder="1" applyAlignment="1">
      <alignment vertical="center" wrapText="1"/>
    </xf>
    <xf numFmtId="2" fontId="6" fillId="3" borderId="19" xfId="7" applyNumberFormat="1" applyFont="1" applyFill="1" applyBorder="1" applyAlignment="1">
      <alignment vertical="center" wrapText="1"/>
    </xf>
    <xf numFmtId="0" fontId="7" fillId="2" borderId="28" xfId="7" applyFont="1" applyFill="1" applyBorder="1" applyAlignment="1">
      <alignment horizontal="left" vertical="center"/>
    </xf>
    <xf numFmtId="0" fontId="7" fillId="2" borderId="24" xfId="7" applyFont="1" applyFill="1" applyBorder="1" applyAlignment="1"/>
    <xf numFmtId="0" fontId="7" fillId="2" borderId="46" xfId="7" applyFont="1" applyFill="1" applyBorder="1" applyAlignment="1"/>
    <xf numFmtId="2" fontId="7" fillId="2" borderId="28" xfId="7" applyNumberFormat="1" applyFont="1" applyFill="1" applyBorder="1" applyAlignment="1"/>
    <xf numFmtId="2" fontId="7" fillId="2" borderId="16" xfId="7" applyNumberFormat="1" applyFont="1" applyFill="1" applyBorder="1" applyAlignment="1"/>
    <xf numFmtId="2" fontId="7" fillId="2" borderId="24" xfId="7" applyNumberFormat="1" applyFont="1" applyFill="1" applyBorder="1" applyAlignment="1"/>
    <xf numFmtId="9" fontId="7" fillId="2" borderId="26" xfId="7" applyNumberFormat="1" applyFont="1" applyFill="1" applyBorder="1" applyAlignment="1"/>
    <xf numFmtId="2" fontId="7" fillId="2" borderId="26" xfId="7" applyNumberFormat="1" applyFont="1" applyFill="1" applyBorder="1" applyAlignment="1"/>
    <xf numFmtId="0" fontId="6" fillId="2" borderId="49" xfId="7" applyFont="1" applyFill="1" applyBorder="1" applyAlignment="1">
      <alignment horizontal="center" vertical="center" wrapText="1"/>
    </xf>
    <xf numFmtId="2" fontId="6" fillId="2" borderId="3" xfId="7" applyNumberFormat="1" applyFont="1" applyFill="1" applyBorder="1" applyAlignment="1">
      <alignment vertical="center" wrapText="1"/>
    </xf>
    <xf numFmtId="0" fontId="6" fillId="2" borderId="4" xfId="7" applyFont="1" applyFill="1" applyBorder="1" applyAlignment="1">
      <alignment horizontal="right" vertical="center" wrapText="1"/>
    </xf>
    <xf numFmtId="2" fontId="8" fillId="2" borderId="4" xfId="7" applyNumberFormat="1" applyFont="1" applyFill="1" applyBorder="1" applyAlignment="1">
      <alignment horizontal="right" vertical="center" wrapText="1"/>
    </xf>
    <xf numFmtId="2" fontId="8" fillId="2" borderId="27" xfId="7" applyNumberFormat="1" applyFont="1" applyFill="1" applyBorder="1" applyAlignment="1">
      <alignment horizontal="right" vertical="center" wrapText="1"/>
    </xf>
    <xf numFmtId="9" fontId="6" fillId="2" borderId="29" xfId="7" applyNumberFormat="1" applyFont="1" applyFill="1" applyBorder="1" applyAlignment="1">
      <alignment vertical="center" wrapText="1"/>
    </xf>
    <xf numFmtId="2" fontId="6" fillId="2" borderId="29" xfId="7" applyNumberFormat="1" applyFont="1" applyFill="1" applyBorder="1" applyAlignment="1">
      <alignment vertical="center" wrapText="1"/>
    </xf>
    <xf numFmtId="49" fontId="6" fillId="0" borderId="30" xfId="7" applyNumberFormat="1" applyFont="1" applyFill="1" applyBorder="1" applyAlignment="1">
      <alignment horizontal="center"/>
    </xf>
    <xf numFmtId="0" fontId="6" fillId="3" borderId="45" xfId="7" applyFont="1" applyFill="1" applyBorder="1" applyAlignment="1">
      <alignment horizontal="center" vertical="center"/>
    </xf>
    <xf numFmtId="2" fontId="6" fillId="3" borderId="30" xfId="7" applyNumberFormat="1" applyFont="1" applyFill="1" applyBorder="1" applyAlignment="1">
      <alignment vertical="center"/>
    </xf>
    <xf numFmtId="2" fontId="6" fillId="3" borderId="12" xfId="7" applyNumberFormat="1" applyFont="1" applyFill="1" applyBorder="1" applyAlignment="1">
      <alignment horizontal="right" vertical="center"/>
    </xf>
    <xf numFmtId="2" fontId="8" fillId="3" borderId="12" xfId="7" applyNumberFormat="1" applyFont="1" applyFill="1" applyBorder="1" applyAlignment="1">
      <alignment horizontal="right" vertical="center"/>
    </xf>
    <xf numFmtId="2" fontId="8" fillId="3" borderId="32" xfId="7" applyNumberFormat="1" applyFont="1" applyFill="1" applyBorder="1" applyAlignment="1">
      <alignment horizontal="right" vertical="center"/>
    </xf>
    <xf numFmtId="9" fontId="6" fillId="3" borderId="19" xfId="7" applyNumberFormat="1" applyFont="1" applyFill="1" applyBorder="1" applyAlignment="1">
      <alignment vertical="center"/>
    </xf>
    <xf numFmtId="2" fontId="6" fillId="3" borderId="19" xfId="7" applyNumberFormat="1" applyFont="1" applyFill="1" applyBorder="1" applyAlignment="1">
      <alignment vertical="center"/>
    </xf>
    <xf numFmtId="0" fontId="7" fillId="2" borderId="28" xfId="7" applyFont="1" applyFill="1" applyBorder="1" applyAlignment="1">
      <alignment vertical="center"/>
    </xf>
    <xf numFmtId="0" fontId="7" fillId="2" borderId="24" xfId="7" applyFont="1" applyFill="1" applyBorder="1" applyAlignment="1">
      <alignment vertical="center"/>
    </xf>
    <xf numFmtId="0" fontId="7" fillId="2" borderId="46" xfId="7" applyFont="1" applyFill="1" applyBorder="1" applyAlignment="1">
      <alignment vertical="center"/>
    </xf>
    <xf numFmtId="2" fontId="7" fillId="2" borderId="28" xfId="7" applyNumberFormat="1" applyFont="1" applyFill="1" applyBorder="1" applyAlignment="1">
      <alignment vertical="center"/>
    </xf>
    <xf numFmtId="2" fontId="7" fillId="2" borderId="16" xfId="7" applyNumberFormat="1" applyFont="1" applyFill="1" applyBorder="1" applyAlignment="1">
      <alignment vertical="center"/>
    </xf>
    <xf numFmtId="2" fontId="7" fillId="2" borderId="24" xfId="7" applyNumberFormat="1" applyFont="1" applyFill="1" applyBorder="1" applyAlignment="1">
      <alignment vertical="center"/>
    </xf>
    <xf numFmtId="9" fontId="7" fillId="2" borderId="26" xfId="7" applyNumberFormat="1" applyFont="1" applyFill="1" applyBorder="1" applyAlignment="1">
      <alignment vertical="center"/>
    </xf>
    <xf numFmtId="2" fontId="7" fillId="2" borderId="26" xfId="7" applyNumberFormat="1" applyFont="1" applyFill="1" applyBorder="1" applyAlignment="1">
      <alignment vertical="center"/>
    </xf>
    <xf numFmtId="49" fontId="6" fillId="0" borderId="30" xfId="7" applyNumberFormat="1" applyFont="1" applyFill="1" applyBorder="1" applyAlignment="1">
      <alignment horizontal="center" vertical="center"/>
    </xf>
    <xf numFmtId="49" fontId="6" fillId="7" borderId="30" xfId="7" applyNumberFormat="1" applyFont="1" applyFill="1" applyBorder="1" applyAlignment="1">
      <alignment horizontal="left" vertical="center"/>
    </xf>
    <xf numFmtId="0" fontId="6" fillId="7" borderId="32" xfId="7" applyFont="1" applyFill="1" applyBorder="1" applyAlignment="1">
      <alignment horizontal="left" vertical="center" wrapText="1"/>
    </xf>
    <xf numFmtId="0" fontId="6" fillId="7" borderId="45" xfId="7" applyFont="1" applyFill="1" applyBorder="1" applyAlignment="1">
      <alignment horizontal="center" vertical="center"/>
    </xf>
    <xf numFmtId="2" fontId="6" fillId="7" borderId="30" xfId="7" applyNumberFormat="1" applyFont="1" applyFill="1" applyBorder="1" applyAlignment="1">
      <alignment horizontal="right" vertical="center"/>
    </xf>
    <xf numFmtId="2" fontId="6" fillId="7" borderId="12" xfId="7" applyNumberFormat="1" applyFont="1" applyFill="1" applyBorder="1" applyAlignment="1">
      <alignment horizontal="right" vertical="center"/>
    </xf>
    <xf numFmtId="2" fontId="6" fillId="7" borderId="12" xfId="7" applyNumberFormat="1" applyFont="1" applyFill="1" applyBorder="1" applyAlignment="1">
      <alignment vertical="center" wrapText="1"/>
    </xf>
    <xf numFmtId="2" fontId="6" fillId="7" borderId="32" xfId="7" applyNumberFormat="1" applyFont="1" applyFill="1" applyBorder="1" applyAlignment="1">
      <alignment vertical="center" wrapText="1"/>
    </xf>
    <xf numFmtId="9" fontId="6" fillId="7" borderId="19" xfId="7" applyNumberFormat="1" applyFont="1" applyFill="1" applyBorder="1" applyAlignment="1">
      <alignment horizontal="right" vertical="center"/>
    </xf>
    <xf numFmtId="2" fontId="6" fillId="7" borderId="19" xfId="7" applyNumberFormat="1" applyFont="1" applyFill="1" applyBorder="1" applyAlignment="1">
      <alignment horizontal="right" vertical="center"/>
    </xf>
    <xf numFmtId="2" fontId="8" fillId="2" borderId="49" xfId="7" applyNumberFormat="1" applyFont="1" applyFill="1" applyBorder="1" applyAlignment="1">
      <alignment horizontal="center" vertical="center"/>
    </xf>
    <xf numFmtId="49" fontId="6" fillId="0" borderId="30" xfId="7" applyNumberFormat="1" applyFont="1" applyBorder="1" applyAlignment="1">
      <alignment horizontal="left" vertical="center" wrapText="1"/>
    </xf>
    <xf numFmtId="0" fontId="8" fillId="6" borderId="21" xfId="7" applyFont="1" applyFill="1" applyBorder="1" applyAlignment="1">
      <alignment vertical="center"/>
    </xf>
    <xf numFmtId="0" fontId="8" fillId="6" borderId="44" xfId="7" applyFont="1" applyFill="1" applyBorder="1" applyAlignment="1">
      <alignment vertical="center"/>
    </xf>
    <xf numFmtId="0" fontId="8" fillId="6" borderId="50" xfId="7" applyFont="1" applyFill="1" applyBorder="1" applyAlignment="1">
      <alignment vertical="center"/>
    </xf>
    <xf numFmtId="0" fontId="8" fillId="6" borderId="22" xfId="7" applyFont="1" applyFill="1" applyBorder="1" applyAlignment="1">
      <alignment vertical="center"/>
    </xf>
    <xf numFmtId="2" fontId="8" fillId="6" borderId="22" xfId="7" applyNumberFormat="1" applyFont="1" applyFill="1" applyBorder="1" applyAlignment="1">
      <alignment horizontal="right" vertical="center"/>
    </xf>
    <xf numFmtId="2" fontId="8" fillId="6" borderId="44" xfId="7" applyNumberFormat="1" applyFont="1" applyFill="1" applyBorder="1" applyAlignment="1">
      <alignment horizontal="right" vertical="center"/>
    </xf>
    <xf numFmtId="0" fontId="8" fillId="6" borderId="20" xfId="7" applyFont="1" applyFill="1" applyBorder="1" applyAlignment="1">
      <alignment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 wrapText="1"/>
    </xf>
    <xf numFmtId="0" fontId="6" fillId="0" borderId="2" xfId="21" applyFont="1" applyFill="1" applyBorder="1" applyAlignment="1">
      <alignment horizontal="center" vertical="center" wrapText="1"/>
    </xf>
    <xf numFmtId="0" fontId="6" fillId="0" borderId="10" xfId="2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8" applyFont="1" applyAlignment="1" applyProtection="1">
      <alignment horizontal="left" vertical="center"/>
      <protection hidden="1"/>
    </xf>
    <xf numFmtId="0" fontId="8" fillId="2" borderId="3" xfId="7" applyFont="1" applyFill="1" applyBorder="1" applyAlignment="1">
      <alignment horizontal="left" vertical="center" wrapText="1"/>
    </xf>
    <xf numFmtId="0" fontId="8" fillId="2" borderId="27" xfId="7" applyFont="1" applyFill="1" applyBorder="1" applyAlignment="1">
      <alignment horizontal="left" vertical="center" wrapText="1"/>
    </xf>
    <xf numFmtId="0" fontId="7" fillId="2" borderId="28" xfId="7" applyFont="1" applyFill="1" applyBorder="1" applyAlignment="1">
      <alignment horizontal="left" vertical="center"/>
    </xf>
    <xf numFmtId="0" fontId="7" fillId="2" borderId="24" xfId="7" applyFont="1" applyFill="1" applyBorder="1" applyAlignment="1">
      <alignment horizontal="left" vertical="center"/>
    </xf>
    <xf numFmtId="2" fontId="6" fillId="0" borderId="18" xfId="1" applyNumberFormat="1" applyFont="1" applyBorder="1" applyAlignment="1">
      <alignment horizontal="center" vertical="center" wrapText="1"/>
    </xf>
    <xf numFmtId="2" fontId="6" fillId="0" borderId="31" xfId="1" applyNumberFormat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46" xfId="7" applyFont="1" applyFill="1" applyBorder="1" applyAlignment="1">
      <alignment horizontal="left" vertical="center" wrapText="1"/>
    </xf>
    <xf numFmtId="0" fontId="7" fillId="2" borderId="6" xfId="7" applyFont="1" applyFill="1" applyBorder="1" applyAlignment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8" fillId="2" borderId="27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/>
    <xf numFmtId="0" fontId="6" fillId="0" borderId="23" xfId="7" applyFont="1" applyFill="1" applyBorder="1" applyAlignment="1">
      <alignment horizontal="right" vertical="center" wrapText="1"/>
    </xf>
    <xf numFmtId="2" fontId="6" fillId="0" borderId="23" xfId="7" applyNumberFormat="1" applyFont="1" applyFill="1" applyBorder="1" applyAlignment="1">
      <alignment horizontal="right" vertical="center" wrapText="1"/>
    </xf>
    <xf numFmtId="2" fontId="8" fillId="8" borderId="23" xfId="7" applyNumberFormat="1" applyFont="1" applyFill="1" applyBorder="1" applyAlignment="1">
      <alignment horizontal="right" vertical="center" wrapText="1"/>
    </xf>
    <xf numFmtId="0" fontId="6" fillId="0" borderId="23" xfId="1" applyFont="1" applyFill="1" applyBorder="1" applyAlignment="1">
      <alignment horizontal="right" vertical="center" wrapText="1"/>
    </xf>
    <xf numFmtId="2" fontId="6" fillId="0" borderId="23" xfId="1" applyNumberFormat="1" applyFont="1" applyFill="1" applyBorder="1" applyAlignment="1">
      <alignment horizontal="right" vertical="center" wrapText="1"/>
    </xf>
    <xf numFmtId="2" fontId="8" fillId="6" borderId="23" xfId="7" applyNumberFormat="1" applyFont="1" applyFill="1" applyBorder="1" applyAlignment="1">
      <alignment horizontal="right" vertical="center"/>
    </xf>
    <xf numFmtId="2" fontId="10" fillId="0" borderId="23" xfId="1" applyNumberFormat="1" applyFont="1" applyFill="1" applyBorder="1" applyAlignment="1">
      <alignment horizontal="right" vertical="center"/>
    </xf>
    <xf numFmtId="2" fontId="6" fillId="0" borderId="23" xfId="1" applyNumberFormat="1" applyFont="1" applyFill="1" applyBorder="1" applyAlignment="1">
      <alignment horizontal="right" vertical="center"/>
    </xf>
    <xf numFmtId="2" fontId="8" fillId="0" borderId="23" xfId="7" applyNumberFormat="1" applyFont="1" applyFill="1" applyBorder="1" applyAlignment="1">
      <alignment horizontal="right" vertical="center"/>
    </xf>
    <xf numFmtId="2" fontId="6" fillId="0" borderId="23" xfId="7" applyNumberFormat="1" applyFont="1" applyFill="1" applyBorder="1" applyAlignment="1">
      <alignment horizontal="right" vertical="center"/>
    </xf>
    <xf numFmtId="2" fontId="10" fillId="5" borderId="23" xfId="1" applyNumberFormat="1" applyFont="1" applyFill="1" applyBorder="1" applyAlignment="1">
      <alignment horizontal="right" vertical="center"/>
    </xf>
    <xf numFmtId="2" fontId="6" fillId="7" borderId="23" xfId="7" applyNumberFormat="1" applyFont="1" applyFill="1" applyBorder="1" applyAlignment="1">
      <alignment horizontal="right" vertical="center"/>
    </xf>
    <xf numFmtId="2" fontId="8" fillId="4" borderId="23" xfId="7" applyNumberFormat="1" applyFont="1" applyFill="1" applyBorder="1" applyAlignment="1">
      <alignment horizontal="right" vertical="center" wrapText="1"/>
    </xf>
    <xf numFmtId="2" fontId="8" fillId="6" borderId="23" xfId="1" applyNumberFormat="1" applyFont="1" applyFill="1" applyBorder="1" applyAlignment="1">
      <alignment horizontal="right" vertical="center" wrapText="1"/>
    </xf>
    <xf numFmtId="2" fontId="6" fillId="0" borderId="23" xfId="7" applyNumberFormat="1" applyFont="1" applyFill="1" applyBorder="1" applyAlignment="1">
      <alignment horizontal="center" vertical="center" wrapText="1"/>
    </xf>
    <xf numFmtId="2" fontId="6" fillId="5" borderId="23" xfId="7" applyNumberFormat="1" applyFont="1" applyFill="1" applyBorder="1" applyAlignment="1">
      <alignment horizontal="right" vertical="center"/>
    </xf>
    <xf numFmtId="2" fontId="8" fillId="4" borderId="23" xfId="7" applyNumberFormat="1" applyFont="1" applyFill="1" applyBorder="1" applyAlignment="1">
      <alignment horizontal="right" vertical="center"/>
    </xf>
    <xf numFmtId="2" fontId="8" fillId="3" borderId="23" xfId="7" applyNumberFormat="1" applyFont="1" applyFill="1" applyBorder="1" applyAlignment="1">
      <alignment horizontal="right" vertical="center"/>
    </xf>
    <xf numFmtId="2" fontId="6" fillId="8" borderId="33" xfId="7" applyNumberFormat="1" applyFont="1" applyFill="1" applyBorder="1" applyAlignment="1">
      <alignment horizontal="right" vertical="center" wrapText="1"/>
    </xf>
    <xf numFmtId="2" fontId="8" fillId="2" borderId="51" xfId="7" applyNumberFormat="1" applyFont="1" applyFill="1" applyBorder="1" applyAlignment="1">
      <alignment vertical="center"/>
    </xf>
    <xf numFmtId="0" fontId="7" fillId="2" borderId="52" xfId="7" applyFont="1" applyFill="1" applyBorder="1" applyAlignment="1">
      <alignment vertical="center" wrapText="1"/>
    </xf>
    <xf numFmtId="0" fontId="6" fillId="4" borderId="23" xfId="7" applyFont="1" applyFill="1" applyBorder="1" applyAlignment="1">
      <alignment horizontal="right" vertical="center" wrapText="1"/>
    </xf>
    <xf numFmtId="0" fontId="6" fillId="0" borderId="23" xfId="7" applyFont="1" applyBorder="1" applyAlignment="1">
      <alignment horizontal="right" vertical="center" wrapText="1"/>
    </xf>
    <xf numFmtId="2" fontId="6" fillId="4" borderId="23" xfId="7" applyNumberFormat="1" applyFont="1" applyFill="1" applyBorder="1" applyAlignment="1">
      <alignment vertical="center" wrapText="1"/>
    </xf>
    <xf numFmtId="2" fontId="6" fillId="0" borderId="23" xfId="7" applyNumberFormat="1" applyFont="1" applyFill="1" applyBorder="1" applyAlignment="1">
      <alignment vertical="center" wrapText="1"/>
    </xf>
    <xf numFmtId="2" fontId="6" fillId="10" borderId="23" xfId="7" applyNumberFormat="1" applyFont="1" applyFill="1" applyBorder="1" applyAlignment="1">
      <alignment horizontal="right" vertical="center"/>
    </xf>
    <xf numFmtId="2" fontId="6" fillId="8" borderId="23" xfId="7" applyNumberFormat="1" applyFont="1" applyFill="1" applyBorder="1" applyAlignment="1">
      <alignment horizontal="right" vertical="center"/>
    </xf>
    <xf numFmtId="2" fontId="6" fillId="3" borderId="33" xfId="7" applyNumberFormat="1" applyFont="1" applyFill="1" applyBorder="1" applyAlignment="1">
      <alignment vertical="center" wrapText="1"/>
    </xf>
    <xf numFmtId="2" fontId="6" fillId="2" borderId="51" xfId="7" applyNumberFormat="1" applyFont="1" applyFill="1" applyBorder="1" applyAlignment="1">
      <alignment vertical="center" wrapText="1"/>
    </xf>
    <xf numFmtId="2" fontId="7" fillId="2" borderId="52" xfId="7" applyNumberFormat="1" applyFont="1" applyFill="1" applyBorder="1" applyAlignment="1"/>
    <xf numFmtId="2" fontId="6" fillId="0" borderId="23" xfId="7" applyNumberFormat="1" applyFont="1" applyFill="1" applyBorder="1" applyAlignment="1">
      <alignment vertical="center"/>
    </xf>
    <xf numFmtId="2" fontId="6" fillId="0" borderId="23" xfId="7" applyNumberFormat="1" applyFont="1" applyFill="1" applyBorder="1" applyAlignment="1" applyProtection="1">
      <alignment vertical="center"/>
    </xf>
    <xf numFmtId="2" fontId="6" fillId="0" borderId="23" xfId="4" applyNumberFormat="1" applyFont="1" applyFill="1" applyBorder="1" applyAlignment="1">
      <alignment vertical="center"/>
    </xf>
    <xf numFmtId="2" fontId="6" fillId="4" borderId="23" xfId="7" applyNumberFormat="1" applyFont="1" applyFill="1" applyBorder="1" applyAlignment="1">
      <alignment vertical="center"/>
    </xf>
    <xf numFmtId="2" fontId="6" fillId="6" borderId="23" xfId="7" applyNumberFormat="1" applyFont="1" applyFill="1" applyBorder="1" applyAlignment="1" applyProtection="1">
      <alignment vertical="center"/>
    </xf>
    <xf numFmtId="2" fontId="6" fillId="4" borderId="23" xfId="7" applyNumberFormat="1" applyFont="1" applyFill="1" applyBorder="1" applyAlignment="1" applyProtection="1">
      <alignment vertical="center"/>
    </xf>
    <xf numFmtId="2" fontId="6" fillId="3" borderId="23" xfId="7" applyNumberFormat="1" applyFont="1" applyFill="1" applyBorder="1" applyAlignment="1">
      <alignment vertical="center"/>
    </xf>
    <xf numFmtId="2" fontId="6" fillId="3" borderId="33" xfId="7" applyNumberFormat="1" applyFont="1" applyFill="1" applyBorder="1" applyAlignment="1">
      <alignment vertical="center"/>
    </xf>
    <xf numFmtId="2" fontId="7" fillId="2" borderId="52" xfId="7" applyNumberFormat="1" applyFont="1" applyFill="1" applyBorder="1" applyAlignment="1">
      <alignment vertical="center"/>
    </xf>
    <xf numFmtId="2" fontId="6" fillId="0" borderId="23" xfId="2" applyNumberFormat="1" applyFont="1" applyBorder="1" applyAlignment="1">
      <alignment vertical="center"/>
    </xf>
    <xf numFmtId="2" fontId="6" fillId="0" borderId="23" xfId="2" applyNumberFormat="1" applyFont="1" applyFill="1" applyBorder="1" applyAlignment="1">
      <alignment vertical="center" wrapText="1"/>
    </xf>
    <xf numFmtId="2" fontId="6" fillId="7" borderId="23" xfId="7" applyNumberFormat="1" applyFont="1" applyFill="1" applyBorder="1" applyAlignment="1">
      <alignment vertical="center"/>
    </xf>
    <xf numFmtId="2" fontId="6" fillId="7" borderId="33" xfId="7" applyNumberFormat="1" applyFont="1" applyFill="1" applyBorder="1" applyAlignment="1">
      <alignment horizontal="right" vertical="center"/>
    </xf>
    <xf numFmtId="0" fontId="8" fillId="6" borderId="53" xfId="7" applyFont="1" applyFill="1" applyBorder="1" applyAlignment="1">
      <alignment vertical="center"/>
    </xf>
    <xf numFmtId="0" fontId="6" fillId="0" borderId="54" xfId="1" applyFont="1" applyBorder="1" applyAlignment="1">
      <alignment horizontal="center" vertical="center" wrapText="1"/>
    </xf>
    <xf numFmtId="2" fontId="6" fillId="0" borderId="55" xfId="1" applyNumberFormat="1" applyFont="1" applyBorder="1" applyAlignment="1">
      <alignment horizontal="center" vertical="center" wrapText="1"/>
    </xf>
    <xf numFmtId="0" fontId="6" fillId="0" borderId="55" xfId="21" applyFont="1" applyFill="1" applyBorder="1" applyAlignment="1">
      <alignment horizontal="center" vertical="center" wrapText="1"/>
    </xf>
    <xf numFmtId="0" fontId="6" fillId="2" borderId="55" xfId="1" applyFont="1" applyFill="1" applyBorder="1" applyAlignment="1">
      <alignment horizontal="center" vertical="center" wrapText="1"/>
    </xf>
    <xf numFmtId="2" fontId="7" fillId="2" borderId="55" xfId="1" applyNumberFormat="1" applyFont="1" applyFill="1" applyBorder="1" applyAlignment="1"/>
    <xf numFmtId="2" fontId="7" fillId="0" borderId="55" xfId="7" applyNumberFormat="1" applyFont="1" applyFill="1" applyBorder="1" applyAlignment="1">
      <alignment horizontal="right" vertical="center"/>
    </xf>
    <xf numFmtId="2" fontId="6" fillId="0" borderId="55" xfId="7" applyNumberFormat="1" applyFont="1" applyFill="1" applyBorder="1" applyAlignment="1">
      <alignment horizontal="right" vertical="center"/>
    </xf>
    <xf numFmtId="2" fontId="8" fillId="8" borderId="55" xfId="7" applyNumberFormat="1" applyFont="1" applyFill="1" applyBorder="1" applyAlignment="1">
      <alignment horizontal="right" vertical="center" wrapText="1"/>
    </xf>
    <xf numFmtId="2" fontId="6" fillId="0" borderId="55" xfId="1" applyNumberFormat="1" applyFont="1" applyFill="1" applyBorder="1" applyAlignment="1">
      <alignment horizontal="right" vertical="center"/>
    </xf>
    <xf numFmtId="2" fontId="8" fillId="6" borderId="55" xfId="7" applyNumberFormat="1" applyFont="1" applyFill="1" applyBorder="1" applyAlignment="1">
      <alignment horizontal="right" vertical="center"/>
    </xf>
    <xf numFmtId="2" fontId="8" fillId="0" borderId="55" xfId="1" applyNumberFormat="1" applyFont="1" applyFill="1" applyBorder="1" applyAlignment="1">
      <alignment horizontal="right" vertical="center"/>
    </xf>
    <xf numFmtId="2" fontId="8" fillId="0" borderId="55" xfId="7" applyNumberFormat="1" applyFont="1" applyFill="1" applyBorder="1" applyAlignment="1">
      <alignment horizontal="right" vertical="center"/>
    </xf>
    <xf numFmtId="2" fontId="6" fillId="0" borderId="55" xfId="7" applyNumberFormat="1" applyFont="1" applyFill="1" applyBorder="1" applyAlignment="1">
      <alignment vertical="center"/>
    </xf>
    <xf numFmtId="2" fontId="8" fillId="5" borderId="55" xfId="1" applyNumberFormat="1" applyFont="1" applyFill="1" applyBorder="1" applyAlignment="1">
      <alignment horizontal="right" vertical="center"/>
    </xf>
    <xf numFmtId="2" fontId="6" fillId="7" borderId="55" xfId="7" applyNumberFormat="1" applyFont="1" applyFill="1" applyBorder="1" applyAlignment="1">
      <alignment vertical="center" wrapText="1"/>
    </xf>
    <xf numFmtId="2" fontId="8" fillId="4" borderId="55" xfId="7" applyNumberFormat="1" applyFont="1" applyFill="1" applyBorder="1" applyAlignment="1">
      <alignment horizontal="right" vertical="center" wrapText="1"/>
    </xf>
    <xf numFmtId="2" fontId="8" fillId="6" borderId="55" xfId="1" applyNumberFormat="1" applyFont="1" applyFill="1" applyBorder="1" applyAlignment="1">
      <alignment horizontal="right" vertical="center"/>
    </xf>
    <xf numFmtId="2" fontId="6" fillId="5" borderId="55" xfId="7" applyNumberFormat="1" applyFont="1" applyFill="1" applyBorder="1" applyAlignment="1">
      <alignment horizontal="right" vertical="center"/>
    </xf>
    <xf numFmtId="2" fontId="6" fillId="7" borderId="55" xfId="7" applyNumberFormat="1" applyFont="1" applyFill="1" applyBorder="1" applyAlignment="1">
      <alignment horizontal="right" vertical="center"/>
    </xf>
    <xf numFmtId="2" fontId="6" fillId="7" borderId="55" xfId="1" applyNumberFormat="1" applyFont="1" applyFill="1" applyBorder="1" applyAlignment="1">
      <alignment horizontal="center" vertical="center" wrapText="1"/>
    </xf>
    <xf numFmtId="2" fontId="8" fillId="4" borderId="55" xfId="7" applyNumberFormat="1" applyFont="1" applyFill="1" applyBorder="1" applyAlignment="1">
      <alignment horizontal="right" vertical="center"/>
    </xf>
    <xf numFmtId="2" fontId="8" fillId="3" borderId="55" xfId="7" applyNumberFormat="1" applyFont="1" applyFill="1" applyBorder="1" applyAlignment="1">
      <alignment horizontal="right" vertical="center"/>
    </xf>
    <xf numFmtId="2" fontId="8" fillId="8" borderId="56" xfId="7" applyNumberFormat="1" applyFont="1" applyFill="1" applyBorder="1" applyAlignment="1">
      <alignment horizontal="right" vertical="center"/>
    </xf>
    <xf numFmtId="2" fontId="8" fillId="2" borderId="5" xfId="7" applyNumberFormat="1" applyFont="1" applyFill="1" applyBorder="1" applyAlignment="1">
      <alignment horizontal="right" vertical="center"/>
    </xf>
    <xf numFmtId="2" fontId="6" fillId="2" borderId="57" xfId="7" applyNumberFormat="1" applyFont="1" applyFill="1" applyBorder="1" applyAlignment="1">
      <alignment horizontal="right" vertical="center" wrapText="1"/>
    </xf>
    <xf numFmtId="2" fontId="6" fillId="0" borderId="55" xfId="7" applyNumberFormat="1" applyFont="1" applyFill="1" applyBorder="1" applyAlignment="1">
      <alignment horizontal="right" vertical="center" wrapText="1"/>
    </xf>
    <xf numFmtId="2" fontId="6" fillId="0" borderId="55" xfId="7" applyNumberFormat="1" applyFont="1" applyBorder="1" applyAlignment="1">
      <alignment horizontal="right" vertical="center" wrapText="1"/>
    </xf>
    <xf numFmtId="2" fontId="6" fillId="10" borderId="55" xfId="7" applyNumberFormat="1" applyFont="1" applyFill="1" applyBorder="1" applyAlignment="1">
      <alignment vertical="center" wrapText="1"/>
    </xf>
    <xf numFmtId="2" fontId="6" fillId="8" borderId="55" xfId="7" applyNumberFormat="1" applyFont="1" applyFill="1" applyBorder="1" applyAlignment="1">
      <alignment vertical="center" wrapText="1"/>
    </xf>
    <xf numFmtId="2" fontId="8" fillId="3" borderId="56" xfId="7" applyNumberFormat="1" applyFont="1" applyFill="1" applyBorder="1" applyAlignment="1">
      <alignment horizontal="right" vertical="center" wrapText="1"/>
    </xf>
    <xf numFmtId="2" fontId="8" fillId="2" borderId="5" xfId="7" applyNumberFormat="1" applyFont="1" applyFill="1" applyBorder="1" applyAlignment="1">
      <alignment horizontal="right" vertical="center" wrapText="1"/>
    </xf>
    <xf numFmtId="2" fontId="7" fillId="2" borderId="57" xfId="7" applyNumberFormat="1" applyFont="1" applyFill="1" applyBorder="1" applyAlignment="1"/>
    <xf numFmtId="2" fontId="8" fillId="3" borderId="56" xfId="7" applyNumberFormat="1" applyFont="1" applyFill="1" applyBorder="1" applyAlignment="1">
      <alignment horizontal="right" vertical="center"/>
    </xf>
    <xf numFmtId="2" fontId="7" fillId="2" borderId="57" xfId="7" applyNumberFormat="1" applyFont="1" applyFill="1" applyBorder="1" applyAlignment="1">
      <alignment vertical="center"/>
    </xf>
    <xf numFmtId="2" fontId="6" fillId="0" borderId="55" xfId="2" applyNumberFormat="1" applyFont="1" applyFill="1" applyBorder="1" applyAlignment="1">
      <alignment horizontal="right" vertical="center"/>
    </xf>
    <xf numFmtId="2" fontId="6" fillId="7" borderId="56" xfId="7" applyNumberFormat="1" applyFont="1" applyFill="1" applyBorder="1" applyAlignment="1">
      <alignment vertical="center" wrapText="1"/>
    </xf>
    <xf numFmtId="2" fontId="8" fillId="6" borderId="58" xfId="7" applyNumberFormat="1" applyFont="1" applyFill="1" applyBorder="1" applyAlignment="1">
      <alignment horizontal="right" vertical="center"/>
    </xf>
    <xf numFmtId="2" fontId="6" fillId="7" borderId="55" xfId="1" applyNumberFormat="1" applyFont="1" applyFill="1" applyBorder="1" applyAlignment="1">
      <alignment horizontal="right" vertical="center"/>
    </xf>
    <xf numFmtId="4" fontId="6" fillId="5" borderId="55" xfId="2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6" fillId="0" borderId="18" xfId="7" applyFont="1" applyFill="1" applyBorder="1" applyAlignment="1">
      <alignment horizontal="center" vertical="center" wrapText="1"/>
    </xf>
    <xf numFmtId="0" fontId="6" fillId="0" borderId="31" xfId="7" applyFont="1" applyFill="1" applyBorder="1" applyAlignment="1">
      <alignment horizontal="center" vertical="center" wrapText="1"/>
    </xf>
    <xf numFmtId="2" fontId="6" fillId="0" borderId="31" xfId="7" applyNumberFormat="1" applyFont="1" applyFill="1" applyBorder="1" applyAlignment="1">
      <alignment horizontal="center" vertical="center" wrapText="1"/>
    </xf>
    <xf numFmtId="2" fontId="8" fillId="8" borderId="31" xfId="7" applyNumberFormat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2" fontId="6" fillId="0" borderId="31" xfId="1" applyNumberFormat="1" applyFont="1" applyFill="1" applyBorder="1" applyAlignment="1">
      <alignment horizontal="center" vertical="center" wrapText="1"/>
    </xf>
    <xf numFmtId="2" fontId="8" fillId="6" borderId="31" xfId="7" applyNumberFormat="1" applyFont="1" applyFill="1" applyBorder="1" applyAlignment="1">
      <alignment horizontal="center" vertical="center"/>
    </xf>
    <xf numFmtId="2" fontId="10" fillId="0" borderId="31" xfId="1" applyNumberFormat="1" applyFont="1" applyFill="1" applyBorder="1" applyAlignment="1">
      <alignment horizontal="center" vertical="center"/>
    </xf>
    <xf numFmtId="2" fontId="8" fillId="0" borderId="31" xfId="7" applyNumberFormat="1" applyFont="1" applyFill="1" applyBorder="1" applyAlignment="1">
      <alignment horizontal="center" vertical="center"/>
    </xf>
    <xf numFmtId="2" fontId="6" fillId="0" borderId="31" xfId="7" applyNumberFormat="1" applyFont="1" applyFill="1" applyBorder="1" applyAlignment="1">
      <alignment horizontal="center" vertical="center"/>
    </xf>
    <xf numFmtId="2" fontId="10" fillId="5" borderId="31" xfId="1" applyNumberFormat="1" applyFont="1" applyFill="1" applyBorder="1" applyAlignment="1">
      <alignment horizontal="center" vertical="center"/>
    </xf>
    <xf numFmtId="2" fontId="8" fillId="4" borderId="31" xfId="7" applyNumberFormat="1" applyFont="1" applyFill="1" applyBorder="1" applyAlignment="1">
      <alignment horizontal="center" vertical="center" wrapText="1"/>
    </xf>
    <xf numFmtId="2" fontId="8" fillId="6" borderId="31" xfId="1" applyNumberFormat="1" applyFont="1" applyFill="1" applyBorder="1" applyAlignment="1">
      <alignment horizontal="center" vertical="center" wrapText="1"/>
    </xf>
    <xf numFmtId="2" fontId="6" fillId="5" borderId="31" xfId="7" applyNumberFormat="1" applyFont="1" applyFill="1" applyBorder="1" applyAlignment="1">
      <alignment horizontal="center" vertical="center"/>
    </xf>
    <xf numFmtId="2" fontId="6" fillId="7" borderId="31" xfId="7" applyNumberFormat="1" applyFont="1" applyFill="1" applyBorder="1" applyAlignment="1">
      <alignment horizontal="center" vertical="center"/>
    </xf>
    <xf numFmtId="2" fontId="8" fillId="4" borderId="31" xfId="7" applyNumberFormat="1" applyFont="1" applyFill="1" applyBorder="1" applyAlignment="1">
      <alignment horizontal="center" vertical="center"/>
    </xf>
    <xf numFmtId="2" fontId="8" fillId="3" borderId="31" xfId="7" applyNumberFormat="1" applyFont="1" applyFill="1" applyBorder="1" applyAlignment="1">
      <alignment horizontal="center" vertical="center"/>
    </xf>
    <xf numFmtId="2" fontId="6" fillId="8" borderId="59" xfId="7" applyNumberFormat="1" applyFont="1" applyFill="1" applyBorder="1" applyAlignment="1">
      <alignment horizontal="center" vertical="center" wrapText="1"/>
    </xf>
    <xf numFmtId="2" fontId="8" fillId="2" borderId="60" xfId="7" applyNumberFormat="1" applyFont="1" applyFill="1" applyBorder="1" applyAlignment="1">
      <alignment horizontal="center" vertical="center"/>
    </xf>
    <xf numFmtId="0" fontId="7" fillId="2" borderId="6" xfId="7" applyFont="1" applyFill="1" applyBorder="1" applyAlignment="1">
      <alignment horizontal="center" vertical="center" wrapText="1"/>
    </xf>
    <xf numFmtId="0" fontId="6" fillId="4" borderId="31" xfId="7" applyFont="1" applyFill="1" applyBorder="1" applyAlignment="1">
      <alignment horizontal="center" vertical="center" wrapText="1"/>
    </xf>
    <xf numFmtId="0" fontId="6" fillId="0" borderId="31" xfId="7" applyFont="1" applyBorder="1" applyAlignment="1">
      <alignment horizontal="center" vertical="center" wrapText="1"/>
    </xf>
    <xf numFmtId="2" fontId="6" fillId="4" borderId="31" xfId="7" applyNumberFormat="1" applyFont="1" applyFill="1" applyBorder="1" applyAlignment="1">
      <alignment horizontal="center" vertical="center" wrapText="1"/>
    </xf>
    <xf numFmtId="2" fontId="6" fillId="10" borderId="31" xfId="1" applyNumberFormat="1" applyFont="1" applyFill="1" applyBorder="1" applyAlignment="1">
      <alignment horizontal="center" vertical="center" wrapText="1"/>
    </xf>
    <xf numFmtId="2" fontId="6" fillId="8" borderId="31" xfId="1" applyNumberFormat="1" applyFont="1" applyFill="1" applyBorder="1" applyAlignment="1">
      <alignment horizontal="center" vertical="center" wrapText="1"/>
    </xf>
    <xf numFmtId="2" fontId="6" fillId="3" borderId="59" xfId="7" applyNumberFormat="1" applyFont="1" applyFill="1" applyBorder="1" applyAlignment="1">
      <alignment horizontal="center" vertical="center" wrapText="1"/>
    </xf>
    <xf numFmtId="2" fontId="6" fillId="2" borderId="60" xfId="7" applyNumberFormat="1" applyFont="1" applyFill="1" applyBorder="1" applyAlignment="1">
      <alignment horizontal="center" vertical="center" wrapText="1"/>
    </xf>
    <xf numFmtId="2" fontId="7" fillId="2" borderId="6" xfId="7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 applyProtection="1">
      <alignment horizontal="center" vertical="center"/>
    </xf>
    <xf numFmtId="2" fontId="6" fillId="0" borderId="31" xfId="4" applyNumberFormat="1" applyFont="1" applyFill="1" applyBorder="1" applyAlignment="1">
      <alignment horizontal="center" vertical="center"/>
    </xf>
    <xf numFmtId="2" fontId="6" fillId="4" borderId="31" xfId="7" applyNumberFormat="1" applyFont="1" applyFill="1" applyBorder="1" applyAlignment="1">
      <alignment horizontal="center" vertical="center"/>
    </xf>
    <xf numFmtId="2" fontId="6" fillId="6" borderId="31" xfId="7" applyNumberFormat="1" applyFont="1" applyFill="1" applyBorder="1" applyAlignment="1" applyProtection="1">
      <alignment horizontal="center" vertical="center"/>
    </xf>
    <xf numFmtId="2" fontId="6" fillId="4" borderId="31" xfId="7" applyNumberFormat="1" applyFont="1" applyFill="1" applyBorder="1" applyAlignment="1" applyProtection="1">
      <alignment horizontal="center" vertical="center"/>
    </xf>
    <xf numFmtId="2" fontId="6" fillId="3" borderId="31" xfId="7" applyNumberFormat="1" applyFont="1" applyFill="1" applyBorder="1" applyAlignment="1">
      <alignment horizontal="center" vertical="center"/>
    </xf>
    <xf numFmtId="2" fontId="6" fillId="3" borderId="59" xfId="7" applyNumberFormat="1" applyFont="1" applyFill="1" applyBorder="1" applyAlignment="1">
      <alignment horizontal="center" vertical="center"/>
    </xf>
    <xf numFmtId="2" fontId="7" fillId="2" borderId="6" xfId="7" applyNumberFormat="1" applyFont="1" applyFill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1" xfId="2" applyNumberFormat="1" applyFont="1" applyFill="1" applyBorder="1" applyAlignment="1">
      <alignment horizontal="center" vertical="center" wrapText="1"/>
    </xf>
    <xf numFmtId="0" fontId="6" fillId="0" borderId="59" xfId="7" applyFont="1" applyFill="1" applyBorder="1" applyAlignment="1">
      <alignment horizontal="center" vertical="center" wrapText="1"/>
    </xf>
    <xf numFmtId="0" fontId="6" fillId="0" borderId="59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center" vertical="center" wrapText="1"/>
    </xf>
    <xf numFmtId="2" fontId="6" fillId="0" borderId="59" xfId="1" applyNumberFormat="1" applyFont="1" applyFill="1" applyBorder="1" applyAlignment="1">
      <alignment horizontal="center" vertical="center" wrapText="1"/>
    </xf>
    <xf numFmtId="0" fontId="8" fillId="6" borderId="7" xfId="7" applyFont="1" applyFill="1" applyBorder="1" applyAlignment="1">
      <alignment horizontal="center" vertical="center"/>
    </xf>
    <xf numFmtId="0" fontId="7" fillId="2" borderId="26" xfId="1" applyFont="1" applyFill="1" applyBorder="1" applyAlignment="1"/>
  </cellXfs>
  <cellStyles count="48">
    <cellStyle name="0,0_x000d__x000a_NA_x000d__x000a_" xfId="6"/>
    <cellStyle name="0,0_x000d__x000a_NA_x000d__x000a_ 2" xfId="9"/>
    <cellStyle name="Excel Built-in Normal" xfId="16"/>
    <cellStyle name="Iau?iue" xfId="2"/>
    <cellStyle name="Iau?iue 10" xfId="18"/>
    <cellStyle name="Iau?iue 2" xfId="19"/>
    <cellStyle name="Iau?iue 3" xfId="17"/>
    <cellStyle name="Iau?iue 5" xfId="20"/>
    <cellStyle name="Iau?iue_dodatok 3" xfId="21"/>
    <cellStyle name="Iau?iue_Копия Invest 2011Чернігівобленерго_16 поквартально  с изм. НКРЕ" xfId="1"/>
    <cellStyle name="Iau?iue_Копия Invest 2011Чернігівобленерго_16 поквартально  с изм. НКРЕ 2" xfId="7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14" builtinId="8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" xfId="13"/>
    <cellStyle name="Обычный 2" xfId="3"/>
    <cellStyle name="Обычный 2 2" xfId="39"/>
    <cellStyle name="Обычный 3" xfId="10"/>
    <cellStyle name="Обычный 3 2" xfId="40"/>
    <cellStyle name="Обычный 4" xfId="15"/>
    <cellStyle name="Обычный_nkre1" xfId="8"/>
    <cellStyle name="Обычный_proekt_regul322_zm_d_1" xfId="5"/>
    <cellStyle name="Плохой 2" xfId="41"/>
    <cellStyle name="Пояснение 2" xfId="42"/>
    <cellStyle name="Примечание 2" xfId="43"/>
    <cellStyle name="Процентный 2" xfId="11"/>
    <cellStyle name="Процентный 3" xfId="12"/>
    <cellStyle name="Процентный 4" xfId="44"/>
    <cellStyle name="Связанная ячейка 2" xfId="45"/>
    <cellStyle name="Стиль 1" xfId="4"/>
    <cellStyle name="Текст предупреждения 2" xfId="46"/>
    <cellStyle name="Хороший 2" xfId="47"/>
  </cellStyles>
  <dxfs count="32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CC66"/>
      <color rgb="FF00FFFF"/>
      <color rgb="FFFF7C80"/>
      <color rgb="FF66FFFF"/>
      <color rgb="FF99CCFF"/>
      <color rgb="FFCCFFCC"/>
      <color rgb="FFFF99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x@nerc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I258"/>
  <sheetViews>
    <sheetView tabSelected="1" defaultGridColor="0" view="pageBreakPreview" topLeftCell="F48" colorId="12" zoomScale="75" zoomScaleNormal="85" zoomScaleSheetLayoutView="75" zoomScalePageLayoutView="55" workbookViewId="0">
      <selection activeCell="O47" sqref="O47"/>
    </sheetView>
  </sheetViews>
  <sheetFormatPr defaultRowHeight="12.75" outlineLevelRow="1"/>
  <cols>
    <col min="1" max="1" width="11" style="1" customWidth="1"/>
    <col min="2" max="2" width="57.85546875" style="2" customWidth="1"/>
    <col min="3" max="3" width="11" style="2" customWidth="1"/>
    <col min="4" max="4" width="11.7109375" style="3" customWidth="1"/>
    <col min="5" max="5" width="10.7109375" style="3" customWidth="1"/>
    <col min="6" max="6" width="5.85546875" style="3" bestFit="1" customWidth="1"/>
    <col min="7" max="7" width="7.7109375" style="3" bestFit="1" customWidth="1"/>
    <col min="8" max="8" width="12.140625" style="5" customWidth="1"/>
    <col min="9" max="9" width="11" style="5" bestFit="1" customWidth="1"/>
    <col min="10" max="10" width="8.7109375" style="5" bestFit="1" customWidth="1"/>
    <col min="11" max="11" width="11.7109375" style="3" customWidth="1"/>
    <col min="12" max="12" width="9.85546875" style="3" bestFit="1" customWidth="1"/>
    <col min="13" max="13" width="5.85546875" style="3" bestFit="1" customWidth="1"/>
    <col min="14" max="14" width="7.7109375" style="3" bestFit="1" customWidth="1"/>
    <col min="15" max="16" width="11" style="3" bestFit="1" customWidth="1"/>
    <col min="17" max="17" width="8.7109375" style="3" bestFit="1" customWidth="1"/>
    <col min="18" max="18" width="12.28515625" style="3" customWidth="1"/>
    <col min="19" max="19" width="7.7109375" style="3" bestFit="1" customWidth="1"/>
    <col min="20" max="20" width="6" style="3" bestFit="1" customWidth="1"/>
    <col min="21" max="21" width="7.7109375" style="3" bestFit="1" customWidth="1"/>
    <col min="22" max="23" width="9.42578125" style="3" bestFit="1" customWidth="1"/>
    <col min="24" max="24" width="11.5703125" style="3" customWidth="1"/>
    <col min="25" max="25" width="17.42578125" style="3" customWidth="1"/>
    <col min="26" max="26" width="15.42578125" style="2" customWidth="1"/>
    <col min="27" max="27" width="13.140625" style="2" customWidth="1"/>
    <col min="28" max="28" width="9.140625" style="4"/>
    <col min="29" max="29" width="17.140625" style="4" customWidth="1"/>
    <col min="30" max="30" width="5.42578125" style="4" customWidth="1"/>
    <col min="31" max="31" width="18.7109375" style="4" customWidth="1"/>
    <col min="32" max="32" width="8.5703125" style="4" customWidth="1"/>
    <col min="33" max="33" width="16" style="4" customWidth="1"/>
    <col min="34" max="34" width="7.42578125" style="4" customWidth="1"/>
    <col min="35" max="35" width="12" style="4" customWidth="1"/>
    <col min="36" max="264" width="9.140625" style="4"/>
    <col min="265" max="265" width="11" style="4" customWidth="1"/>
    <col min="266" max="266" width="64.140625" style="4" customWidth="1"/>
    <col min="267" max="267" width="11" style="4" customWidth="1"/>
    <col min="268" max="268" width="12.42578125" style="4" customWidth="1"/>
    <col min="269" max="269" width="11.85546875" style="4" customWidth="1"/>
    <col min="270" max="270" width="13.5703125" style="4" customWidth="1"/>
    <col min="271" max="271" width="11.42578125" style="4" customWidth="1"/>
    <col min="272" max="272" width="11.7109375" style="4" customWidth="1"/>
    <col min="273" max="273" width="11.140625" style="4" customWidth="1"/>
    <col min="274" max="274" width="12" style="4" customWidth="1"/>
    <col min="275" max="275" width="10.42578125" style="4" customWidth="1"/>
    <col min="276" max="277" width="11.28515625" style="4" customWidth="1"/>
    <col min="278" max="278" width="11.42578125" style="4" customWidth="1"/>
    <col min="279" max="279" width="26.140625" style="4" customWidth="1"/>
    <col min="280" max="281" width="18.5703125" style="4" customWidth="1"/>
    <col min="282" max="282" width="17.28515625" style="4" customWidth="1"/>
    <col min="283" max="283" width="19.140625" style="4" customWidth="1"/>
    <col min="284" max="284" width="9.140625" style="4"/>
    <col min="285" max="285" width="17.140625" style="4" customWidth="1"/>
    <col min="286" max="286" width="5.42578125" style="4" customWidth="1"/>
    <col min="287" max="287" width="18.7109375" style="4" customWidth="1"/>
    <col min="288" max="288" width="8.5703125" style="4" customWidth="1"/>
    <col min="289" max="289" width="16" style="4" customWidth="1"/>
    <col min="290" max="290" width="7.42578125" style="4" customWidth="1"/>
    <col min="291" max="291" width="12" style="4" customWidth="1"/>
    <col min="292" max="520" width="9.140625" style="4"/>
    <col min="521" max="521" width="11" style="4" customWidth="1"/>
    <col min="522" max="522" width="64.140625" style="4" customWidth="1"/>
    <col min="523" max="523" width="11" style="4" customWidth="1"/>
    <col min="524" max="524" width="12.42578125" style="4" customWidth="1"/>
    <col min="525" max="525" width="11.85546875" style="4" customWidth="1"/>
    <col min="526" max="526" width="13.5703125" style="4" customWidth="1"/>
    <col min="527" max="527" width="11.42578125" style="4" customWidth="1"/>
    <col min="528" max="528" width="11.7109375" style="4" customWidth="1"/>
    <col min="529" max="529" width="11.140625" style="4" customWidth="1"/>
    <col min="530" max="530" width="12" style="4" customWidth="1"/>
    <col min="531" max="531" width="10.42578125" style="4" customWidth="1"/>
    <col min="532" max="533" width="11.28515625" style="4" customWidth="1"/>
    <col min="534" max="534" width="11.42578125" style="4" customWidth="1"/>
    <col min="535" max="535" width="26.140625" style="4" customWidth="1"/>
    <col min="536" max="537" width="18.5703125" style="4" customWidth="1"/>
    <col min="538" max="538" width="17.28515625" style="4" customWidth="1"/>
    <col min="539" max="539" width="19.140625" style="4" customWidth="1"/>
    <col min="540" max="540" width="9.140625" style="4"/>
    <col min="541" max="541" width="17.140625" style="4" customWidth="1"/>
    <col min="542" max="542" width="5.42578125" style="4" customWidth="1"/>
    <col min="543" max="543" width="18.7109375" style="4" customWidth="1"/>
    <col min="544" max="544" width="8.5703125" style="4" customWidth="1"/>
    <col min="545" max="545" width="16" style="4" customWidth="1"/>
    <col min="546" max="546" width="7.42578125" style="4" customWidth="1"/>
    <col min="547" max="547" width="12" style="4" customWidth="1"/>
    <col min="548" max="776" width="9.140625" style="4"/>
    <col min="777" max="777" width="11" style="4" customWidth="1"/>
    <col min="778" max="778" width="64.140625" style="4" customWidth="1"/>
    <col min="779" max="779" width="11" style="4" customWidth="1"/>
    <col min="780" max="780" width="12.42578125" style="4" customWidth="1"/>
    <col min="781" max="781" width="11.85546875" style="4" customWidth="1"/>
    <col min="782" max="782" width="13.5703125" style="4" customWidth="1"/>
    <col min="783" max="783" width="11.42578125" style="4" customWidth="1"/>
    <col min="784" max="784" width="11.7109375" style="4" customWidth="1"/>
    <col min="785" max="785" width="11.140625" style="4" customWidth="1"/>
    <col min="786" max="786" width="12" style="4" customWidth="1"/>
    <col min="787" max="787" width="10.42578125" style="4" customWidth="1"/>
    <col min="788" max="789" width="11.28515625" style="4" customWidth="1"/>
    <col min="790" max="790" width="11.42578125" style="4" customWidth="1"/>
    <col min="791" max="791" width="26.140625" style="4" customWidth="1"/>
    <col min="792" max="793" width="18.5703125" style="4" customWidth="1"/>
    <col min="794" max="794" width="17.28515625" style="4" customWidth="1"/>
    <col min="795" max="795" width="19.140625" style="4" customWidth="1"/>
    <col min="796" max="796" width="9.140625" style="4"/>
    <col min="797" max="797" width="17.140625" style="4" customWidth="1"/>
    <col min="798" max="798" width="5.42578125" style="4" customWidth="1"/>
    <col min="799" max="799" width="18.7109375" style="4" customWidth="1"/>
    <col min="800" max="800" width="8.5703125" style="4" customWidth="1"/>
    <col min="801" max="801" width="16" style="4" customWidth="1"/>
    <col min="802" max="802" width="7.42578125" style="4" customWidth="1"/>
    <col min="803" max="803" width="12" style="4" customWidth="1"/>
    <col min="804" max="1032" width="9.140625" style="4"/>
    <col min="1033" max="1033" width="11" style="4" customWidth="1"/>
    <col min="1034" max="1034" width="64.140625" style="4" customWidth="1"/>
    <col min="1035" max="1035" width="11" style="4" customWidth="1"/>
    <col min="1036" max="1036" width="12.42578125" style="4" customWidth="1"/>
    <col min="1037" max="1037" width="11.85546875" style="4" customWidth="1"/>
    <col min="1038" max="1038" width="13.5703125" style="4" customWidth="1"/>
    <col min="1039" max="1039" width="11.42578125" style="4" customWidth="1"/>
    <col min="1040" max="1040" width="11.7109375" style="4" customWidth="1"/>
    <col min="1041" max="1041" width="11.140625" style="4" customWidth="1"/>
    <col min="1042" max="1042" width="12" style="4" customWidth="1"/>
    <col min="1043" max="1043" width="10.42578125" style="4" customWidth="1"/>
    <col min="1044" max="1045" width="11.28515625" style="4" customWidth="1"/>
    <col min="1046" max="1046" width="11.42578125" style="4" customWidth="1"/>
    <col min="1047" max="1047" width="26.140625" style="4" customWidth="1"/>
    <col min="1048" max="1049" width="18.5703125" style="4" customWidth="1"/>
    <col min="1050" max="1050" width="17.28515625" style="4" customWidth="1"/>
    <col min="1051" max="1051" width="19.140625" style="4" customWidth="1"/>
    <col min="1052" max="1052" width="9.140625" style="4"/>
    <col min="1053" max="1053" width="17.140625" style="4" customWidth="1"/>
    <col min="1054" max="1054" width="5.42578125" style="4" customWidth="1"/>
    <col min="1055" max="1055" width="18.7109375" style="4" customWidth="1"/>
    <col min="1056" max="1056" width="8.5703125" style="4" customWidth="1"/>
    <col min="1057" max="1057" width="16" style="4" customWidth="1"/>
    <col min="1058" max="1058" width="7.42578125" style="4" customWidth="1"/>
    <col min="1059" max="1059" width="12" style="4" customWidth="1"/>
    <col min="1060" max="1288" width="9.140625" style="4"/>
    <col min="1289" max="1289" width="11" style="4" customWidth="1"/>
    <col min="1290" max="1290" width="64.140625" style="4" customWidth="1"/>
    <col min="1291" max="1291" width="11" style="4" customWidth="1"/>
    <col min="1292" max="1292" width="12.42578125" style="4" customWidth="1"/>
    <col min="1293" max="1293" width="11.85546875" style="4" customWidth="1"/>
    <col min="1294" max="1294" width="13.5703125" style="4" customWidth="1"/>
    <col min="1295" max="1295" width="11.42578125" style="4" customWidth="1"/>
    <col min="1296" max="1296" width="11.7109375" style="4" customWidth="1"/>
    <col min="1297" max="1297" width="11.140625" style="4" customWidth="1"/>
    <col min="1298" max="1298" width="12" style="4" customWidth="1"/>
    <col min="1299" max="1299" width="10.42578125" style="4" customWidth="1"/>
    <col min="1300" max="1301" width="11.28515625" style="4" customWidth="1"/>
    <col min="1302" max="1302" width="11.42578125" style="4" customWidth="1"/>
    <col min="1303" max="1303" width="26.140625" style="4" customWidth="1"/>
    <col min="1304" max="1305" width="18.5703125" style="4" customWidth="1"/>
    <col min="1306" max="1306" width="17.28515625" style="4" customWidth="1"/>
    <col min="1307" max="1307" width="19.140625" style="4" customWidth="1"/>
    <col min="1308" max="1308" width="9.140625" style="4"/>
    <col min="1309" max="1309" width="17.140625" style="4" customWidth="1"/>
    <col min="1310" max="1310" width="5.42578125" style="4" customWidth="1"/>
    <col min="1311" max="1311" width="18.7109375" style="4" customWidth="1"/>
    <col min="1312" max="1312" width="8.5703125" style="4" customWidth="1"/>
    <col min="1313" max="1313" width="16" style="4" customWidth="1"/>
    <col min="1314" max="1314" width="7.42578125" style="4" customWidth="1"/>
    <col min="1315" max="1315" width="12" style="4" customWidth="1"/>
    <col min="1316" max="1544" width="9.140625" style="4"/>
    <col min="1545" max="1545" width="11" style="4" customWidth="1"/>
    <col min="1546" max="1546" width="64.140625" style="4" customWidth="1"/>
    <col min="1547" max="1547" width="11" style="4" customWidth="1"/>
    <col min="1548" max="1548" width="12.42578125" style="4" customWidth="1"/>
    <col min="1549" max="1549" width="11.85546875" style="4" customWidth="1"/>
    <col min="1550" max="1550" width="13.5703125" style="4" customWidth="1"/>
    <col min="1551" max="1551" width="11.42578125" style="4" customWidth="1"/>
    <col min="1552" max="1552" width="11.7109375" style="4" customWidth="1"/>
    <col min="1553" max="1553" width="11.140625" style="4" customWidth="1"/>
    <col min="1554" max="1554" width="12" style="4" customWidth="1"/>
    <col min="1555" max="1555" width="10.42578125" style="4" customWidth="1"/>
    <col min="1556" max="1557" width="11.28515625" style="4" customWidth="1"/>
    <col min="1558" max="1558" width="11.42578125" style="4" customWidth="1"/>
    <col min="1559" max="1559" width="26.140625" style="4" customWidth="1"/>
    <col min="1560" max="1561" width="18.5703125" style="4" customWidth="1"/>
    <col min="1562" max="1562" width="17.28515625" style="4" customWidth="1"/>
    <col min="1563" max="1563" width="19.140625" style="4" customWidth="1"/>
    <col min="1564" max="1564" width="9.140625" style="4"/>
    <col min="1565" max="1565" width="17.140625" style="4" customWidth="1"/>
    <col min="1566" max="1566" width="5.42578125" style="4" customWidth="1"/>
    <col min="1567" max="1567" width="18.7109375" style="4" customWidth="1"/>
    <col min="1568" max="1568" width="8.5703125" style="4" customWidth="1"/>
    <col min="1569" max="1569" width="16" style="4" customWidth="1"/>
    <col min="1570" max="1570" width="7.42578125" style="4" customWidth="1"/>
    <col min="1571" max="1571" width="12" style="4" customWidth="1"/>
    <col min="1572" max="1800" width="9.140625" style="4"/>
    <col min="1801" max="1801" width="11" style="4" customWidth="1"/>
    <col min="1802" max="1802" width="64.140625" style="4" customWidth="1"/>
    <col min="1803" max="1803" width="11" style="4" customWidth="1"/>
    <col min="1804" max="1804" width="12.42578125" style="4" customWidth="1"/>
    <col min="1805" max="1805" width="11.85546875" style="4" customWidth="1"/>
    <col min="1806" max="1806" width="13.5703125" style="4" customWidth="1"/>
    <col min="1807" max="1807" width="11.42578125" style="4" customWidth="1"/>
    <col min="1808" max="1808" width="11.7109375" style="4" customWidth="1"/>
    <col min="1809" max="1809" width="11.140625" style="4" customWidth="1"/>
    <col min="1810" max="1810" width="12" style="4" customWidth="1"/>
    <col min="1811" max="1811" width="10.42578125" style="4" customWidth="1"/>
    <col min="1812" max="1813" width="11.28515625" style="4" customWidth="1"/>
    <col min="1814" max="1814" width="11.42578125" style="4" customWidth="1"/>
    <col min="1815" max="1815" width="26.140625" style="4" customWidth="1"/>
    <col min="1816" max="1817" width="18.5703125" style="4" customWidth="1"/>
    <col min="1818" max="1818" width="17.28515625" style="4" customWidth="1"/>
    <col min="1819" max="1819" width="19.140625" style="4" customWidth="1"/>
    <col min="1820" max="1820" width="9.140625" style="4"/>
    <col min="1821" max="1821" width="17.140625" style="4" customWidth="1"/>
    <col min="1822" max="1822" width="5.42578125" style="4" customWidth="1"/>
    <col min="1823" max="1823" width="18.7109375" style="4" customWidth="1"/>
    <col min="1824" max="1824" width="8.5703125" style="4" customWidth="1"/>
    <col min="1825" max="1825" width="16" style="4" customWidth="1"/>
    <col min="1826" max="1826" width="7.42578125" style="4" customWidth="1"/>
    <col min="1827" max="1827" width="12" style="4" customWidth="1"/>
    <col min="1828" max="2056" width="9.140625" style="4"/>
    <col min="2057" max="2057" width="11" style="4" customWidth="1"/>
    <col min="2058" max="2058" width="64.140625" style="4" customWidth="1"/>
    <col min="2059" max="2059" width="11" style="4" customWidth="1"/>
    <col min="2060" max="2060" width="12.42578125" style="4" customWidth="1"/>
    <col min="2061" max="2061" width="11.85546875" style="4" customWidth="1"/>
    <col min="2062" max="2062" width="13.5703125" style="4" customWidth="1"/>
    <col min="2063" max="2063" width="11.42578125" style="4" customWidth="1"/>
    <col min="2064" max="2064" width="11.7109375" style="4" customWidth="1"/>
    <col min="2065" max="2065" width="11.140625" style="4" customWidth="1"/>
    <col min="2066" max="2066" width="12" style="4" customWidth="1"/>
    <col min="2067" max="2067" width="10.42578125" style="4" customWidth="1"/>
    <col min="2068" max="2069" width="11.28515625" style="4" customWidth="1"/>
    <col min="2070" max="2070" width="11.42578125" style="4" customWidth="1"/>
    <col min="2071" max="2071" width="26.140625" style="4" customWidth="1"/>
    <col min="2072" max="2073" width="18.5703125" style="4" customWidth="1"/>
    <col min="2074" max="2074" width="17.28515625" style="4" customWidth="1"/>
    <col min="2075" max="2075" width="19.140625" style="4" customWidth="1"/>
    <col min="2076" max="2076" width="9.140625" style="4"/>
    <col min="2077" max="2077" width="17.140625" style="4" customWidth="1"/>
    <col min="2078" max="2078" width="5.42578125" style="4" customWidth="1"/>
    <col min="2079" max="2079" width="18.7109375" style="4" customWidth="1"/>
    <col min="2080" max="2080" width="8.5703125" style="4" customWidth="1"/>
    <col min="2081" max="2081" width="16" style="4" customWidth="1"/>
    <col min="2082" max="2082" width="7.42578125" style="4" customWidth="1"/>
    <col min="2083" max="2083" width="12" style="4" customWidth="1"/>
    <col min="2084" max="2312" width="9.140625" style="4"/>
    <col min="2313" max="2313" width="11" style="4" customWidth="1"/>
    <col min="2314" max="2314" width="64.140625" style="4" customWidth="1"/>
    <col min="2315" max="2315" width="11" style="4" customWidth="1"/>
    <col min="2316" max="2316" width="12.42578125" style="4" customWidth="1"/>
    <col min="2317" max="2317" width="11.85546875" style="4" customWidth="1"/>
    <col min="2318" max="2318" width="13.5703125" style="4" customWidth="1"/>
    <col min="2319" max="2319" width="11.42578125" style="4" customWidth="1"/>
    <col min="2320" max="2320" width="11.7109375" style="4" customWidth="1"/>
    <col min="2321" max="2321" width="11.140625" style="4" customWidth="1"/>
    <col min="2322" max="2322" width="12" style="4" customWidth="1"/>
    <col min="2323" max="2323" width="10.42578125" style="4" customWidth="1"/>
    <col min="2324" max="2325" width="11.28515625" style="4" customWidth="1"/>
    <col min="2326" max="2326" width="11.42578125" style="4" customWidth="1"/>
    <col min="2327" max="2327" width="26.140625" style="4" customWidth="1"/>
    <col min="2328" max="2329" width="18.5703125" style="4" customWidth="1"/>
    <col min="2330" max="2330" width="17.28515625" style="4" customWidth="1"/>
    <col min="2331" max="2331" width="19.140625" style="4" customWidth="1"/>
    <col min="2332" max="2332" width="9.140625" style="4"/>
    <col min="2333" max="2333" width="17.140625" style="4" customWidth="1"/>
    <col min="2334" max="2334" width="5.42578125" style="4" customWidth="1"/>
    <col min="2335" max="2335" width="18.7109375" style="4" customWidth="1"/>
    <col min="2336" max="2336" width="8.5703125" style="4" customWidth="1"/>
    <col min="2337" max="2337" width="16" style="4" customWidth="1"/>
    <col min="2338" max="2338" width="7.42578125" style="4" customWidth="1"/>
    <col min="2339" max="2339" width="12" style="4" customWidth="1"/>
    <col min="2340" max="2568" width="9.140625" style="4"/>
    <col min="2569" max="2569" width="11" style="4" customWidth="1"/>
    <col min="2570" max="2570" width="64.140625" style="4" customWidth="1"/>
    <col min="2571" max="2571" width="11" style="4" customWidth="1"/>
    <col min="2572" max="2572" width="12.42578125" style="4" customWidth="1"/>
    <col min="2573" max="2573" width="11.85546875" style="4" customWidth="1"/>
    <col min="2574" max="2574" width="13.5703125" style="4" customWidth="1"/>
    <col min="2575" max="2575" width="11.42578125" style="4" customWidth="1"/>
    <col min="2576" max="2576" width="11.7109375" style="4" customWidth="1"/>
    <col min="2577" max="2577" width="11.140625" style="4" customWidth="1"/>
    <col min="2578" max="2578" width="12" style="4" customWidth="1"/>
    <col min="2579" max="2579" width="10.42578125" style="4" customWidth="1"/>
    <col min="2580" max="2581" width="11.28515625" style="4" customWidth="1"/>
    <col min="2582" max="2582" width="11.42578125" style="4" customWidth="1"/>
    <col min="2583" max="2583" width="26.140625" style="4" customWidth="1"/>
    <col min="2584" max="2585" width="18.5703125" style="4" customWidth="1"/>
    <col min="2586" max="2586" width="17.28515625" style="4" customWidth="1"/>
    <col min="2587" max="2587" width="19.140625" style="4" customWidth="1"/>
    <col min="2588" max="2588" width="9.140625" style="4"/>
    <col min="2589" max="2589" width="17.140625" style="4" customWidth="1"/>
    <col min="2590" max="2590" width="5.42578125" style="4" customWidth="1"/>
    <col min="2591" max="2591" width="18.7109375" style="4" customWidth="1"/>
    <col min="2592" max="2592" width="8.5703125" style="4" customWidth="1"/>
    <col min="2593" max="2593" width="16" style="4" customWidth="1"/>
    <col min="2594" max="2594" width="7.42578125" style="4" customWidth="1"/>
    <col min="2595" max="2595" width="12" style="4" customWidth="1"/>
    <col min="2596" max="2824" width="9.140625" style="4"/>
    <col min="2825" max="2825" width="11" style="4" customWidth="1"/>
    <col min="2826" max="2826" width="64.140625" style="4" customWidth="1"/>
    <col min="2827" max="2827" width="11" style="4" customWidth="1"/>
    <col min="2828" max="2828" width="12.42578125" style="4" customWidth="1"/>
    <col min="2829" max="2829" width="11.85546875" style="4" customWidth="1"/>
    <col min="2830" max="2830" width="13.5703125" style="4" customWidth="1"/>
    <col min="2831" max="2831" width="11.42578125" style="4" customWidth="1"/>
    <col min="2832" max="2832" width="11.7109375" style="4" customWidth="1"/>
    <col min="2833" max="2833" width="11.140625" style="4" customWidth="1"/>
    <col min="2834" max="2834" width="12" style="4" customWidth="1"/>
    <col min="2835" max="2835" width="10.42578125" style="4" customWidth="1"/>
    <col min="2836" max="2837" width="11.28515625" style="4" customWidth="1"/>
    <col min="2838" max="2838" width="11.42578125" style="4" customWidth="1"/>
    <col min="2839" max="2839" width="26.140625" style="4" customWidth="1"/>
    <col min="2840" max="2841" width="18.5703125" style="4" customWidth="1"/>
    <col min="2842" max="2842" width="17.28515625" style="4" customWidth="1"/>
    <col min="2843" max="2843" width="19.140625" style="4" customWidth="1"/>
    <col min="2844" max="2844" width="9.140625" style="4"/>
    <col min="2845" max="2845" width="17.140625" style="4" customWidth="1"/>
    <col min="2846" max="2846" width="5.42578125" style="4" customWidth="1"/>
    <col min="2847" max="2847" width="18.7109375" style="4" customWidth="1"/>
    <col min="2848" max="2848" width="8.5703125" style="4" customWidth="1"/>
    <col min="2849" max="2849" width="16" style="4" customWidth="1"/>
    <col min="2850" max="2850" width="7.42578125" style="4" customWidth="1"/>
    <col min="2851" max="2851" width="12" style="4" customWidth="1"/>
    <col min="2852" max="3080" width="9.140625" style="4"/>
    <col min="3081" max="3081" width="11" style="4" customWidth="1"/>
    <col min="3082" max="3082" width="64.140625" style="4" customWidth="1"/>
    <col min="3083" max="3083" width="11" style="4" customWidth="1"/>
    <col min="3084" max="3084" width="12.42578125" style="4" customWidth="1"/>
    <col min="3085" max="3085" width="11.85546875" style="4" customWidth="1"/>
    <col min="3086" max="3086" width="13.5703125" style="4" customWidth="1"/>
    <col min="3087" max="3087" width="11.42578125" style="4" customWidth="1"/>
    <col min="3088" max="3088" width="11.7109375" style="4" customWidth="1"/>
    <col min="3089" max="3089" width="11.140625" style="4" customWidth="1"/>
    <col min="3090" max="3090" width="12" style="4" customWidth="1"/>
    <col min="3091" max="3091" width="10.42578125" style="4" customWidth="1"/>
    <col min="3092" max="3093" width="11.28515625" style="4" customWidth="1"/>
    <col min="3094" max="3094" width="11.42578125" style="4" customWidth="1"/>
    <col min="3095" max="3095" width="26.140625" style="4" customWidth="1"/>
    <col min="3096" max="3097" width="18.5703125" style="4" customWidth="1"/>
    <col min="3098" max="3098" width="17.28515625" style="4" customWidth="1"/>
    <col min="3099" max="3099" width="19.140625" style="4" customWidth="1"/>
    <col min="3100" max="3100" width="9.140625" style="4"/>
    <col min="3101" max="3101" width="17.140625" style="4" customWidth="1"/>
    <col min="3102" max="3102" width="5.42578125" style="4" customWidth="1"/>
    <col min="3103" max="3103" width="18.7109375" style="4" customWidth="1"/>
    <col min="3104" max="3104" width="8.5703125" style="4" customWidth="1"/>
    <col min="3105" max="3105" width="16" style="4" customWidth="1"/>
    <col min="3106" max="3106" width="7.42578125" style="4" customWidth="1"/>
    <col min="3107" max="3107" width="12" style="4" customWidth="1"/>
    <col min="3108" max="3336" width="9.140625" style="4"/>
    <col min="3337" max="3337" width="11" style="4" customWidth="1"/>
    <col min="3338" max="3338" width="64.140625" style="4" customWidth="1"/>
    <col min="3339" max="3339" width="11" style="4" customWidth="1"/>
    <col min="3340" max="3340" width="12.42578125" style="4" customWidth="1"/>
    <col min="3341" max="3341" width="11.85546875" style="4" customWidth="1"/>
    <col min="3342" max="3342" width="13.5703125" style="4" customWidth="1"/>
    <col min="3343" max="3343" width="11.42578125" style="4" customWidth="1"/>
    <col min="3344" max="3344" width="11.7109375" style="4" customWidth="1"/>
    <col min="3345" max="3345" width="11.140625" style="4" customWidth="1"/>
    <col min="3346" max="3346" width="12" style="4" customWidth="1"/>
    <col min="3347" max="3347" width="10.42578125" style="4" customWidth="1"/>
    <col min="3348" max="3349" width="11.28515625" style="4" customWidth="1"/>
    <col min="3350" max="3350" width="11.42578125" style="4" customWidth="1"/>
    <col min="3351" max="3351" width="26.140625" style="4" customWidth="1"/>
    <col min="3352" max="3353" width="18.5703125" style="4" customWidth="1"/>
    <col min="3354" max="3354" width="17.28515625" style="4" customWidth="1"/>
    <col min="3355" max="3355" width="19.140625" style="4" customWidth="1"/>
    <col min="3356" max="3356" width="9.140625" style="4"/>
    <col min="3357" max="3357" width="17.140625" style="4" customWidth="1"/>
    <col min="3358" max="3358" width="5.42578125" style="4" customWidth="1"/>
    <col min="3359" max="3359" width="18.7109375" style="4" customWidth="1"/>
    <col min="3360" max="3360" width="8.5703125" style="4" customWidth="1"/>
    <col min="3361" max="3361" width="16" style="4" customWidth="1"/>
    <col min="3362" max="3362" width="7.42578125" style="4" customWidth="1"/>
    <col min="3363" max="3363" width="12" style="4" customWidth="1"/>
    <col min="3364" max="3592" width="9.140625" style="4"/>
    <col min="3593" max="3593" width="11" style="4" customWidth="1"/>
    <col min="3594" max="3594" width="64.140625" style="4" customWidth="1"/>
    <col min="3595" max="3595" width="11" style="4" customWidth="1"/>
    <col min="3596" max="3596" width="12.42578125" style="4" customWidth="1"/>
    <col min="3597" max="3597" width="11.85546875" style="4" customWidth="1"/>
    <col min="3598" max="3598" width="13.5703125" style="4" customWidth="1"/>
    <col min="3599" max="3599" width="11.42578125" style="4" customWidth="1"/>
    <col min="3600" max="3600" width="11.7109375" style="4" customWidth="1"/>
    <col min="3601" max="3601" width="11.140625" style="4" customWidth="1"/>
    <col min="3602" max="3602" width="12" style="4" customWidth="1"/>
    <col min="3603" max="3603" width="10.42578125" style="4" customWidth="1"/>
    <col min="3604" max="3605" width="11.28515625" style="4" customWidth="1"/>
    <col min="3606" max="3606" width="11.42578125" style="4" customWidth="1"/>
    <col min="3607" max="3607" width="26.140625" style="4" customWidth="1"/>
    <col min="3608" max="3609" width="18.5703125" style="4" customWidth="1"/>
    <col min="3610" max="3610" width="17.28515625" style="4" customWidth="1"/>
    <col min="3611" max="3611" width="19.140625" style="4" customWidth="1"/>
    <col min="3612" max="3612" width="9.140625" style="4"/>
    <col min="3613" max="3613" width="17.140625" style="4" customWidth="1"/>
    <col min="3614" max="3614" width="5.42578125" style="4" customWidth="1"/>
    <col min="3615" max="3615" width="18.7109375" style="4" customWidth="1"/>
    <col min="3616" max="3616" width="8.5703125" style="4" customWidth="1"/>
    <col min="3617" max="3617" width="16" style="4" customWidth="1"/>
    <col min="3618" max="3618" width="7.42578125" style="4" customWidth="1"/>
    <col min="3619" max="3619" width="12" style="4" customWidth="1"/>
    <col min="3620" max="3848" width="9.140625" style="4"/>
    <col min="3849" max="3849" width="11" style="4" customWidth="1"/>
    <col min="3850" max="3850" width="64.140625" style="4" customWidth="1"/>
    <col min="3851" max="3851" width="11" style="4" customWidth="1"/>
    <col min="3852" max="3852" width="12.42578125" style="4" customWidth="1"/>
    <col min="3853" max="3853" width="11.85546875" style="4" customWidth="1"/>
    <col min="3854" max="3854" width="13.5703125" style="4" customWidth="1"/>
    <col min="3855" max="3855" width="11.42578125" style="4" customWidth="1"/>
    <col min="3856" max="3856" width="11.7109375" style="4" customWidth="1"/>
    <col min="3857" max="3857" width="11.140625" style="4" customWidth="1"/>
    <col min="3858" max="3858" width="12" style="4" customWidth="1"/>
    <col min="3859" max="3859" width="10.42578125" style="4" customWidth="1"/>
    <col min="3860" max="3861" width="11.28515625" style="4" customWidth="1"/>
    <col min="3862" max="3862" width="11.42578125" style="4" customWidth="1"/>
    <col min="3863" max="3863" width="26.140625" style="4" customWidth="1"/>
    <col min="3864" max="3865" width="18.5703125" style="4" customWidth="1"/>
    <col min="3866" max="3866" width="17.28515625" style="4" customWidth="1"/>
    <col min="3867" max="3867" width="19.140625" style="4" customWidth="1"/>
    <col min="3868" max="3868" width="9.140625" style="4"/>
    <col min="3869" max="3869" width="17.140625" style="4" customWidth="1"/>
    <col min="3870" max="3870" width="5.42578125" style="4" customWidth="1"/>
    <col min="3871" max="3871" width="18.7109375" style="4" customWidth="1"/>
    <col min="3872" max="3872" width="8.5703125" style="4" customWidth="1"/>
    <col min="3873" max="3873" width="16" style="4" customWidth="1"/>
    <col min="3874" max="3874" width="7.42578125" style="4" customWidth="1"/>
    <col min="3875" max="3875" width="12" style="4" customWidth="1"/>
    <col min="3876" max="4104" width="9.140625" style="4"/>
    <col min="4105" max="4105" width="11" style="4" customWidth="1"/>
    <col min="4106" max="4106" width="64.140625" style="4" customWidth="1"/>
    <col min="4107" max="4107" width="11" style="4" customWidth="1"/>
    <col min="4108" max="4108" width="12.42578125" style="4" customWidth="1"/>
    <col min="4109" max="4109" width="11.85546875" style="4" customWidth="1"/>
    <col min="4110" max="4110" width="13.5703125" style="4" customWidth="1"/>
    <col min="4111" max="4111" width="11.42578125" style="4" customWidth="1"/>
    <col min="4112" max="4112" width="11.7109375" style="4" customWidth="1"/>
    <col min="4113" max="4113" width="11.140625" style="4" customWidth="1"/>
    <col min="4114" max="4114" width="12" style="4" customWidth="1"/>
    <col min="4115" max="4115" width="10.42578125" style="4" customWidth="1"/>
    <col min="4116" max="4117" width="11.28515625" style="4" customWidth="1"/>
    <col min="4118" max="4118" width="11.42578125" style="4" customWidth="1"/>
    <col min="4119" max="4119" width="26.140625" style="4" customWidth="1"/>
    <col min="4120" max="4121" width="18.5703125" style="4" customWidth="1"/>
    <col min="4122" max="4122" width="17.28515625" style="4" customWidth="1"/>
    <col min="4123" max="4123" width="19.140625" style="4" customWidth="1"/>
    <col min="4124" max="4124" width="9.140625" style="4"/>
    <col min="4125" max="4125" width="17.140625" style="4" customWidth="1"/>
    <col min="4126" max="4126" width="5.42578125" style="4" customWidth="1"/>
    <col min="4127" max="4127" width="18.7109375" style="4" customWidth="1"/>
    <col min="4128" max="4128" width="8.5703125" style="4" customWidth="1"/>
    <col min="4129" max="4129" width="16" style="4" customWidth="1"/>
    <col min="4130" max="4130" width="7.42578125" style="4" customWidth="1"/>
    <col min="4131" max="4131" width="12" style="4" customWidth="1"/>
    <col min="4132" max="4360" width="9.140625" style="4"/>
    <col min="4361" max="4361" width="11" style="4" customWidth="1"/>
    <col min="4362" max="4362" width="64.140625" style="4" customWidth="1"/>
    <col min="4363" max="4363" width="11" style="4" customWidth="1"/>
    <col min="4364" max="4364" width="12.42578125" style="4" customWidth="1"/>
    <col min="4365" max="4365" width="11.85546875" style="4" customWidth="1"/>
    <col min="4366" max="4366" width="13.5703125" style="4" customWidth="1"/>
    <col min="4367" max="4367" width="11.42578125" style="4" customWidth="1"/>
    <col min="4368" max="4368" width="11.7109375" style="4" customWidth="1"/>
    <col min="4369" max="4369" width="11.140625" style="4" customWidth="1"/>
    <col min="4370" max="4370" width="12" style="4" customWidth="1"/>
    <col min="4371" max="4371" width="10.42578125" style="4" customWidth="1"/>
    <col min="4372" max="4373" width="11.28515625" style="4" customWidth="1"/>
    <col min="4374" max="4374" width="11.42578125" style="4" customWidth="1"/>
    <col min="4375" max="4375" width="26.140625" style="4" customWidth="1"/>
    <col min="4376" max="4377" width="18.5703125" style="4" customWidth="1"/>
    <col min="4378" max="4378" width="17.28515625" style="4" customWidth="1"/>
    <col min="4379" max="4379" width="19.140625" style="4" customWidth="1"/>
    <col min="4380" max="4380" width="9.140625" style="4"/>
    <col min="4381" max="4381" width="17.140625" style="4" customWidth="1"/>
    <col min="4382" max="4382" width="5.42578125" style="4" customWidth="1"/>
    <col min="4383" max="4383" width="18.7109375" style="4" customWidth="1"/>
    <col min="4384" max="4384" width="8.5703125" style="4" customWidth="1"/>
    <col min="4385" max="4385" width="16" style="4" customWidth="1"/>
    <col min="4386" max="4386" width="7.42578125" style="4" customWidth="1"/>
    <col min="4387" max="4387" width="12" style="4" customWidth="1"/>
    <col min="4388" max="4616" width="9.140625" style="4"/>
    <col min="4617" max="4617" width="11" style="4" customWidth="1"/>
    <col min="4618" max="4618" width="64.140625" style="4" customWidth="1"/>
    <col min="4619" max="4619" width="11" style="4" customWidth="1"/>
    <col min="4620" max="4620" width="12.42578125" style="4" customWidth="1"/>
    <col min="4621" max="4621" width="11.85546875" style="4" customWidth="1"/>
    <col min="4622" max="4622" width="13.5703125" style="4" customWidth="1"/>
    <col min="4623" max="4623" width="11.42578125" style="4" customWidth="1"/>
    <col min="4624" max="4624" width="11.7109375" style="4" customWidth="1"/>
    <col min="4625" max="4625" width="11.140625" style="4" customWidth="1"/>
    <col min="4626" max="4626" width="12" style="4" customWidth="1"/>
    <col min="4627" max="4627" width="10.42578125" style="4" customWidth="1"/>
    <col min="4628" max="4629" width="11.28515625" style="4" customWidth="1"/>
    <col min="4630" max="4630" width="11.42578125" style="4" customWidth="1"/>
    <col min="4631" max="4631" width="26.140625" style="4" customWidth="1"/>
    <col min="4632" max="4633" width="18.5703125" style="4" customWidth="1"/>
    <col min="4634" max="4634" width="17.28515625" style="4" customWidth="1"/>
    <col min="4635" max="4635" width="19.140625" style="4" customWidth="1"/>
    <col min="4636" max="4636" width="9.140625" style="4"/>
    <col min="4637" max="4637" width="17.140625" style="4" customWidth="1"/>
    <col min="4638" max="4638" width="5.42578125" style="4" customWidth="1"/>
    <col min="4639" max="4639" width="18.7109375" style="4" customWidth="1"/>
    <col min="4640" max="4640" width="8.5703125" style="4" customWidth="1"/>
    <col min="4641" max="4641" width="16" style="4" customWidth="1"/>
    <col min="4642" max="4642" width="7.42578125" style="4" customWidth="1"/>
    <col min="4643" max="4643" width="12" style="4" customWidth="1"/>
    <col min="4644" max="4872" width="9.140625" style="4"/>
    <col min="4873" max="4873" width="11" style="4" customWidth="1"/>
    <col min="4874" max="4874" width="64.140625" style="4" customWidth="1"/>
    <col min="4875" max="4875" width="11" style="4" customWidth="1"/>
    <col min="4876" max="4876" width="12.42578125" style="4" customWidth="1"/>
    <col min="4877" max="4877" width="11.85546875" style="4" customWidth="1"/>
    <col min="4878" max="4878" width="13.5703125" style="4" customWidth="1"/>
    <col min="4879" max="4879" width="11.42578125" style="4" customWidth="1"/>
    <col min="4880" max="4880" width="11.7109375" style="4" customWidth="1"/>
    <col min="4881" max="4881" width="11.140625" style="4" customWidth="1"/>
    <col min="4882" max="4882" width="12" style="4" customWidth="1"/>
    <col min="4883" max="4883" width="10.42578125" style="4" customWidth="1"/>
    <col min="4884" max="4885" width="11.28515625" style="4" customWidth="1"/>
    <col min="4886" max="4886" width="11.42578125" style="4" customWidth="1"/>
    <col min="4887" max="4887" width="26.140625" style="4" customWidth="1"/>
    <col min="4888" max="4889" width="18.5703125" style="4" customWidth="1"/>
    <col min="4890" max="4890" width="17.28515625" style="4" customWidth="1"/>
    <col min="4891" max="4891" width="19.140625" style="4" customWidth="1"/>
    <col min="4892" max="4892" width="9.140625" style="4"/>
    <col min="4893" max="4893" width="17.140625" style="4" customWidth="1"/>
    <col min="4894" max="4894" width="5.42578125" style="4" customWidth="1"/>
    <col min="4895" max="4895" width="18.7109375" style="4" customWidth="1"/>
    <col min="4896" max="4896" width="8.5703125" style="4" customWidth="1"/>
    <col min="4897" max="4897" width="16" style="4" customWidth="1"/>
    <col min="4898" max="4898" width="7.42578125" style="4" customWidth="1"/>
    <col min="4899" max="4899" width="12" style="4" customWidth="1"/>
    <col min="4900" max="5128" width="9.140625" style="4"/>
    <col min="5129" max="5129" width="11" style="4" customWidth="1"/>
    <col min="5130" max="5130" width="64.140625" style="4" customWidth="1"/>
    <col min="5131" max="5131" width="11" style="4" customWidth="1"/>
    <col min="5132" max="5132" width="12.42578125" style="4" customWidth="1"/>
    <col min="5133" max="5133" width="11.85546875" style="4" customWidth="1"/>
    <col min="5134" max="5134" width="13.5703125" style="4" customWidth="1"/>
    <col min="5135" max="5135" width="11.42578125" style="4" customWidth="1"/>
    <col min="5136" max="5136" width="11.7109375" style="4" customWidth="1"/>
    <col min="5137" max="5137" width="11.140625" style="4" customWidth="1"/>
    <col min="5138" max="5138" width="12" style="4" customWidth="1"/>
    <col min="5139" max="5139" width="10.42578125" style="4" customWidth="1"/>
    <col min="5140" max="5141" width="11.28515625" style="4" customWidth="1"/>
    <col min="5142" max="5142" width="11.42578125" style="4" customWidth="1"/>
    <col min="5143" max="5143" width="26.140625" style="4" customWidth="1"/>
    <col min="5144" max="5145" width="18.5703125" style="4" customWidth="1"/>
    <col min="5146" max="5146" width="17.28515625" style="4" customWidth="1"/>
    <col min="5147" max="5147" width="19.140625" style="4" customWidth="1"/>
    <col min="5148" max="5148" width="9.140625" style="4"/>
    <col min="5149" max="5149" width="17.140625" style="4" customWidth="1"/>
    <col min="5150" max="5150" width="5.42578125" style="4" customWidth="1"/>
    <col min="5151" max="5151" width="18.7109375" style="4" customWidth="1"/>
    <col min="5152" max="5152" width="8.5703125" style="4" customWidth="1"/>
    <col min="5153" max="5153" width="16" style="4" customWidth="1"/>
    <col min="5154" max="5154" width="7.42578125" style="4" customWidth="1"/>
    <col min="5155" max="5155" width="12" style="4" customWidth="1"/>
    <col min="5156" max="5384" width="9.140625" style="4"/>
    <col min="5385" max="5385" width="11" style="4" customWidth="1"/>
    <col min="5386" max="5386" width="64.140625" style="4" customWidth="1"/>
    <col min="5387" max="5387" width="11" style="4" customWidth="1"/>
    <col min="5388" max="5388" width="12.42578125" style="4" customWidth="1"/>
    <col min="5389" max="5389" width="11.85546875" style="4" customWidth="1"/>
    <col min="5390" max="5390" width="13.5703125" style="4" customWidth="1"/>
    <col min="5391" max="5391" width="11.42578125" style="4" customWidth="1"/>
    <col min="5392" max="5392" width="11.7109375" style="4" customWidth="1"/>
    <col min="5393" max="5393" width="11.140625" style="4" customWidth="1"/>
    <col min="5394" max="5394" width="12" style="4" customWidth="1"/>
    <col min="5395" max="5395" width="10.42578125" style="4" customWidth="1"/>
    <col min="5396" max="5397" width="11.28515625" style="4" customWidth="1"/>
    <col min="5398" max="5398" width="11.42578125" style="4" customWidth="1"/>
    <col min="5399" max="5399" width="26.140625" style="4" customWidth="1"/>
    <col min="5400" max="5401" width="18.5703125" style="4" customWidth="1"/>
    <col min="5402" max="5402" width="17.28515625" style="4" customWidth="1"/>
    <col min="5403" max="5403" width="19.140625" style="4" customWidth="1"/>
    <col min="5404" max="5404" width="9.140625" style="4"/>
    <col min="5405" max="5405" width="17.140625" style="4" customWidth="1"/>
    <col min="5406" max="5406" width="5.42578125" style="4" customWidth="1"/>
    <col min="5407" max="5407" width="18.7109375" style="4" customWidth="1"/>
    <col min="5408" max="5408" width="8.5703125" style="4" customWidth="1"/>
    <col min="5409" max="5409" width="16" style="4" customWidth="1"/>
    <col min="5410" max="5410" width="7.42578125" style="4" customWidth="1"/>
    <col min="5411" max="5411" width="12" style="4" customWidth="1"/>
    <col min="5412" max="5640" width="9.140625" style="4"/>
    <col min="5641" max="5641" width="11" style="4" customWidth="1"/>
    <col min="5642" max="5642" width="64.140625" style="4" customWidth="1"/>
    <col min="5643" max="5643" width="11" style="4" customWidth="1"/>
    <col min="5644" max="5644" width="12.42578125" style="4" customWidth="1"/>
    <col min="5645" max="5645" width="11.85546875" style="4" customWidth="1"/>
    <col min="5646" max="5646" width="13.5703125" style="4" customWidth="1"/>
    <col min="5647" max="5647" width="11.42578125" style="4" customWidth="1"/>
    <col min="5648" max="5648" width="11.7109375" style="4" customWidth="1"/>
    <col min="5649" max="5649" width="11.140625" style="4" customWidth="1"/>
    <col min="5650" max="5650" width="12" style="4" customWidth="1"/>
    <col min="5651" max="5651" width="10.42578125" style="4" customWidth="1"/>
    <col min="5652" max="5653" width="11.28515625" style="4" customWidth="1"/>
    <col min="5654" max="5654" width="11.42578125" style="4" customWidth="1"/>
    <col min="5655" max="5655" width="26.140625" style="4" customWidth="1"/>
    <col min="5656" max="5657" width="18.5703125" style="4" customWidth="1"/>
    <col min="5658" max="5658" width="17.28515625" style="4" customWidth="1"/>
    <col min="5659" max="5659" width="19.140625" style="4" customWidth="1"/>
    <col min="5660" max="5660" width="9.140625" style="4"/>
    <col min="5661" max="5661" width="17.140625" style="4" customWidth="1"/>
    <col min="5662" max="5662" width="5.42578125" style="4" customWidth="1"/>
    <col min="5663" max="5663" width="18.7109375" style="4" customWidth="1"/>
    <col min="5664" max="5664" width="8.5703125" style="4" customWidth="1"/>
    <col min="5665" max="5665" width="16" style="4" customWidth="1"/>
    <col min="5666" max="5666" width="7.42578125" style="4" customWidth="1"/>
    <col min="5667" max="5667" width="12" style="4" customWidth="1"/>
    <col min="5668" max="5896" width="9.140625" style="4"/>
    <col min="5897" max="5897" width="11" style="4" customWidth="1"/>
    <col min="5898" max="5898" width="64.140625" style="4" customWidth="1"/>
    <col min="5899" max="5899" width="11" style="4" customWidth="1"/>
    <col min="5900" max="5900" width="12.42578125" style="4" customWidth="1"/>
    <col min="5901" max="5901" width="11.85546875" style="4" customWidth="1"/>
    <col min="5902" max="5902" width="13.5703125" style="4" customWidth="1"/>
    <col min="5903" max="5903" width="11.42578125" style="4" customWidth="1"/>
    <col min="5904" max="5904" width="11.7109375" style="4" customWidth="1"/>
    <col min="5905" max="5905" width="11.140625" style="4" customWidth="1"/>
    <col min="5906" max="5906" width="12" style="4" customWidth="1"/>
    <col min="5907" max="5907" width="10.42578125" style="4" customWidth="1"/>
    <col min="5908" max="5909" width="11.28515625" style="4" customWidth="1"/>
    <col min="5910" max="5910" width="11.42578125" style="4" customWidth="1"/>
    <col min="5911" max="5911" width="26.140625" style="4" customWidth="1"/>
    <col min="5912" max="5913" width="18.5703125" style="4" customWidth="1"/>
    <col min="5914" max="5914" width="17.28515625" style="4" customWidth="1"/>
    <col min="5915" max="5915" width="19.140625" style="4" customWidth="1"/>
    <col min="5916" max="5916" width="9.140625" style="4"/>
    <col min="5917" max="5917" width="17.140625" style="4" customWidth="1"/>
    <col min="5918" max="5918" width="5.42578125" style="4" customWidth="1"/>
    <col min="5919" max="5919" width="18.7109375" style="4" customWidth="1"/>
    <col min="5920" max="5920" width="8.5703125" style="4" customWidth="1"/>
    <col min="5921" max="5921" width="16" style="4" customWidth="1"/>
    <col min="5922" max="5922" width="7.42578125" style="4" customWidth="1"/>
    <col min="5923" max="5923" width="12" style="4" customWidth="1"/>
    <col min="5924" max="6152" width="9.140625" style="4"/>
    <col min="6153" max="6153" width="11" style="4" customWidth="1"/>
    <col min="6154" max="6154" width="64.140625" style="4" customWidth="1"/>
    <col min="6155" max="6155" width="11" style="4" customWidth="1"/>
    <col min="6156" max="6156" width="12.42578125" style="4" customWidth="1"/>
    <col min="6157" max="6157" width="11.85546875" style="4" customWidth="1"/>
    <col min="6158" max="6158" width="13.5703125" style="4" customWidth="1"/>
    <col min="6159" max="6159" width="11.42578125" style="4" customWidth="1"/>
    <col min="6160" max="6160" width="11.7109375" style="4" customWidth="1"/>
    <col min="6161" max="6161" width="11.140625" style="4" customWidth="1"/>
    <col min="6162" max="6162" width="12" style="4" customWidth="1"/>
    <col min="6163" max="6163" width="10.42578125" style="4" customWidth="1"/>
    <col min="6164" max="6165" width="11.28515625" style="4" customWidth="1"/>
    <col min="6166" max="6166" width="11.42578125" style="4" customWidth="1"/>
    <col min="6167" max="6167" width="26.140625" style="4" customWidth="1"/>
    <col min="6168" max="6169" width="18.5703125" style="4" customWidth="1"/>
    <col min="6170" max="6170" width="17.28515625" style="4" customWidth="1"/>
    <col min="6171" max="6171" width="19.140625" style="4" customWidth="1"/>
    <col min="6172" max="6172" width="9.140625" style="4"/>
    <col min="6173" max="6173" width="17.140625" style="4" customWidth="1"/>
    <col min="6174" max="6174" width="5.42578125" style="4" customWidth="1"/>
    <col min="6175" max="6175" width="18.7109375" style="4" customWidth="1"/>
    <col min="6176" max="6176" width="8.5703125" style="4" customWidth="1"/>
    <col min="6177" max="6177" width="16" style="4" customWidth="1"/>
    <col min="6178" max="6178" width="7.42578125" style="4" customWidth="1"/>
    <col min="6179" max="6179" width="12" style="4" customWidth="1"/>
    <col min="6180" max="6408" width="9.140625" style="4"/>
    <col min="6409" max="6409" width="11" style="4" customWidth="1"/>
    <col min="6410" max="6410" width="64.140625" style="4" customWidth="1"/>
    <col min="6411" max="6411" width="11" style="4" customWidth="1"/>
    <col min="6412" max="6412" width="12.42578125" style="4" customWidth="1"/>
    <col min="6413" max="6413" width="11.85546875" style="4" customWidth="1"/>
    <col min="6414" max="6414" width="13.5703125" style="4" customWidth="1"/>
    <col min="6415" max="6415" width="11.42578125" style="4" customWidth="1"/>
    <col min="6416" max="6416" width="11.7109375" style="4" customWidth="1"/>
    <col min="6417" max="6417" width="11.140625" style="4" customWidth="1"/>
    <col min="6418" max="6418" width="12" style="4" customWidth="1"/>
    <col min="6419" max="6419" width="10.42578125" style="4" customWidth="1"/>
    <col min="6420" max="6421" width="11.28515625" style="4" customWidth="1"/>
    <col min="6422" max="6422" width="11.42578125" style="4" customWidth="1"/>
    <col min="6423" max="6423" width="26.140625" style="4" customWidth="1"/>
    <col min="6424" max="6425" width="18.5703125" style="4" customWidth="1"/>
    <col min="6426" max="6426" width="17.28515625" style="4" customWidth="1"/>
    <col min="6427" max="6427" width="19.140625" style="4" customWidth="1"/>
    <col min="6428" max="6428" width="9.140625" style="4"/>
    <col min="6429" max="6429" width="17.140625" style="4" customWidth="1"/>
    <col min="6430" max="6430" width="5.42578125" style="4" customWidth="1"/>
    <col min="6431" max="6431" width="18.7109375" style="4" customWidth="1"/>
    <col min="6432" max="6432" width="8.5703125" style="4" customWidth="1"/>
    <col min="6433" max="6433" width="16" style="4" customWidth="1"/>
    <col min="6434" max="6434" width="7.42578125" style="4" customWidth="1"/>
    <col min="6435" max="6435" width="12" style="4" customWidth="1"/>
    <col min="6436" max="6664" width="9.140625" style="4"/>
    <col min="6665" max="6665" width="11" style="4" customWidth="1"/>
    <col min="6666" max="6666" width="64.140625" style="4" customWidth="1"/>
    <col min="6667" max="6667" width="11" style="4" customWidth="1"/>
    <col min="6668" max="6668" width="12.42578125" style="4" customWidth="1"/>
    <col min="6669" max="6669" width="11.85546875" style="4" customWidth="1"/>
    <col min="6670" max="6670" width="13.5703125" style="4" customWidth="1"/>
    <col min="6671" max="6671" width="11.42578125" style="4" customWidth="1"/>
    <col min="6672" max="6672" width="11.7109375" style="4" customWidth="1"/>
    <col min="6673" max="6673" width="11.140625" style="4" customWidth="1"/>
    <col min="6674" max="6674" width="12" style="4" customWidth="1"/>
    <col min="6675" max="6675" width="10.42578125" style="4" customWidth="1"/>
    <col min="6676" max="6677" width="11.28515625" style="4" customWidth="1"/>
    <col min="6678" max="6678" width="11.42578125" style="4" customWidth="1"/>
    <col min="6679" max="6679" width="26.140625" style="4" customWidth="1"/>
    <col min="6680" max="6681" width="18.5703125" style="4" customWidth="1"/>
    <col min="6682" max="6682" width="17.28515625" style="4" customWidth="1"/>
    <col min="6683" max="6683" width="19.140625" style="4" customWidth="1"/>
    <col min="6684" max="6684" width="9.140625" style="4"/>
    <col min="6685" max="6685" width="17.140625" style="4" customWidth="1"/>
    <col min="6686" max="6686" width="5.42578125" style="4" customWidth="1"/>
    <col min="6687" max="6687" width="18.7109375" style="4" customWidth="1"/>
    <col min="6688" max="6688" width="8.5703125" style="4" customWidth="1"/>
    <col min="6689" max="6689" width="16" style="4" customWidth="1"/>
    <col min="6690" max="6690" width="7.42578125" style="4" customWidth="1"/>
    <col min="6691" max="6691" width="12" style="4" customWidth="1"/>
    <col min="6692" max="6920" width="9.140625" style="4"/>
    <col min="6921" max="6921" width="11" style="4" customWidth="1"/>
    <col min="6922" max="6922" width="64.140625" style="4" customWidth="1"/>
    <col min="6923" max="6923" width="11" style="4" customWidth="1"/>
    <col min="6924" max="6924" width="12.42578125" style="4" customWidth="1"/>
    <col min="6925" max="6925" width="11.85546875" style="4" customWidth="1"/>
    <col min="6926" max="6926" width="13.5703125" style="4" customWidth="1"/>
    <col min="6927" max="6927" width="11.42578125" style="4" customWidth="1"/>
    <col min="6928" max="6928" width="11.7109375" style="4" customWidth="1"/>
    <col min="6929" max="6929" width="11.140625" style="4" customWidth="1"/>
    <col min="6930" max="6930" width="12" style="4" customWidth="1"/>
    <col min="6931" max="6931" width="10.42578125" style="4" customWidth="1"/>
    <col min="6932" max="6933" width="11.28515625" style="4" customWidth="1"/>
    <col min="6934" max="6934" width="11.42578125" style="4" customWidth="1"/>
    <col min="6935" max="6935" width="26.140625" style="4" customWidth="1"/>
    <col min="6936" max="6937" width="18.5703125" style="4" customWidth="1"/>
    <col min="6938" max="6938" width="17.28515625" style="4" customWidth="1"/>
    <col min="6939" max="6939" width="19.140625" style="4" customWidth="1"/>
    <col min="6940" max="6940" width="9.140625" style="4"/>
    <col min="6941" max="6941" width="17.140625" style="4" customWidth="1"/>
    <col min="6942" max="6942" width="5.42578125" style="4" customWidth="1"/>
    <col min="6943" max="6943" width="18.7109375" style="4" customWidth="1"/>
    <col min="6944" max="6944" width="8.5703125" style="4" customWidth="1"/>
    <col min="6945" max="6945" width="16" style="4" customWidth="1"/>
    <col min="6946" max="6946" width="7.42578125" style="4" customWidth="1"/>
    <col min="6947" max="6947" width="12" style="4" customWidth="1"/>
    <col min="6948" max="7176" width="9.140625" style="4"/>
    <col min="7177" max="7177" width="11" style="4" customWidth="1"/>
    <col min="7178" max="7178" width="64.140625" style="4" customWidth="1"/>
    <col min="7179" max="7179" width="11" style="4" customWidth="1"/>
    <col min="7180" max="7180" width="12.42578125" style="4" customWidth="1"/>
    <col min="7181" max="7181" width="11.85546875" style="4" customWidth="1"/>
    <col min="7182" max="7182" width="13.5703125" style="4" customWidth="1"/>
    <col min="7183" max="7183" width="11.42578125" style="4" customWidth="1"/>
    <col min="7184" max="7184" width="11.7109375" style="4" customWidth="1"/>
    <col min="7185" max="7185" width="11.140625" style="4" customWidth="1"/>
    <col min="7186" max="7186" width="12" style="4" customWidth="1"/>
    <col min="7187" max="7187" width="10.42578125" style="4" customWidth="1"/>
    <col min="7188" max="7189" width="11.28515625" style="4" customWidth="1"/>
    <col min="7190" max="7190" width="11.42578125" style="4" customWidth="1"/>
    <col min="7191" max="7191" width="26.140625" style="4" customWidth="1"/>
    <col min="7192" max="7193" width="18.5703125" style="4" customWidth="1"/>
    <col min="7194" max="7194" width="17.28515625" style="4" customWidth="1"/>
    <col min="7195" max="7195" width="19.140625" style="4" customWidth="1"/>
    <col min="7196" max="7196" width="9.140625" style="4"/>
    <col min="7197" max="7197" width="17.140625" style="4" customWidth="1"/>
    <col min="7198" max="7198" width="5.42578125" style="4" customWidth="1"/>
    <col min="7199" max="7199" width="18.7109375" style="4" customWidth="1"/>
    <col min="7200" max="7200" width="8.5703125" style="4" customWidth="1"/>
    <col min="7201" max="7201" width="16" style="4" customWidth="1"/>
    <col min="7202" max="7202" width="7.42578125" style="4" customWidth="1"/>
    <col min="7203" max="7203" width="12" style="4" customWidth="1"/>
    <col min="7204" max="7432" width="9.140625" style="4"/>
    <col min="7433" max="7433" width="11" style="4" customWidth="1"/>
    <col min="7434" max="7434" width="64.140625" style="4" customWidth="1"/>
    <col min="7435" max="7435" width="11" style="4" customWidth="1"/>
    <col min="7436" max="7436" width="12.42578125" style="4" customWidth="1"/>
    <col min="7437" max="7437" width="11.85546875" style="4" customWidth="1"/>
    <col min="7438" max="7438" width="13.5703125" style="4" customWidth="1"/>
    <col min="7439" max="7439" width="11.42578125" style="4" customWidth="1"/>
    <col min="7440" max="7440" width="11.7109375" style="4" customWidth="1"/>
    <col min="7441" max="7441" width="11.140625" style="4" customWidth="1"/>
    <col min="7442" max="7442" width="12" style="4" customWidth="1"/>
    <col min="7443" max="7443" width="10.42578125" style="4" customWidth="1"/>
    <col min="7444" max="7445" width="11.28515625" style="4" customWidth="1"/>
    <col min="7446" max="7446" width="11.42578125" style="4" customWidth="1"/>
    <col min="7447" max="7447" width="26.140625" style="4" customWidth="1"/>
    <col min="7448" max="7449" width="18.5703125" style="4" customWidth="1"/>
    <col min="7450" max="7450" width="17.28515625" style="4" customWidth="1"/>
    <col min="7451" max="7451" width="19.140625" style="4" customWidth="1"/>
    <col min="7452" max="7452" width="9.140625" style="4"/>
    <col min="7453" max="7453" width="17.140625" style="4" customWidth="1"/>
    <col min="7454" max="7454" width="5.42578125" style="4" customWidth="1"/>
    <col min="7455" max="7455" width="18.7109375" style="4" customWidth="1"/>
    <col min="7456" max="7456" width="8.5703125" style="4" customWidth="1"/>
    <col min="7457" max="7457" width="16" style="4" customWidth="1"/>
    <col min="7458" max="7458" width="7.42578125" style="4" customWidth="1"/>
    <col min="7459" max="7459" width="12" style="4" customWidth="1"/>
    <col min="7460" max="7688" width="9.140625" style="4"/>
    <col min="7689" max="7689" width="11" style="4" customWidth="1"/>
    <col min="7690" max="7690" width="64.140625" style="4" customWidth="1"/>
    <col min="7691" max="7691" width="11" style="4" customWidth="1"/>
    <col min="7692" max="7692" width="12.42578125" style="4" customWidth="1"/>
    <col min="7693" max="7693" width="11.85546875" style="4" customWidth="1"/>
    <col min="7694" max="7694" width="13.5703125" style="4" customWidth="1"/>
    <col min="7695" max="7695" width="11.42578125" style="4" customWidth="1"/>
    <col min="7696" max="7696" width="11.7109375" style="4" customWidth="1"/>
    <col min="7697" max="7697" width="11.140625" style="4" customWidth="1"/>
    <col min="7698" max="7698" width="12" style="4" customWidth="1"/>
    <col min="7699" max="7699" width="10.42578125" style="4" customWidth="1"/>
    <col min="7700" max="7701" width="11.28515625" style="4" customWidth="1"/>
    <col min="7702" max="7702" width="11.42578125" style="4" customWidth="1"/>
    <col min="7703" max="7703" width="26.140625" style="4" customWidth="1"/>
    <col min="7704" max="7705" width="18.5703125" style="4" customWidth="1"/>
    <col min="7706" max="7706" width="17.28515625" style="4" customWidth="1"/>
    <col min="7707" max="7707" width="19.140625" style="4" customWidth="1"/>
    <col min="7708" max="7708" width="9.140625" style="4"/>
    <col min="7709" max="7709" width="17.140625" style="4" customWidth="1"/>
    <col min="7710" max="7710" width="5.42578125" style="4" customWidth="1"/>
    <col min="7711" max="7711" width="18.7109375" style="4" customWidth="1"/>
    <col min="7712" max="7712" width="8.5703125" style="4" customWidth="1"/>
    <col min="7713" max="7713" width="16" style="4" customWidth="1"/>
    <col min="7714" max="7714" width="7.42578125" style="4" customWidth="1"/>
    <col min="7715" max="7715" width="12" style="4" customWidth="1"/>
    <col min="7716" max="7944" width="9.140625" style="4"/>
    <col min="7945" max="7945" width="11" style="4" customWidth="1"/>
    <col min="7946" max="7946" width="64.140625" style="4" customWidth="1"/>
    <col min="7947" max="7947" width="11" style="4" customWidth="1"/>
    <col min="7948" max="7948" width="12.42578125" style="4" customWidth="1"/>
    <col min="7949" max="7949" width="11.85546875" style="4" customWidth="1"/>
    <col min="7950" max="7950" width="13.5703125" style="4" customWidth="1"/>
    <col min="7951" max="7951" width="11.42578125" style="4" customWidth="1"/>
    <col min="7952" max="7952" width="11.7109375" style="4" customWidth="1"/>
    <col min="7953" max="7953" width="11.140625" style="4" customWidth="1"/>
    <col min="7954" max="7954" width="12" style="4" customWidth="1"/>
    <col min="7955" max="7955" width="10.42578125" style="4" customWidth="1"/>
    <col min="7956" max="7957" width="11.28515625" style="4" customWidth="1"/>
    <col min="7958" max="7958" width="11.42578125" style="4" customWidth="1"/>
    <col min="7959" max="7959" width="26.140625" style="4" customWidth="1"/>
    <col min="7960" max="7961" width="18.5703125" style="4" customWidth="1"/>
    <col min="7962" max="7962" width="17.28515625" style="4" customWidth="1"/>
    <col min="7963" max="7963" width="19.140625" style="4" customWidth="1"/>
    <col min="7964" max="7964" width="9.140625" style="4"/>
    <col min="7965" max="7965" width="17.140625" style="4" customWidth="1"/>
    <col min="7966" max="7966" width="5.42578125" style="4" customWidth="1"/>
    <col min="7967" max="7967" width="18.7109375" style="4" customWidth="1"/>
    <col min="7968" max="7968" width="8.5703125" style="4" customWidth="1"/>
    <col min="7969" max="7969" width="16" style="4" customWidth="1"/>
    <col min="7970" max="7970" width="7.42578125" style="4" customWidth="1"/>
    <col min="7971" max="7971" width="12" style="4" customWidth="1"/>
    <col min="7972" max="8200" width="9.140625" style="4"/>
    <col min="8201" max="8201" width="11" style="4" customWidth="1"/>
    <col min="8202" max="8202" width="64.140625" style="4" customWidth="1"/>
    <col min="8203" max="8203" width="11" style="4" customWidth="1"/>
    <col min="8204" max="8204" width="12.42578125" style="4" customWidth="1"/>
    <col min="8205" max="8205" width="11.85546875" style="4" customWidth="1"/>
    <col min="8206" max="8206" width="13.5703125" style="4" customWidth="1"/>
    <col min="8207" max="8207" width="11.42578125" style="4" customWidth="1"/>
    <col min="8208" max="8208" width="11.7109375" style="4" customWidth="1"/>
    <col min="8209" max="8209" width="11.140625" style="4" customWidth="1"/>
    <col min="8210" max="8210" width="12" style="4" customWidth="1"/>
    <col min="8211" max="8211" width="10.42578125" style="4" customWidth="1"/>
    <col min="8212" max="8213" width="11.28515625" style="4" customWidth="1"/>
    <col min="8214" max="8214" width="11.42578125" style="4" customWidth="1"/>
    <col min="8215" max="8215" width="26.140625" style="4" customWidth="1"/>
    <col min="8216" max="8217" width="18.5703125" style="4" customWidth="1"/>
    <col min="8218" max="8218" width="17.28515625" style="4" customWidth="1"/>
    <col min="8219" max="8219" width="19.140625" style="4" customWidth="1"/>
    <col min="8220" max="8220" width="9.140625" style="4"/>
    <col min="8221" max="8221" width="17.140625" style="4" customWidth="1"/>
    <col min="8222" max="8222" width="5.42578125" style="4" customWidth="1"/>
    <col min="8223" max="8223" width="18.7109375" style="4" customWidth="1"/>
    <col min="8224" max="8224" width="8.5703125" style="4" customWidth="1"/>
    <col min="8225" max="8225" width="16" style="4" customWidth="1"/>
    <col min="8226" max="8226" width="7.42578125" style="4" customWidth="1"/>
    <col min="8227" max="8227" width="12" style="4" customWidth="1"/>
    <col min="8228" max="8456" width="9.140625" style="4"/>
    <col min="8457" max="8457" width="11" style="4" customWidth="1"/>
    <col min="8458" max="8458" width="64.140625" style="4" customWidth="1"/>
    <col min="8459" max="8459" width="11" style="4" customWidth="1"/>
    <col min="8460" max="8460" width="12.42578125" style="4" customWidth="1"/>
    <col min="8461" max="8461" width="11.85546875" style="4" customWidth="1"/>
    <col min="8462" max="8462" width="13.5703125" style="4" customWidth="1"/>
    <col min="8463" max="8463" width="11.42578125" style="4" customWidth="1"/>
    <col min="8464" max="8464" width="11.7109375" style="4" customWidth="1"/>
    <col min="8465" max="8465" width="11.140625" style="4" customWidth="1"/>
    <col min="8466" max="8466" width="12" style="4" customWidth="1"/>
    <col min="8467" max="8467" width="10.42578125" style="4" customWidth="1"/>
    <col min="8468" max="8469" width="11.28515625" style="4" customWidth="1"/>
    <col min="8470" max="8470" width="11.42578125" style="4" customWidth="1"/>
    <col min="8471" max="8471" width="26.140625" style="4" customWidth="1"/>
    <col min="8472" max="8473" width="18.5703125" style="4" customWidth="1"/>
    <col min="8474" max="8474" width="17.28515625" style="4" customWidth="1"/>
    <col min="8475" max="8475" width="19.140625" style="4" customWidth="1"/>
    <col min="8476" max="8476" width="9.140625" style="4"/>
    <col min="8477" max="8477" width="17.140625" style="4" customWidth="1"/>
    <col min="8478" max="8478" width="5.42578125" style="4" customWidth="1"/>
    <col min="8479" max="8479" width="18.7109375" style="4" customWidth="1"/>
    <col min="8480" max="8480" width="8.5703125" style="4" customWidth="1"/>
    <col min="8481" max="8481" width="16" style="4" customWidth="1"/>
    <col min="8482" max="8482" width="7.42578125" style="4" customWidth="1"/>
    <col min="8483" max="8483" width="12" style="4" customWidth="1"/>
    <col min="8484" max="8712" width="9.140625" style="4"/>
    <col min="8713" max="8713" width="11" style="4" customWidth="1"/>
    <col min="8714" max="8714" width="64.140625" style="4" customWidth="1"/>
    <col min="8715" max="8715" width="11" style="4" customWidth="1"/>
    <col min="8716" max="8716" width="12.42578125" style="4" customWidth="1"/>
    <col min="8717" max="8717" width="11.85546875" style="4" customWidth="1"/>
    <col min="8718" max="8718" width="13.5703125" style="4" customWidth="1"/>
    <col min="8719" max="8719" width="11.42578125" style="4" customWidth="1"/>
    <col min="8720" max="8720" width="11.7109375" style="4" customWidth="1"/>
    <col min="8721" max="8721" width="11.140625" style="4" customWidth="1"/>
    <col min="8722" max="8722" width="12" style="4" customWidth="1"/>
    <col min="8723" max="8723" width="10.42578125" style="4" customWidth="1"/>
    <col min="8724" max="8725" width="11.28515625" style="4" customWidth="1"/>
    <col min="8726" max="8726" width="11.42578125" style="4" customWidth="1"/>
    <col min="8727" max="8727" width="26.140625" style="4" customWidth="1"/>
    <col min="8728" max="8729" width="18.5703125" style="4" customWidth="1"/>
    <col min="8730" max="8730" width="17.28515625" style="4" customWidth="1"/>
    <col min="8731" max="8731" width="19.140625" style="4" customWidth="1"/>
    <col min="8732" max="8732" width="9.140625" style="4"/>
    <col min="8733" max="8733" width="17.140625" style="4" customWidth="1"/>
    <col min="8734" max="8734" width="5.42578125" style="4" customWidth="1"/>
    <col min="8735" max="8735" width="18.7109375" style="4" customWidth="1"/>
    <col min="8736" max="8736" width="8.5703125" style="4" customWidth="1"/>
    <col min="8737" max="8737" width="16" style="4" customWidth="1"/>
    <col min="8738" max="8738" width="7.42578125" style="4" customWidth="1"/>
    <col min="8739" max="8739" width="12" style="4" customWidth="1"/>
    <col min="8740" max="8968" width="9.140625" style="4"/>
    <col min="8969" max="8969" width="11" style="4" customWidth="1"/>
    <col min="8970" max="8970" width="64.140625" style="4" customWidth="1"/>
    <col min="8971" max="8971" width="11" style="4" customWidth="1"/>
    <col min="8972" max="8972" width="12.42578125" style="4" customWidth="1"/>
    <col min="8973" max="8973" width="11.85546875" style="4" customWidth="1"/>
    <col min="8974" max="8974" width="13.5703125" style="4" customWidth="1"/>
    <col min="8975" max="8975" width="11.42578125" style="4" customWidth="1"/>
    <col min="8976" max="8976" width="11.7109375" style="4" customWidth="1"/>
    <col min="8977" max="8977" width="11.140625" style="4" customWidth="1"/>
    <col min="8978" max="8978" width="12" style="4" customWidth="1"/>
    <col min="8979" max="8979" width="10.42578125" style="4" customWidth="1"/>
    <col min="8980" max="8981" width="11.28515625" style="4" customWidth="1"/>
    <col min="8982" max="8982" width="11.42578125" style="4" customWidth="1"/>
    <col min="8983" max="8983" width="26.140625" style="4" customWidth="1"/>
    <col min="8984" max="8985" width="18.5703125" style="4" customWidth="1"/>
    <col min="8986" max="8986" width="17.28515625" style="4" customWidth="1"/>
    <col min="8987" max="8987" width="19.140625" style="4" customWidth="1"/>
    <col min="8988" max="8988" width="9.140625" style="4"/>
    <col min="8989" max="8989" width="17.140625" style="4" customWidth="1"/>
    <col min="8990" max="8990" width="5.42578125" style="4" customWidth="1"/>
    <col min="8991" max="8991" width="18.7109375" style="4" customWidth="1"/>
    <col min="8992" max="8992" width="8.5703125" style="4" customWidth="1"/>
    <col min="8993" max="8993" width="16" style="4" customWidth="1"/>
    <col min="8994" max="8994" width="7.42578125" style="4" customWidth="1"/>
    <col min="8995" max="8995" width="12" style="4" customWidth="1"/>
    <col min="8996" max="9224" width="9.140625" style="4"/>
    <col min="9225" max="9225" width="11" style="4" customWidth="1"/>
    <col min="9226" max="9226" width="64.140625" style="4" customWidth="1"/>
    <col min="9227" max="9227" width="11" style="4" customWidth="1"/>
    <col min="9228" max="9228" width="12.42578125" style="4" customWidth="1"/>
    <col min="9229" max="9229" width="11.85546875" style="4" customWidth="1"/>
    <col min="9230" max="9230" width="13.5703125" style="4" customWidth="1"/>
    <col min="9231" max="9231" width="11.42578125" style="4" customWidth="1"/>
    <col min="9232" max="9232" width="11.7109375" style="4" customWidth="1"/>
    <col min="9233" max="9233" width="11.140625" style="4" customWidth="1"/>
    <col min="9234" max="9234" width="12" style="4" customWidth="1"/>
    <col min="9235" max="9235" width="10.42578125" style="4" customWidth="1"/>
    <col min="9236" max="9237" width="11.28515625" style="4" customWidth="1"/>
    <col min="9238" max="9238" width="11.42578125" style="4" customWidth="1"/>
    <col min="9239" max="9239" width="26.140625" style="4" customWidth="1"/>
    <col min="9240" max="9241" width="18.5703125" style="4" customWidth="1"/>
    <col min="9242" max="9242" width="17.28515625" style="4" customWidth="1"/>
    <col min="9243" max="9243" width="19.140625" style="4" customWidth="1"/>
    <col min="9244" max="9244" width="9.140625" style="4"/>
    <col min="9245" max="9245" width="17.140625" style="4" customWidth="1"/>
    <col min="9246" max="9246" width="5.42578125" style="4" customWidth="1"/>
    <col min="9247" max="9247" width="18.7109375" style="4" customWidth="1"/>
    <col min="9248" max="9248" width="8.5703125" style="4" customWidth="1"/>
    <col min="9249" max="9249" width="16" style="4" customWidth="1"/>
    <col min="9250" max="9250" width="7.42578125" style="4" customWidth="1"/>
    <col min="9251" max="9251" width="12" style="4" customWidth="1"/>
    <col min="9252" max="9480" width="9.140625" style="4"/>
    <col min="9481" max="9481" width="11" style="4" customWidth="1"/>
    <col min="9482" max="9482" width="64.140625" style="4" customWidth="1"/>
    <col min="9483" max="9483" width="11" style="4" customWidth="1"/>
    <col min="9484" max="9484" width="12.42578125" style="4" customWidth="1"/>
    <col min="9485" max="9485" width="11.85546875" style="4" customWidth="1"/>
    <col min="9486" max="9486" width="13.5703125" style="4" customWidth="1"/>
    <col min="9487" max="9487" width="11.42578125" style="4" customWidth="1"/>
    <col min="9488" max="9488" width="11.7109375" style="4" customWidth="1"/>
    <col min="9489" max="9489" width="11.140625" style="4" customWidth="1"/>
    <col min="9490" max="9490" width="12" style="4" customWidth="1"/>
    <col min="9491" max="9491" width="10.42578125" style="4" customWidth="1"/>
    <col min="9492" max="9493" width="11.28515625" style="4" customWidth="1"/>
    <col min="9494" max="9494" width="11.42578125" style="4" customWidth="1"/>
    <col min="9495" max="9495" width="26.140625" style="4" customWidth="1"/>
    <col min="9496" max="9497" width="18.5703125" style="4" customWidth="1"/>
    <col min="9498" max="9498" width="17.28515625" style="4" customWidth="1"/>
    <col min="9499" max="9499" width="19.140625" style="4" customWidth="1"/>
    <col min="9500" max="9500" width="9.140625" style="4"/>
    <col min="9501" max="9501" width="17.140625" style="4" customWidth="1"/>
    <col min="9502" max="9502" width="5.42578125" style="4" customWidth="1"/>
    <col min="9503" max="9503" width="18.7109375" style="4" customWidth="1"/>
    <col min="9504" max="9504" width="8.5703125" style="4" customWidth="1"/>
    <col min="9505" max="9505" width="16" style="4" customWidth="1"/>
    <col min="9506" max="9506" width="7.42578125" style="4" customWidth="1"/>
    <col min="9507" max="9507" width="12" style="4" customWidth="1"/>
    <col min="9508" max="9736" width="9.140625" style="4"/>
    <col min="9737" max="9737" width="11" style="4" customWidth="1"/>
    <col min="9738" max="9738" width="64.140625" style="4" customWidth="1"/>
    <col min="9739" max="9739" width="11" style="4" customWidth="1"/>
    <col min="9740" max="9740" width="12.42578125" style="4" customWidth="1"/>
    <col min="9741" max="9741" width="11.85546875" style="4" customWidth="1"/>
    <col min="9742" max="9742" width="13.5703125" style="4" customWidth="1"/>
    <col min="9743" max="9743" width="11.42578125" style="4" customWidth="1"/>
    <col min="9744" max="9744" width="11.7109375" style="4" customWidth="1"/>
    <col min="9745" max="9745" width="11.140625" style="4" customWidth="1"/>
    <col min="9746" max="9746" width="12" style="4" customWidth="1"/>
    <col min="9747" max="9747" width="10.42578125" style="4" customWidth="1"/>
    <col min="9748" max="9749" width="11.28515625" style="4" customWidth="1"/>
    <col min="9750" max="9750" width="11.42578125" style="4" customWidth="1"/>
    <col min="9751" max="9751" width="26.140625" style="4" customWidth="1"/>
    <col min="9752" max="9753" width="18.5703125" style="4" customWidth="1"/>
    <col min="9754" max="9754" width="17.28515625" style="4" customWidth="1"/>
    <col min="9755" max="9755" width="19.140625" style="4" customWidth="1"/>
    <col min="9756" max="9756" width="9.140625" style="4"/>
    <col min="9757" max="9757" width="17.140625" style="4" customWidth="1"/>
    <col min="9758" max="9758" width="5.42578125" style="4" customWidth="1"/>
    <col min="9759" max="9759" width="18.7109375" style="4" customWidth="1"/>
    <col min="9760" max="9760" width="8.5703125" style="4" customWidth="1"/>
    <col min="9761" max="9761" width="16" style="4" customWidth="1"/>
    <col min="9762" max="9762" width="7.42578125" style="4" customWidth="1"/>
    <col min="9763" max="9763" width="12" style="4" customWidth="1"/>
    <col min="9764" max="9992" width="9.140625" style="4"/>
    <col min="9993" max="9993" width="11" style="4" customWidth="1"/>
    <col min="9994" max="9994" width="64.140625" style="4" customWidth="1"/>
    <col min="9995" max="9995" width="11" style="4" customWidth="1"/>
    <col min="9996" max="9996" width="12.42578125" style="4" customWidth="1"/>
    <col min="9997" max="9997" width="11.85546875" style="4" customWidth="1"/>
    <col min="9998" max="9998" width="13.5703125" style="4" customWidth="1"/>
    <col min="9999" max="9999" width="11.42578125" style="4" customWidth="1"/>
    <col min="10000" max="10000" width="11.7109375" style="4" customWidth="1"/>
    <col min="10001" max="10001" width="11.140625" style="4" customWidth="1"/>
    <col min="10002" max="10002" width="12" style="4" customWidth="1"/>
    <col min="10003" max="10003" width="10.42578125" style="4" customWidth="1"/>
    <col min="10004" max="10005" width="11.28515625" style="4" customWidth="1"/>
    <col min="10006" max="10006" width="11.42578125" style="4" customWidth="1"/>
    <col min="10007" max="10007" width="26.140625" style="4" customWidth="1"/>
    <col min="10008" max="10009" width="18.5703125" style="4" customWidth="1"/>
    <col min="10010" max="10010" width="17.28515625" style="4" customWidth="1"/>
    <col min="10011" max="10011" width="19.140625" style="4" customWidth="1"/>
    <col min="10012" max="10012" width="9.140625" style="4"/>
    <col min="10013" max="10013" width="17.140625" style="4" customWidth="1"/>
    <col min="10014" max="10014" width="5.42578125" style="4" customWidth="1"/>
    <col min="10015" max="10015" width="18.7109375" style="4" customWidth="1"/>
    <col min="10016" max="10016" width="8.5703125" style="4" customWidth="1"/>
    <col min="10017" max="10017" width="16" style="4" customWidth="1"/>
    <col min="10018" max="10018" width="7.42578125" style="4" customWidth="1"/>
    <col min="10019" max="10019" width="12" style="4" customWidth="1"/>
    <col min="10020" max="10248" width="9.140625" style="4"/>
    <col min="10249" max="10249" width="11" style="4" customWidth="1"/>
    <col min="10250" max="10250" width="64.140625" style="4" customWidth="1"/>
    <col min="10251" max="10251" width="11" style="4" customWidth="1"/>
    <col min="10252" max="10252" width="12.42578125" style="4" customWidth="1"/>
    <col min="10253" max="10253" width="11.85546875" style="4" customWidth="1"/>
    <col min="10254" max="10254" width="13.5703125" style="4" customWidth="1"/>
    <col min="10255" max="10255" width="11.42578125" style="4" customWidth="1"/>
    <col min="10256" max="10256" width="11.7109375" style="4" customWidth="1"/>
    <col min="10257" max="10257" width="11.140625" style="4" customWidth="1"/>
    <col min="10258" max="10258" width="12" style="4" customWidth="1"/>
    <col min="10259" max="10259" width="10.42578125" style="4" customWidth="1"/>
    <col min="10260" max="10261" width="11.28515625" style="4" customWidth="1"/>
    <col min="10262" max="10262" width="11.42578125" style="4" customWidth="1"/>
    <col min="10263" max="10263" width="26.140625" style="4" customWidth="1"/>
    <col min="10264" max="10265" width="18.5703125" style="4" customWidth="1"/>
    <col min="10266" max="10266" width="17.28515625" style="4" customWidth="1"/>
    <col min="10267" max="10267" width="19.140625" style="4" customWidth="1"/>
    <col min="10268" max="10268" width="9.140625" style="4"/>
    <col min="10269" max="10269" width="17.140625" style="4" customWidth="1"/>
    <col min="10270" max="10270" width="5.42578125" style="4" customWidth="1"/>
    <col min="10271" max="10271" width="18.7109375" style="4" customWidth="1"/>
    <col min="10272" max="10272" width="8.5703125" style="4" customWidth="1"/>
    <col min="10273" max="10273" width="16" style="4" customWidth="1"/>
    <col min="10274" max="10274" width="7.42578125" style="4" customWidth="1"/>
    <col min="10275" max="10275" width="12" style="4" customWidth="1"/>
    <col min="10276" max="10504" width="9.140625" style="4"/>
    <col min="10505" max="10505" width="11" style="4" customWidth="1"/>
    <col min="10506" max="10506" width="64.140625" style="4" customWidth="1"/>
    <col min="10507" max="10507" width="11" style="4" customWidth="1"/>
    <col min="10508" max="10508" width="12.42578125" style="4" customWidth="1"/>
    <col min="10509" max="10509" width="11.85546875" style="4" customWidth="1"/>
    <col min="10510" max="10510" width="13.5703125" style="4" customWidth="1"/>
    <col min="10511" max="10511" width="11.42578125" style="4" customWidth="1"/>
    <col min="10512" max="10512" width="11.7109375" style="4" customWidth="1"/>
    <col min="10513" max="10513" width="11.140625" style="4" customWidth="1"/>
    <col min="10514" max="10514" width="12" style="4" customWidth="1"/>
    <col min="10515" max="10515" width="10.42578125" style="4" customWidth="1"/>
    <col min="10516" max="10517" width="11.28515625" style="4" customWidth="1"/>
    <col min="10518" max="10518" width="11.42578125" style="4" customWidth="1"/>
    <col min="10519" max="10519" width="26.140625" style="4" customWidth="1"/>
    <col min="10520" max="10521" width="18.5703125" style="4" customWidth="1"/>
    <col min="10522" max="10522" width="17.28515625" style="4" customWidth="1"/>
    <col min="10523" max="10523" width="19.140625" style="4" customWidth="1"/>
    <col min="10524" max="10524" width="9.140625" style="4"/>
    <col min="10525" max="10525" width="17.140625" style="4" customWidth="1"/>
    <col min="10526" max="10526" width="5.42578125" style="4" customWidth="1"/>
    <col min="10527" max="10527" width="18.7109375" style="4" customWidth="1"/>
    <col min="10528" max="10528" width="8.5703125" style="4" customWidth="1"/>
    <col min="10529" max="10529" width="16" style="4" customWidth="1"/>
    <col min="10530" max="10530" width="7.42578125" style="4" customWidth="1"/>
    <col min="10531" max="10531" width="12" style="4" customWidth="1"/>
    <col min="10532" max="10760" width="9.140625" style="4"/>
    <col min="10761" max="10761" width="11" style="4" customWidth="1"/>
    <col min="10762" max="10762" width="64.140625" style="4" customWidth="1"/>
    <col min="10763" max="10763" width="11" style="4" customWidth="1"/>
    <col min="10764" max="10764" width="12.42578125" style="4" customWidth="1"/>
    <col min="10765" max="10765" width="11.85546875" style="4" customWidth="1"/>
    <col min="10766" max="10766" width="13.5703125" style="4" customWidth="1"/>
    <col min="10767" max="10767" width="11.42578125" style="4" customWidth="1"/>
    <col min="10768" max="10768" width="11.7109375" style="4" customWidth="1"/>
    <col min="10769" max="10769" width="11.140625" style="4" customWidth="1"/>
    <col min="10770" max="10770" width="12" style="4" customWidth="1"/>
    <col min="10771" max="10771" width="10.42578125" style="4" customWidth="1"/>
    <col min="10772" max="10773" width="11.28515625" style="4" customWidth="1"/>
    <col min="10774" max="10774" width="11.42578125" style="4" customWidth="1"/>
    <col min="10775" max="10775" width="26.140625" style="4" customWidth="1"/>
    <col min="10776" max="10777" width="18.5703125" style="4" customWidth="1"/>
    <col min="10778" max="10778" width="17.28515625" style="4" customWidth="1"/>
    <col min="10779" max="10779" width="19.140625" style="4" customWidth="1"/>
    <col min="10780" max="10780" width="9.140625" style="4"/>
    <col min="10781" max="10781" width="17.140625" style="4" customWidth="1"/>
    <col min="10782" max="10782" width="5.42578125" style="4" customWidth="1"/>
    <col min="10783" max="10783" width="18.7109375" style="4" customWidth="1"/>
    <col min="10784" max="10784" width="8.5703125" style="4" customWidth="1"/>
    <col min="10785" max="10785" width="16" style="4" customWidth="1"/>
    <col min="10786" max="10786" width="7.42578125" style="4" customWidth="1"/>
    <col min="10787" max="10787" width="12" style="4" customWidth="1"/>
    <col min="10788" max="11016" width="9.140625" style="4"/>
    <col min="11017" max="11017" width="11" style="4" customWidth="1"/>
    <col min="11018" max="11018" width="64.140625" style="4" customWidth="1"/>
    <col min="11019" max="11019" width="11" style="4" customWidth="1"/>
    <col min="11020" max="11020" width="12.42578125" style="4" customWidth="1"/>
    <col min="11021" max="11021" width="11.85546875" style="4" customWidth="1"/>
    <col min="11022" max="11022" width="13.5703125" style="4" customWidth="1"/>
    <col min="11023" max="11023" width="11.42578125" style="4" customWidth="1"/>
    <col min="11024" max="11024" width="11.7109375" style="4" customWidth="1"/>
    <col min="11025" max="11025" width="11.140625" style="4" customWidth="1"/>
    <col min="11026" max="11026" width="12" style="4" customWidth="1"/>
    <col min="11027" max="11027" width="10.42578125" style="4" customWidth="1"/>
    <col min="11028" max="11029" width="11.28515625" style="4" customWidth="1"/>
    <col min="11030" max="11030" width="11.42578125" style="4" customWidth="1"/>
    <col min="11031" max="11031" width="26.140625" style="4" customWidth="1"/>
    <col min="11032" max="11033" width="18.5703125" style="4" customWidth="1"/>
    <col min="11034" max="11034" width="17.28515625" style="4" customWidth="1"/>
    <col min="11035" max="11035" width="19.140625" style="4" customWidth="1"/>
    <col min="11036" max="11036" width="9.140625" style="4"/>
    <col min="11037" max="11037" width="17.140625" style="4" customWidth="1"/>
    <col min="11038" max="11038" width="5.42578125" style="4" customWidth="1"/>
    <col min="11039" max="11039" width="18.7109375" style="4" customWidth="1"/>
    <col min="11040" max="11040" width="8.5703125" style="4" customWidth="1"/>
    <col min="11041" max="11041" width="16" style="4" customWidth="1"/>
    <col min="11042" max="11042" width="7.42578125" style="4" customWidth="1"/>
    <col min="11043" max="11043" width="12" style="4" customWidth="1"/>
    <col min="11044" max="11272" width="9.140625" style="4"/>
    <col min="11273" max="11273" width="11" style="4" customWidth="1"/>
    <col min="11274" max="11274" width="64.140625" style="4" customWidth="1"/>
    <col min="11275" max="11275" width="11" style="4" customWidth="1"/>
    <col min="11276" max="11276" width="12.42578125" style="4" customWidth="1"/>
    <col min="11277" max="11277" width="11.85546875" style="4" customWidth="1"/>
    <col min="11278" max="11278" width="13.5703125" style="4" customWidth="1"/>
    <col min="11279" max="11279" width="11.42578125" style="4" customWidth="1"/>
    <col min="11280" max="11280" width="11.7109375" style="4" customWidth="1"/>
    <col min="11281" max="11281" width="11.140625" style="4" customWidth="1"/>
    <col min="11282" max="11282" width="12" style="4" customWidth="1"/>
    <col min="11283" max="11283" width="10.42578125" style="4" customWidth="1"/>
    <col min="11284" max="11285" width="11.28515625" style="4" customWidth="1"/>
    <col min="11286" max="11286" width="11.42578125" style="4" customWidth="1"/>
    <col min="11287" max="11287" width="26.140625" style="4" customWidth="1"/>
    <col min="11288" max="11289" width="18.5703125" style="4" customWidth="1"/>
    <col min="11290" max="11290" width="17.28515625" style="4" customWidth="1"/>
    <col min="11291" max="11291" width="19.140625" style="4" customWidth="1"/>
    <col min="11292" max="11292" width="9.140625" style="4"/>
    <col min="11293" max="11293" width="17.140625" style="4" customWidth="1"/>
    <col min="11294" max="11294" width="5.42578125" style="4" customWidth="1"/>
    <col min="11295" max="11295" width="18.7109375" style="4" customWidth="1"/>
    <col min="11296" max="11296" width="8.5703125" style="4" customWidth="1"/>
    <col min="11297" max="11297" width="16" style="4" customWidth="1"/>
    <col min="11298" max="11298" width="7.42578125" style="4" customWidth="1"/>
    <col min="11299" max="11299" width="12" style="4" customWidth="1"/>
    <col min="11300" max="11528" width="9.140625" style="4"/>
    <col min="11529" max="11529" width="11" style="4" customWidth="1"/>
    <col min="11530" max="11530" width="64.140625" style="4" customWidth="1"/>
    <col min="11531" max="11531" width="11" style="4" customWidth="1"/>
    <col min="11532" max="11532" width="12.42578125" style="4" customWidth="1"/>
    <col min="11533" max="11533" width="11.85546875" style="4" customWidth="1"/>
    <col min="11534" max="11534" width="13.5703125" style="4" customWidth="1"/>
    <col min="11535" max="11535" width="11.42578125" style="4" customWidth="1"/>
    <col min="11536" max="11536" width="11.7109375" style="4" customWidth="1"/>
    <col min="11537" max="11537" width="11.140625" style="4" customWidth="1"/>
    <col min="11538" max="11538" width="12" style="4" customWidth="1"/>
    <col min="11539" max="11539" width="10.42578125" style="4" customWidth="1"/>
    <col min="11540" max="11541" width="11.28515625" style="4" customWidth="1"/>
    <col min="11542" max="11542" width="11.42578125" style="4" customWidth="1"/>
    <col min="11543" max="11543" width="26.140625" style="4" customWidth="1"/>
    <col min="11544" max="11545" width="18.5703125" style="4" customWidth="1"/>
    <col min="11546" max="11546" width="17.28515625" style="4" customWidth="1"/>
    <col min="11547" max="11547" width="19.140625" style="4" customWidth="1"/>
    <col min="11548" max="11548" width="9.140625" style="4"/>
    <col min="11549" max="11549" width="17.140625" style="4" customWidth="1"/>
    <col min="11550" max="11550" width="5.42578125" style="4" customWidth="1"/>
    <col min="11551" max="11551" width="18.7109375" style="4" customWidth="1"/>
    <col min="11552" max="11552" width="8.5703125" style="4" customWidth="1"/>
    <col min="11553" max="11553" width="16" style="4" customWidth="1"/>
    <col min="11554" max="11554" width="7.42578125" style="4" customWidth="1"/>
    <col min="11555" max="11555" width="12" style="4" customWidth="1"/>
    <col min="11556" max="11784" width="9.140625" style="4"/>
    <col min="11785" max="11785" width="11" style="4" customWidth="1"/>
    <col min="11786" max="11786" width="64.140625" style="4" customWidth="1"/>
    <col min="11787" max="11787" width="11" style="4" customWidth="1"/>
    <col min="11788" max="11788" width="12.42578125" style="4" customWidth="1"/>
    <col min="11789" max="11789" width="11.85546875" style="4" customWidth="1"/>
    <col min="11790" max="11790" width="13.5703125" style="4" customWidth="1"/>
    <col min="11791" max="11791" width="11.42578125" style="4" customWidth="1"/>
    <col min="11792" max="11792" width="11.7109375" style="4" customWidth="1"/>
    <col min="11793" max="11793" width="11.140625" style="4" customWidth="1"/>
    <col min="11794" max="11794" width="12" style="4" customWidth="1"/>
    <col min="11795" max="11795" width="10.42578125" style="4" customWidth="1"/>
    <col min="11796" max="11797" width="11.28515625" style="4" customWidth="1"/>
    <col min="11798" max="11798" width="11.42578125" style="4" customWidth="1"/>
    <col min="11799" max="11799" width="26.140625" style="4" customWidth="1"/>
    <col min="11800" max="11801" width="18.5703125" style="4" customWidth="1"/>
    <col min="11802" max="11802" width="17.28515625" style="4" customWidth="1"/>
    <col min="11803" max="11803" width="19.140625" style="4" customWidth="1"/>
    <col min="11804" max="11804" width="9.140625" style="4"/>
    <col min="11805" max="11805" width="17.140625" style="4" customWidth="1"/>
    <col min="11806" max="11806" width="5.42578125" style="4" customWidth="1"/>
    <col min="11807" max="11807" width="18.7109375" style="4" customWidth="1"/>
    <col min="11808" max="11808" width="8.5703125" style="4" customWidth="1"/>
    <col min="11809" max="11809" width="16" style="4" customWidth="1"/>
    <col min="11810" max="11810" width="7.42578125" style="4" customWidth="1"/>
    <col min="11811" max="11811" width="12" style="4" customWidth="1"/>
    <col min="11812" max="12040" width="9.140625" style="4"/>
    <col min="12041" max="12041" width="11" style="4" customWidth="1"/>
    <col min="12042" max="12042" width="64.140625" style="4" customWidth="1"/>
    <col min="12043" max="12043" width="11" style="4" customWidth="1"/>
    <col min="12044" max="12044" width="12.42578125" style="4" customWidth="1"/>
    <col min="12045" max="12045" width="11.85546875" style="4" customWidth="1"/>
    <col min="12046" max="12046" width="13.5703125" style="4" customWidth="1"/>
    <col min="12047" max="12047" width="11.42578125" style="4" customWidth="1"/>
    <col min="12048" max="12048" width="11.7109375" style="4" customWidth="1"/>
    <col min="12049" max="12049" width="11.140625" style="4" customWidth="1"/>
    <col min="12050" max="12050" width="12" style="4" customWidth="1"/>
    <col min="12051" max="12051" width="10.42578125" style="4" customWidth="1"/>
    <col min="12052" max="12053" width="11.28515625" style="4" customWidth="1"/>
    <col min="12054" max="12054" width="11.42578125" style="4" customWidth="1"/>
    <col min="12055" max="12055" width="26.140625" style="4" customWidth="1"/>
    <col min="12056" max="12057" width="18.5703125" style="4" customWidth="1"/>
    <col min="12058" max="12058" width="17.28515625" style="4" customWidth="1"/>
    <col min="12059" max="12059" width="19.140625" style="4" customWidth="1"/>
    <col min="12060" max="12060" width="9.140625" style="4"/>
    <col min="12061" max="12061" width="17.140625" style="4" customWidth="1"/>
    <col min="12062" max="12062" width="5.42578125" style="4" customWidth="1"/>
    <col min="12063" max="12063" width="18.7109375" style="4" customWidth="1"/>
    <col min="12064" max="12064" width="8.5703125" style="4" customWidth="1"/>
    <col min="12065" max="12065" width="16" style="4" customWidth="1"/>
    <col min="12066" max="12066" width="7.42578125" style="4" customWidth="1"/>
    <col min="12067" max="12067" width="12" style="4" customWidth="1"/>
    <col min="12068" max="12296" width="9.140625" style="4"/>
    <col min="12297" max="12297" width="11" style="4" customWidth="1"/>
    <col min="12298" max="12298" width="64.140625" style="4" customWidth="1"/>
    <col min="12299" max="12299" width="11" style="4" customWidth="1"/>
    <col min="12300" max="12300" width="12.42578125" style="4" customWidth="1"/>
    <col min="12301" max="12301" width="11.85546875" style="4" customWidth="1"/>
    <col min="12302" max="12302" width="13.5703125" style="4" customWidth="1"/>
    <col min="12303" max="12303" width="11.42578125" style="4" customWidth="1"/>
    <col min="12304" max="12304" width="11.7109375" style="4" customWidth="1"/>
    <col min="12305" max="12305" width="11.140625" style="4" customWidth="1"/>
    <col min="12306" max="12306" width="12" style="4" customWidth="1"/>
    <col min="12307" max="12307" width="10.42578125" style="4" customWidth="1"/>
    <col min="12308" max="12309" width="11.28515625" style="4" customWidth="1"/>
    <col min="12310" max="12310" width="11.42578125" style="4" customWidth="1"/>
    <col min="12311" max="12311" width="26.140625" style="4" customWidth="1"/>
    <col min="12312" max="12313" width="18.5703125" style="4" customWidth="1"/>
    <col min="12314" max="12314" width="17.28515625" style="4" customWidth="1"/>
    <col min="12315" max="12315" width="19.140625" style="4" customWidth="1"/>
    <col min="12316" max="12316" width="9.140625" style="4"/>
    <col min="12317" max="12317" width="17.140625" style="4" customWidth="1"/>
    <col min="12318" max="12318" width="5.42578125" style="4" customWidth="1"/>
    <col min="12319" max="12319" width="18.7109375" style="4" customWidth="1"/>
    <col min="12320" max="12320" width="8.5703125" style="4" customWidth="1"/>
    <col min="12321" max="12321" width="16" style="4" customWidth="1"/>
    <col min="12322" max="12322" width="7.42578125" style="4" customWidth="1"/>
    <col min="12323" max="12323" width="12" style="4" customWidth="1"/>
    <col min="12324" max="12552" width="9.140625" style="4"/>
    <col min="12553" max="12553" width="11" style="4" customWidth="1"/>
    <col min="12554" max="12554" width="64.140625" style="4" customWidth="1"/>
    <col min="12555" max="12555" width="11" style="4" customWidth="1"/>
    <col min="12556" max="12556" width="12.42578125" style="4" customWidth="1"/>
    <col min="12557" max="12557" width="11.85546875" style="4" customWidth="1"/>
    <col min="12558" max="12558" width="13.5703125" style="4" customWidth="1"/>
    <col min="12559" max="12559" width="11.42578125" style="4" customWidth="1"/>
    <col min="12560" max="12560" width="11.7109375" style="4" customWidth="1"/>
    <col min="12561" max="12561" width="11.140625" style="4" customWidth="1"/>
    <col min="12562" max="12562" width="12" style="4" customWidth="1"/>
    <col min="12563" max="12563" width="10.42578125" style="4" customWidth="1"/>
    <col min="12564" max="12565" width="11.28515625" style="4" customWidth="1"/>
    <col min="12566" max="12566" width="11.42578125" style="4" customWidth="1"/>
    <col min="12567" max="12567" width="26.140625" style="4" customWidth="1"/>
    <col min="12568" max="12569" width="18.5703125" style="4" customWidth="1"/>
    <col min="12570" max="12570" width="17.28515625" style="4" customWidth="1"/>
    <col min="12571" max="12571" width="19.140625" style="4" customWidth="1"/>
    <col min="12572" max="12572" width="9.140625" style="4"/>
    <col min="12573" max="12573" width="17.140625" style="4" customWidth="1"/>
    <col min="12574" max="12574" width="5.42578125" style="4" customWidth="1"/>
    <col min="12575" max="12575" width="18.7109375" style="4" customWidth="1"/>
    <col min="12576" max="12576" width="8.5703125" style="4" customWidth="1"/>
    <col min="12577" max="12577" width="16" style="4" customWidth="1"/>
    <col min="12578" max="12578" width="7.42578125" style="4" customWidth="1"/>
    <col min="12579" max="12579" width="12" style="4" customWidth="1"/>
    <col min="12580" max="12808" width="9.140625" style="4"/>
    <col min="12809" max="12809" width="11" style="4" customWidth="1"/>
    <col min="12810" max="12810" width="64.140625" style="4" customWidth="1"/>
    <col min="12811" max="12811" width="11" style="4" customWidth="1"/>
    <col min="12812" max="12812" width="12.42578125" style="4" customWidth="1"/>
    <col min="12813" max="12813" width="11.85546875" style="4" customWidth="1"/>
    <col min="12814" max="12814" width="13.5703125" style="4" customWidth="1"/>
    <col min="12815" max="12815" width="11.42578125" style="4" customWidth="1"/>
    <col min="12816" max="12816" width="11.7109375" style="4" customWidth="1"/>
    <col min="12817" max="12817" width="11.140625" style="4" customWidth="1"/>
    <col min="12818" max="12818" width="12" style="4" customWidth="1"/>
    <col min="12819" max="12819" width="10.42578125" style="4" customWidth="1"/>
    <col min="12820" max="12821" width="11.28515625" style="4" customWidth="1"/>
    <col min="12822" max="12822" width="11.42578125" style="4" customWidth="1"/>
    <col min="12823" max="12823" width="26.140625" style="4" customWidth="1"/>
    <col min="12824" max="12825" width="18.5703125" style="4" customWidth="1"/>
    <col min="12826" max="12826" width="17.28515625" style="4" customWidth="1"/>
    <col min="12827" max="12827" width="19.140625" style="4" customWidth="1"/>
    <col min="12828" max="12828" width="9.140625" style="4"/>
    <col min="12829" max="12829" width="17.140625" style="4" customWidth="1"/>
    <col min="12830" max="12830" width="5.42578125" style="4" customWidth="1"/>
    <col min="12831" max="12831" width="18.7109375" style="4" customWidth="1"/>
    <col min="12832" max="12832" width="8.5703125" style="4" customWidth="1"/>
    <col min="12833" max="12833" width="16" style="4" customWidth="1"/>
    <col min="12834" max="12834" width="7.42578125" style="4" customWidth="1"/>
    <col min="12835" max="12835" width="12" style="4" customWidth="1"/>
    <col min="12836" max="13064" width="9.140625" style="4"/>
    <col min="13065" max="13065" width="11" style="4" customWidth="1"/>
    <col min="13066" max="13066" width="64.140625" style="4" customWidth="1"/>
    <col min="13067" max="13067" width="11" style="4" customWidth="1"/>
    <col min="13068" max="13068" width="12.42578125" style="4" customWidth="1"/>
    <col min="13069" max="13069" width="11.85546875" style="4" customWidth="1"/>
    <col min="13070" max="13070" width="13.5703125" style="4" customWidth="1"/>
    <col min="13071" max="13071" width="11.42578125" style="4" customWidth="1"/>
    <col min="13072" max="13072" width="11.7109375" style="4" customWidth="1"/>
    <col min="13073" max="13073" width="11.140625" style="4" customWidth="1"/>
    <col min="13074" max="13074" width="12" style="4" customWidth="1"/>
    <col min="13075" max="13075" width="10.42578125" style="4" customWidth="1"/>
    <col min="13076" max="13077" width="11.28515625" style="4" customWidth="1"/>
    <col min="13078" max="13078" width="11.42578125" style="4" customWidth="1"/>
    <col min="13079" max="13079" width="26.140625" style="4" customWidth="1"/>
    <col min="13080" max="13081" width="18.5703125" style="4" customWidth="1"/>
    <col min="13082" max="13082" width="17.28515625" style="4" customWidth="1"/>
    <col min="13083" max="13083" width="19.140625" style="4" customWidth="1"/>
    <col min="13084" max="13084" width="9.140625" style="4"/>
    <col min="13085" max="13085" width="17.140625" style="4" customWidth="1"/>
    <col min="13086" max="13086" width="5.42578125" style="4" customWidth="1"/>
    <col min="13087" max="13087" width="18.7109375" style="4" customWidth="1"/>
    <col min="13088" max="13088" width="8.5703125" style="4" customWidth="1"/>
    <col min="13089" max="13089" width="16" style="4" customWidth="1"/>
    <col min="13090" max="13090" width="7.42578125" style="4" customWidth="1"/>
    <col min="13091" max="13091" width="12" style="4" customWidth="1"/>
    <col min="13092" max="13320" width="9.140625" style="4"/>
    <col min="13321" max="13321" width="11" style="4" customWidth="1"/>
    <col min="13322" max="13322" width="64.140625" style="4" customWidth="1"/>
    <col min="13323" max="13323" width="11" style="4" customWidth="1"/>
    <col min="13324" max="13324" width="12.42578125" style="4" customWidth="1"/>
    <col min="13325" max="13325" width="11.85546875" style="4" customWidth="1"/>
    <col min="13326" max="13326" width="13.5703125" style="4" customWidth="1"/>
    <col min="13327" max="13327" width="11.42578125" style="4" customWidth="1"/>
    <col min="13328" max="13328" width="11.7109375" style="4" customWidth="1"/>
    <col min="13329" max="13329" width="11.140625" style="4" customWidth="1"/>
    <col min="13330" max="13330" width="12" style="4" customWidth="1"/>
    <col min="13331" max="13331" width="10.42578125" style="4" customWidth="1"/>
    <col min="13332" max="13333" width="11.28515625" style="4" customWidth="1"/>
    <col min="13334" max="13334" width="11.42578125" style="4" customWidth="1"/>
    <col min="13335" max="13335" width="26.140625" style="4" customWidth="1"/>
    <col min="13336" max="13337" width="18.5703125" style="4" customWidth="1"/>
    <col min="13338" max="13338" width="17.28515625" style="4" customWidth="1"/>
    <col min="13339" max="13339" width="19.140625" style="4" customWidth="1"/>
    <col min="13340" max="13340" width="9.140625" style="4"/>
    <col min="13341" max="13341" width="17.140625" style="4" customWidth="1"/>
    <col min="13342" max="13342" width="5.42578125" style="4" customWidth="1"/>
    <col min="13343" max="13343" width="18.7109375" style="4" customWidth="1"/>
    <col min="13344" max="13344" width="8.5703125" style="4" customWidth="1"/>
    <col min="13345" max="13345" width="16" style="4" customWidth="1"/>
    <col min="13346" max="13346" width="7.42578125" style="4" customWidth="1"/>
    <col min="13347" max="13347" width="12" style="4" customWidth="1"/>
    <col min="13348" max="13576" width="9.140625" style="4"/>
    <col min="13577" max="13577" width="11" style="4" customWidth="1"/>
    <col min="13578" max="13578" width="64.140625" style="4" customWidth="1"/>
    <col min="13579" max="13579" width="11" style="4" customWidth="1"/>
    <col min="13580" max="13580" width="12.42578125" style="4" customWidth="1"/>
    <col min="13581" max="13581" width="11.85546875" style="4" customWidth="1"/>
    <col min="13582" max="13582" width="13.5703125" style="4" customWidth="1"/>
    <col min="13583" max="13583" width="11.42578125" style="4" customWidth="1"/>
    <col min="13584" max="13584" width="11.7109375" style="4" customWidth="1"/>
    <col min="13585" max="13585" width="11.140625" style="4" customWidth="1"/>
    <col min="13586" max="13586" width="12" style="4" customWidth="1"/>
    <col min="13587" max="13587" width="10.42578125" style="4" customWidth="1"/>
    <col min="13588" max="13589" width="11.28515625" style="4" customWidth="1"/>
    <col min="13590" max="13590" width="11.42578125" style="4" customWidth="1"/>
    <col min="13591" max="13591" width="26.140625" style="4" customWidth="1"/>
    <col min="13592" max="13593" width="18.5703125" style="4" customWidth="1"/>
    <col min="13594" max="13594" width="17.28515625" style="4" customWidth="1"/>
    <col min="13595" max="13595" width="19.140625" style="4" customWidth="1"/>
    <col min="13596" max="13596" width="9.140625" style="4"/>
    <col min="13597" max="13597" width="17.140625" style="4" customWidth="1"/>
    <col min="13598" max="13598" width="5.42578125" style="4" customWidth="1"/>
    <col min="13599" max="13599" width="18.7109375" style="4" customWidth="1"/>
    <col min="13600" max="13600" width="8.5703125" style="4" customWidth="1"/>
    <col min="13601" max="13601" width="16" style="4" customWidth="1"/>
    <col min="13602" max="13602" width="7.42578125" style="4" customWidth="1"/>
    <col min="13603" max="13603" width="12" style="4" customWidth="1"/>
    <col min="13604" max="13832" width="9.140625" style="4"/>
    <col min="13833" max="13833" width="11" style="4" customWidth="1"/>
    <col min="13834" max="13834" width="64.140625" style="4" customWidth="1"/>
    <col min="13835" max="13835" width="11" style="4" customWidth="1"/>
    <col min="13836" max="13836" width="12.42578125" style="4" customWidth="1"/>
    <col min="13837" max="13837" width="11.85546875" style="4" customWidth="1"/>
    <col min="13838" max="13838" width="13.5703125" style="4" customWidth="1"/>
    <col min="13839" max="13839" width="11.42578125" style="4" customWidth="1"/>
    <col min="13840" max="13840" width="11.7109375" style="4" customWidth="1"/>
    <col min="13841" max="13841" width="11.140625" style="4" customWidth="1"/>
    <col min="13842" max="13842" width="12" style="4" customWidth="1"/>
    <col min="13843" max="13843" width="10.42578125" style="4" customWidth="1"/>
    <col min="13844" max="13845" width="11.28515625" style="4" customWidth="1"/>
    <col min="13846" max="13846" width="11.42578125" style="4" customWidth="1"/>
    <col min="13847" max="13847" width="26.140625" style="4" customWidth="1"/>
    <col min="13848" max="13849" width="18.5703125" style="4" customWidth="1"/>
    <col min="13850" max="13850" width="17.28515625" style="4" customWidth="1"/>
    <col min="13851" max="13851" width="19.140625" style="4" customWidth="1"/>
    <col min="13852" max="13852" width="9.140625" style="4"/>
    <col min="13853" max="13853" width="17.140625" style="4" customWidth="1"/>
    <col min="13854" max="13854" width="5.42578125" style="4" customWidth="1"/>
    <col min="13855" max="13855" width="18.7109375" style="4" customWidth="1"/>
    <col min="13856" max="13856" width="8.5703125" style="4" customWidth="1"/>
    <col min="13857" max="13857" width="16" style="4" customWidth="1"/>
    <col min="13858" max="13858" width="7.42578125" style="4" customWidth="1"/>
    <col min="13859" max="13859" width="12" style="4" customWidth="1"/>
    <col min="13860" max="14088" width="9.140625" style="4"/>
    <col min="14089" max="14089" width="11" style="4" customWidth="1"/>
    <col min="14090" max="14090" width="64.140625" style="4" customWidth="1"/>
    <col min="14091" max="14091" width="11" style="4" customWidth="1"/>
    <col min="14092" max="14092" width="12.42578125" style="4" customWidth="1"/>
    <col min="14093" max="14093" width="11.85546875" style="4" customWidth="1"/>
    <col min="14094" max="14094" width="13.5703125" style="4" customWidth="1"/>
    <col min="14095" max="14095" width="11.42578125" style="4" customWidth="1"/>
    <col min="14096" max="14096" width="11.7109375" style="4" customWidth="1"/>
    <col min="14097" max="14097" width="11.140625" style="4" customWidth="1"/>
    <col min="14098" max="14098" width="12" style="4" customWidth="1"/>
    <col min="14099" max="14099" width="10.42578125" style="4" customWidth="1"/>
    <col min="14100" max="14101" width="11.28515625" style="4" customWidth="1"/>
    <col min="14102" max="14102" width="11.42578125" style="4" customWidth="1"/>
    <col min="14103" max="14103" width="26.140625" style="4" customWidth="1"/>
    <col min="14104" max="14105" width="18.5703125" style="4" customWidth="1"/>
    <col min="14106" max="14106" width="17.28515625" style="4" customWidth="1"/>
    <col min="14107" max="14107" width="19.140625" style="4" customWidth="1"/>
    <col min="14108" max="14108" width="9.140625" style="4"/>
    <col min="14109" max="14109" width="17.140625" style="4" customWidth="1"/>
    <col min="14110" max="14110" width="5.42578125" style="4" customWidth="1"/>
    <col min="14111" max="14111" width="18.7109375" style="4" customWidth="1"/>
    <col min="14112" max="14112" width="8.5703125" style="4" customWidth="1"/>
    <col min="14113" max="14113" width="16" style="4" customWidth="1"/>
    <col min="14114" max="14114" width="7.42578125" style="4" customWidth="1"/>
    <col min="14115" max="14115" width="12" style="4" customWidth="1"/>
    <col min="14116" max="14344" width="9.140625" style="4"/>
    <col min="14345" max="14345" width="11" style="4" customWidth="1"/>
    <col min="14346" max="14346" width="64.140625" style="4" customWidth="1"/>
    <col min="14347" max="14347" width="11" style="4" customWidth="1"/>
    <col min="14348" max="14348" width="12.42578125" style="4" customWidth="1"/>
    <col min="14349" max="14349" width="11.85546875" style="4" customWidth="1"/>
    <col min="14350" max="14350" width="13.5703125" style="4" customWidth="1"/>
    <col min="14351" max="14351" width="11.42578125" style="4" customWidth="1"/>
    <col min="14352" max="14352" width="11.7109375" style="4" customWidth="1"/>
    <col min="14353" max="14353" width="11.140625" style="4" customWidth="1"/>
    <col min="14354" max="14354" width="12" style="4" customWidth="1"/>
    <col min="14355" max="14355" width="10.42578125" style="4" customWidth="1"/>
    <col min="14356" max="14357" width="11.28515625" style="4" customWidth="1"/>
    <col min="14358" max="14358" width="11.42578125" style="4" customWidth="1"/>
    <col min="14359" max="14359" width="26.140625" style="4" customWidth="1"/>
    <col min="14360" max="14361" width="18.5703125" style="4" customWidth="1"/>
    <col min="14362" max="14362" width="17.28515625" style="4" customWidth="1"/>
    <col min="14363" max="14363" width="19.140625" style="4" customWidth="1"/>
    <col min="14364" max="14364" width="9.140625" style="4"/>
    <col min="14365" max="14365" width="17.140625" style="4" customWidth="1"/>
    <col min="14366" max="14366" width="5.42578125" style="4" customWidth="1"/>
    <col min="14367" max="14367" width="18.7109375" style="4" customWidth="1"/>
    <col min="14368" max="14368" width="8.5703125" style="4" customWidth="1"/>
    <col min="14369" max="14369" width="16" style="4" customWidth="1"/>
    <col min="14370" max="14370" width="7.42578125" style="4" customWidth="1"/>
    <col min="14371" max="14371" width="12" style="4" customWidth="1"/>
    <col min="14372" max="14600" width="9.140625" style="4"/>
    <col min="14601" max="14601" width="11" style="4" customWidth="1"/>
    <col min="14602" max="14602" width="64.140625" style="4" customWidth="1"/>
    <col min="14603" max="14603" width="11" style="4" customWidth="1"/>
    <col min="14604" max="14604" width="12.42578125" style="4" customWidth="1"/>
    <col min="14605" max="14605" width="11.85546875" style="4" customWidth="1"/>
    <col min="14606" max="14606" width="13.5703125" style="4" customWidth="1"/>
    <col min="14607" max="14607" width="11.42578125" style="4" customWidth="1"/>
    <col min="14608" max="14608" width="11.7109375" style="4" customWidth="1"/>
    <col min="14609" max="14609" width="11.140625" style="4" customWidth="1"/>
    <col min="14610" max="14610" width="12" style="4" customWidth="1"/>
    <col min="14611" max="14611" width="10.42578125" style="4" customWidth="1"/>
    <col min="14612" max="14613" width="11.28515625" style="4" customWidth="1"/>
    <col min="14614" max="14614" width="11.42578125" style="4" customWidth="1"/>
    <col min="14615" max="14615" width="26.140625" style="4" customWidth="1"/>
    <col min="14616" max="14617" width="18.5703125" style="4" customWidth="1"/>
    <col min="14618" max="14618" width="17.28515625" style="4" customWidth="1"/>
    <col min="14619" max="14619" width="19.140625" style="4" customWidth="1"/>
    <col min="14620" max="14620" width="9.140625" style="4"/>
    <col min="14621" max="14621" width="17.140625" style="4" customWidth="1"/>
    <col min="14622" max="14622" width="5.42578125" style="4" customWidth="1"/>
    <col min="14623" max="14623" width="18.7109375" style="4" customWidth="1"/>
    <col min="14624" max="14624" width="8.5703125" style="4" customWidth="1"/>
    <col min="14625" max="14625" width="16" style="4" customWidth="1"/>
    <col min="14626" max="14626" width="7.42578125" style="4" customWidth="1"/>
    <col min="14627" max="14627" width="12" style="4" customWidth="1"/>
    <col min="14628" max="14856" width="9.140625" style="4"/>
    <col min="14857" max="14857" width="11" style="4" customWidth="1"/>
    <col min="14858" max="14858" width="64.140625" style="4" customWidth="1"/>
    <col min="14859" max="14859" width="11" style="4" customWidth="1"/>
    <col min="14860" max="14860" width="12.42578125" style="4" customWidth="1"/>
    <col min="14861" max="14861" width="11.85546875" style="4" customWidth="1"/>
    <col min="14862" max="14862" width="13.5703125" style="4" customWidth="1"/>
    <col min="14863" max="14863" width="11.42578125" style="4" customWidth="1"/>
    <col min="14864" max="14864" width="11.7109375" style="4" customWidth="1"/>
    <col min="14865" max="14865" width="11.140625" style="4" customWidth="1"/>
    <col min="14866" max="14866" width="12" style="4" customWidth="1"/>
    <col min="14867" max="14867" width="10.42578125" style="4" customWidth="1"/>
    <col min="14868" max="14869" width="11.28515625" style="4" customWidth="1"/>
    <col min="14870" max="14870" width="11.42578125" style="4" customWidth="1"/>
    <col min="14871" max="14871" width="26.140625" style="4" customWidth="1"/>
    <col min="14872" max="14873" width="18.5703125" style="4" customWidth="1"/>
    <col min="14874" max="14874" width="17.28515625" style="4" customWidth="1"/>
    <col min="14875" max="14875" width="19.140625" style="4" customWidth="1"/>
    <col min="14876" max="14876" width="9.140625" style="4"/>
    <col min="14877" max="14877" width="17.140625" style="4" customWidth="1"/>
    <col min="14878" max="14878" width="5.42578125" style="4" customWidth="1"/>
    <col min="14879" max="14879" width="18.7109375" style="4" customWidth="1"/>
    <col min="14880" max="14880" width="8.5703125" style="4" customWidth="1"/>
    <col min="14881" max="14881" width="16" style="4" customWidth="1"/>
    <col min="14882" max="14882" width="7.42578125" style="4" customWidth="1"/>
    <col min="14883" max="14883" width="12" style="4" customWidth="1"/>
    <col min="14884" max="15112" width="9.140625" style="4"/>
    <col min="15113" max="15113" width="11" style="4" customWidth="1"/>
    <col min="15114" max="15114" width="64.140625" style="4" customWidth="1"/>
    <col min="15115" max="15115" width="11" style="4" customWidth="1"/>
    <col min="15116" max="15116" width="12.42578125" style="4" customWidth="1"/>
    <col min="15117" max="15117" width="11.85546875" style="4" customWidth="1"/>
    <col min="15118" max="15118" width="13.5703125" style="4" customWidth="1"/>
    <col min="15119" max="15119" width="11.42578125" style="4" customWidth="1"/>
    <col min="15120" max="15120" width="11.7109375" style="4" customWidth="1"/>
    <col min="15121" max="15121" width="11.140625" style="4" customWidth="1"/>
    <col min="15122" max="15122" width="12" style="4" customWidth="1"/>
    <col min="15123" max="15123" width="10.42578125" style="4" customWidth="1"/>
    <col min="15124" max="15125" width="11.28515625" style="4" customWidth="1"/>
    <col min="15126" max="15126" width="11.42578125" style="4" customWidth="1"/>
    <col min="15127" max="15127" width="26.140625" style="4" customWidth="1"/>
    <col min="15128" max="15129" width="18.5703125" style="4" customWidth="1"/>
    <col min="15130" max="15130" width="17.28515625" style="4" customWidth="1"/>
    <col min="15131" max="15131" width="19.140625" style="4" customWidth="1"/>
    <col min="15132" max="15132" width="9.140625" style="4"/>
    <col min="15133" max="15133" width="17.140625" style="4" customWidth="1"/>
    <col min="15134" max="15134" width="5.42578125" style="4" customWidth="1"/>
    <col min="15135" max="15135" width="18.7109375" style="4" customWidth="1"/>
    <col min="15136" max="15136" width="8.5703125" style="4" customWidth="1"/>
    <col min="15137" max="15137" width="16" style="4" customWidth="1"/>
    <col min="15138" max="15138" width="7.42578125" style="4" customWidth="1"/>
    <col min="15139" max="15139" width="12" style="4" customWidth="1"/>
    <col min="15140" max="15368" width="9.140625" style="4"/>
    <col min="15369" max="15369" width="11" style="4" customWidth="1"/>
    <col min="15370" max="15370" width="64.140625" style="4" customWidth="1"/>
    <col min="15371" max="15371" width="11" style="4" customWidth="1"/>
    <col min="15372" max="15372" width="12.42578125" style="4" customWidth="1"/>
    <col min="15373" max="15373" width="11.85546875" style="4" customWidth="1"/>
    <col min="15374" max="15374" width="13.5703125" style="4" customWidth="1"/>
    <col min="15375" max="15375" width="11.42578125" style="4" customWidth="1"/>
    <col min="15376" max="15376" width="11.7109375" style="4" customWidth="1"/>
    <col min="15377" max="15377" width="11.140625" style="4" customWidth="1"/>
    <col min="15378" max="15378" width="12" style="4" customWidth="1"/>
    <col min="15379" max="15379" width="10.42578125" style="4" customWidth="1"/>
    <col min="15380" max="15381" width="11.28515625" style="4" customWidth="1"/>
    <col min="15382" max="15382" width="11.42578125" style="4" customWidth="1"/>
    <col min="15383" max="15383" width="26.140625" style="4" customWidth="1"/>
    <col min="15384" max="15385" width="18.5703125" style="4" customWidth="1"/>
    <col min="15386" max="15386" width="17.28515625" style="4" customWidth="1"/>
    <col min="15387" max="15387" width="19.140625" style="4" customWidth="1"/>
    <col min="15388" max="15388" width="9.140625" style="4"/>
    <col min="15389" max="15389" width="17.140625" style="4" customWidth="1"/>
    <col min="15390" max="15390" width="5.42578125" style="4" customWidth="1"/>
    <col min="15391" max="15391" width="18.7109375" style="4" customWidth="1"/>
    <col min="15392" max="15392" width="8.5703125" style="4" customWidth="1"/>
    <col min="15393" max="15393" width="16" style="4" customWidth="1"/>
    <col min="15394" max="15394" width="7.42578125" style="4" customWidth="1"/>
    <col min="15395" max="15395" width="12" style="4" customWidth="1"/>
    <col min="15396" max="15624" width="9.140625" style="4"/>
    <col min="15625" max="15625" width="11" style="4" customWidth="1"/>
    <col min="15626" max="15626" width="64.140625" style="4" customWidth="1"/>
    <col min="15627" max="15627" width="11" style="4" customWidth="1"/>
    <col min="15628" max="15628" width="12.42578125" style="4" customWidth="1"/>
    <col min="15629" max="15629" width="11.85546875" style="4" customWidth="1"/>
    <col min="15630" max="15630" width="13.5703125" style="4" customWidth="1"/>
    <col min="15631" max="15631" width="11.42578125" style="4" customWidth="1"/>
    <col min="15632" max="15632" width="11.7109375" style="4" customWidth="1"/>
    <col min="15633" max="15633" width="11.140625" style="4" customWidth="1"/>
    <col min="15634" max="15634" width="12" style="4" customWidth="1"/>
    <col min="15635" max="15635" width="10.42578125" style="4" customWidth="1"/>
    <col min="15636" max="15637" width="11.28515625" style="4" customWidth="1"/>
    <col min="15638" max="15638" width="11.42578125" style="4" customWidth="1"/>
    <col min="15639" max="15639" width="26.140625" style="4" customWidth="1"/>
    <col min="15640" max="15641" width="18.5703125" style="4" customWidth="1"/>
    <col min="15642" max="15642" width="17.28515625" style="4" customWidth="1"/>
    <col min="15643" max="15643" width="19.140625" style="4" customWidth="1"/>
    <col min="15644" max="15644" width="9.140625" style="4"/>
    <col min="15645" max="15645" width="17.140625" style="4" customWidth="1"/>
    <col min="15646" max="15646" width="5.42578125" style="4" customWidth="1"/>
    <col min="15647" max="15647" width="18.7109375" style="4" customWidth="1"/>
    <col min="15648" max="15648" width="8.5703125" style="4" customWidth="1"/>
    <col min="15649" max="15649" width="16" style="4" customWidth="1"/>
    <col min="15650" max="15650" width="7.42578125" style="4" customWidth="1"/>
    <col min="15651" max="15651" width="12" style="4" customWidth="1"/>
    <col min="15652" max="15880" width="9.140625" style="4"/>
    <col min="15881" max="15881" width="11" style="4" customWidth="1"/>
    <col min="15882" max="15882" width="64.140625" style="4" customWidth="1"/>
    <col min="15883" max="15883" width="11" style="4" customWidth="1"/>
    <col min="15884" max="15884" width="12.42578125" style="4" customWidth="1"/>
    <col min="15885" max="15885" width="11.85546875" style="4" customWidth="1"/>
    <col min="15886" max="15886" width="13.5703125" style="4" customWidth="1"/>
    <col min="15887" max="15887" width="11.42578125" style="4" customWidth="1"/>
    <col min="15888" max="15888" width="11.7109375" style="4" customWidth="1"/>
    <col min="15889" max="15889" width="11.140625" style="4" customWidth="1"/>
    <col min="15890" max="15890" width="12" style="4" customWidth="1"/>
    <col min="15891" max="15891" width="10.42578125" style="4" customWidth="1"/>
    <col min="15892" max="15893" width="11.28515625" style="4" customWidth="1"/>
    <col min="15894" max="15894" width="11.42578125" style="4" customWidth="1"/>
    <col min="15895" max="15895" width="26.140625" style="4" customWidth="1"/>
    <col min="15896" max="15897" width="18.5703125" style="4" customWidth="1"/>
    <col min="15898" max="15898" width="17.28515625" style="4" customWidth="1"/>
    <col min="15899" max="15899" width="19.140625" style="4" customWidth="1"/>
    <col min="15900" max="15900" width="9.140625" style="4"/>
    <col min="15901" max="15901" width="17.140625" style="4" customWidth="1"/>
    <col min="15902" max="15902" width="5.42578125" style="4" customWidth="1"/>
    <col min="15903" max="15903" width="18.7109375" style="4" customWidth="1"/>
    <col min="15904" max="15904" width="8.5703125" style="4" customWidth="1"/>
    <col min="15905" max="15905" width="16" style="4" customWidth="1"/>
    <col min="15906" max="15906" width="7.42578125" style="4" customWidth="1"/>
    <col min="15907" max="15907" width="12" style="4" customWidth="1"/>
    <col min="15908" max="16136" width="9.140625" style="4"/>
    <col min="16137" max="16137" width="11" style="4" customWidth="1"/>
    <col min="16138" max="16138" width="64.140625" style="4" customWidth="1"/>
    <col min="16139" max="16139" width="11" style="4" customWidth="1"/>
    <col min="16140" max="16140" width="12.42578125" style="4" customWidth="1"/>
    <col min="16141" max="16141" width="11.85546875" style="4" customWidth="1"/>
    <col min="16142" max="16142" width="13.5703125" style="4" customWidth="1"/>
    <col min="16143" max="16143" width="11.42578125" style="4" customWidth="1"/>
    <col min="16144" max="16144" width="11.7109375" style="4" customWidth="1"/>
    <col min="16145" max="16145" width="11.140625" style="4" customWidth="1"/>
    <col min="16146" max="16146" width="12" style="4" customWidth="1"/>
    <col min="16147" max="16147" width="10.42578125" style="4" customWidth="1"/>
    <col min="16148" max="16149" width="11.28515625" style="4" customWidth="1"/>
    <col min="16150" max="16150" width="11.42578125" style="4" customWidth="1"/>
    <col min="16151" max="16151" width="26.140625" style="4" customWidth="1"/>
    <col min="16152" max="16153" width="18.5703125" style="4" customWidth="1"/>
    <col min="16154" max="16154" width="17.28515625" style="4" customWidth="1"/>
    <col min="16155" max="16155" width="19.140625" style="4" customWidth="1"/>
    <col min="16156" max="16156" width="9.140625" style="4"/>
    <col min="16157" max="16157" width="17.140625" style="4" customWidth="1"/>
    <col min="16158" max="16158" width="5.42578125" style="4" customWidth="1"/>
    <col min="16159" max="16159" width="18.7109375" style="4" customWidth="1"/>
    <col min="16160" max="16160" width="8.5703125" style="4" customWidth="1"/>
    <col min="16161" max="16161" width="16" style="4" customWidth="1"/>
    <col min="16162" max="16162" width="7.42578125" style="4" customWidth="1"/>
    <col min="16163" max="16163" width="12" style="4" customWidth="1"/>
    <col min="16164" max="16384" width="9.140625" style="4"/>
  </cols>
  <sheetData>
    <row r="1" spans="1:35" ht="13.5" hidden="1" customHeight="1" thickBot="1">
      <c r="E1" s="3" t="s">
        <v>32</v>
      </c>
      <c r="H1" s="7" t="s">
        <v>33</v>
      </c>
      <c r="I1" s="7"/>
      <c r="J1" s="7"/>
    </row>
    <row r="2" spans="1:35" hidden="1">
      <c r="H2" s="7" t="s">
        <v>34</v>
      </c>
      <c r="I2" s="7"/>
      <c r="J2" s="7"/>
    </row>
    <row r="3" spans="1:35" hidden="1">
      <c r="H3" s="8"/>
      <c r="I3" s="8"/>
      <c r="J3" s="8"/>
    </row>
    <row r="4" spans="1:35" hidden="1">
      <c r="E4" s="9"/>
      <c r="F4" s="298"/>
      <c r="G4" s="298"/>
      <c r="H4" s="8" t="s">
        <v>35</v>
      </c>
      <c r="I4" s="8"/>
      <c r="J4" s="8"/>
    </row>
    <row r="5" spans="1:35" hidden="1"/>
    <row r="6" spans="1:35" ht="33" customHeight="1" thickBot="1">
      <c r="V6" s="468" t="s">
        <v>201</v>
      </c>
      <c r="W6" s="468"/>
      <c r="X6" s="468"/>
      <c r="Y6" s="468"/>
      <c r="Z6" s="468"/>
      <c r="AA6" s="468"/>
    </row>
    <row r="7" spans="1:35" s="6" customFormat="1" ht="36.75" customHeight="1" thickBot="1">
      <c r="A7" s="472" t="s">
        <v>360</v>
      </c>
      <c r="B7" s="473"/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5"/>
      <c r="AA7" s="476"/>
    </row>
    <row r="8" spans="1:35" s="6" customFormat="1" ht="61.5" customHeight="1">
      <c r="A8" s="477" t="s">
        <v>0</v>
      </c>
      <c r="B8" s="458" t="s">
        <v>30</v>
      </c>
      <c r="C8" s="465" t="s">
        <v>1</v>
      </c>
      <c r="D8" s="449" t="s">
        <v>193</v>
      </c>
      <c r="E8" s="450"/>
      <c r="F8" s="450"/>
      <c r="G8" s="450"/>
      <c r="H8" s="450"/>
      <c r="I8" s="450"/>
      <c r="J8" s="526"/>
      <c r="K8" s="449" t="s">
        <v>194</v>
      </c>
      <c r="L8" s="450"/>
      <c r="M8" s="450"/>
      <c r="N8" s="450"/>
      <c r="O8" s="450"/>
      <c r="P8" s="450"/>
      <c r="Q8" s="526"/>
      <c r="R8" s="456" t="s">
        <v>195</v>
      </c>
      <c r="S8" s="456"/>
      <c r="T8" s="456"/>
      <c r="U8" s="456"/>
      <c r="V8" s="456"/>
      <c r="W8" s="456"/>
      <c r="X8" s="456"/>
      <c r="Y8" s="458" t="s">
        <v>2</v>
      </c>
      <c r="Z8" s="456" t="s">
        <v>3</v>
      </c>
      <c r="AA8" s="458" t="s">
        <v>31</v>
      </c>
    </row>
    <row r="9" spans="1:35" s="6" customFormat="1" ht="15" customHeight="1">
      <c r="A9" s="478"/>
      <c r="B9" s="459"/>
      <c r="C9" s="466"/>
      <c r="D9" s="469" t="s">
        <v>36</v>
      </c>
      <c r="E9" s="451" t="s">
        <v>4</v>
      </c>
      <c r="F9" s="451"/>
      <c r="G9" s="451"/>
      <c r="H9" s="452" t="s">
        <v>380</v>
      </c>
      <c r="I9" s="452"/>
      <c r="J9" s="527"/>
      <c r="K9" s="469" t="s">
        <v>36</v>
      </c>
      <c r="L9" s="451" t="s">
        <v>4</v>
      </c>
      <c r="M9" s="451"/>
      <c r="N9" s="451"/>
      <c r="O9" s="452" t="s">
        <v>380</v>
      </c>
      <c r="P9" s="452"/>
      <c r="Q9" s="527"/>
      <c r="R9" s="479" t="s">
        <v>218</v>
      </c>
      <c r="S9" s="451" t="s">
        <v>4</v>
      </c>
      <c r="T9" s="451"/>
      <c r="U9" s="451"/>
      <c r="V9" s="452" t="s">
        <v>380</v>
      </c>
      <c r="W9" s="452"/>
      <c r="X9" s="453"/>
      <c r="Y9" s="459"/>
      <c r="Z9" s="467"/>
      <c r="AA9" s="459"/>
    </row>
    <row r="10" spans="1:35" s="6" customFormat="1" ht="17.25" customHeight="1">
      <c r="A10" s="478"/>
      <c r="B10" s="459"/>
      <c r="C10" s="467"/>
      <c r="D10" s="469"/>
      <c r="E10" s="451"/>
      <c r="F10" s="451"/>
      <c r="G10" s="451"/>
      <c r="H10" s="452"/>
      <c r="I10" s="452"/>
      <c r="J10" s="527"/>
      <c r="K10" s="469"/>
      <c r="L10" s="451"/>
      <c r="M10" s="451"/>
      <c r="N10" s="451"/>
      <c r="O10" s="452"/>
      <c r="P10" s="452"/>
      <c r="Q10" s="527"/>
      <c r="R10" s="479"/>
      <c r="S10" s="451"/>
      <c r="T10" s="451"/>
      <c r="U10" s="451"/>
      <c r="V10" s="452"/>
      <c r="W10" s="452"/>
      <c r="X10" s="453"/>
      <c r="Y10" s="459"/>
      <c r="Z10" s="467"/>
      <c r="AA10" s="459"/>
    </row>
    <row r="11" spans="1:35" s="6" customFormat="1" ht="26.25" customHeight="1">
      <c r="A11" s="478"/>
      <c r="B11" s="459"/>
      <c r="C11" s="467"/>
      <c r="D11" s="469"/>
      <c r="E11" s="454" t="s">
        <v>377</v>
      </c>
      <c r="F11" s="454" t="s">
        <v>378</v>
      </c>
      <c r="G11" s="454" t="s">
        <v>379</v>
      </c>
      <c r="H11" s="454" t="s">
        <v>377</v>
      </c>
      <c r="I11" s="454" t="s">
        <v>378</v>
      </c>
      <c r="J11" s="528" t="s">
        <v>379</v>
      </c>
      <c r="K11" s="469"/>
      <c r="L11" s="454" t="s">
        <v>377</v>
      </c>
      <c r="M11" s="454" t="s">
        <v>378</v>
      </c>
      <c r="N11" s="454" t="s">
        <v>379</v>
      </c>
      <c r="O11" s="454" t="s">
        <v>377</v>
      </c>
      <c r="P11" s="454" t="s">
        <v>378</v>
      </c>
      <c r="Q11" s="528" t="s">
        <v>379</v>
      </c>
      <c r="R11" s="479"/>
      <c r="S11" s="454" t="s">
        <v>377</v>
      </c>
      <c r="T11" s="454" t="s">
        <v>378</v>
      </c>
      <c r="U11" s="454" t="s">
        <v>379</v>
      </c>
      <c r="V11" s="454" t="s">
        <v>377</v>
      </c>
      <c r="W11" s="454" t="s">
        <v>378</v>
      </c>
      <c r="X11" s="455" t="s">
        <v>379</v>
      </c>
      <c r="Y11" s="459"/>
      <c r="Z11" s="467"/>
      <c r="AA11" s="459"/>
    </row>
    <row r="12" spans="1:35" s="6" customFormat="1" ht="21" customHeight="1">
      <c r="A12" s="478"/>
      <c r="B12" s="459"/>
      <c r="C12" s="467"/>
      <c r="D12" s="469"/>
      <c r="E12" s="454"/>
      <c r="F12" s="454"/>
      <c r="G12" s="454"/>
      <c r="H12" s="454"/>
      <c r="I12" s="454"/>
      <c r="J12" s="528"/>
      <c r="K12" s="469"/>
      <c r="L12" s="454"/>
      <c r="M12" s="454"/>
      <c r="N12" s="454"/>
      <c r="O12" s="454"/>
      <c r="P12" s="454"/>
      <c r="Q12" s="528"/>
      <c r="R12" s="479"/>
      <c r="S12" s="454"/>
      <c r="T12" s="454"/>
      <c r="U12" s="454"/>
      <c r="V12" s="454"/>
      <c r="W12" s="454"/>
      <c r="X12" s="455"/>
      <c r="Y12" s="459"/>
      <c r="Z12" s="467"/>
      <c r="AA12" s="459"/>
    </row>
    <row r="13" spans="1:35" s="6" customFormat="1" ht="14.25" customHeight="1" thickBot="1">
      <c r="A13" s="179" t="s">
        <v>5</v>
      </c>
      <c r="B13" s="270">
        <v>2</v>
      </c>
      <c r="C13" s="300">
        <v>3</v>
      </c>
      <c r="D13" s="358">
        <v>4</v>
      </c>
      <c r="E13" s="345">
        <v>5</v>
      </c>
      <c r="F13" s="345">
        <v>6</v>
      </c>
      <c r="G13" s="345">
        <v>7</v>
      </c>
      <c r="H13" s="345">
        <v>8</v>
      </c>
      <c r="I13" s="345">
        <v>9</v>
      </c>
      <c r="J13" s="529">
        <v>10</v>
      </c>
      <c r="K13" s="358">
        <v>11</v>
      </c>
      <c r="L13" s="345">
        <v>12</v>
      </c>
      <c r="M13" s="345">
        <v>13</v>
      </c>
      <c r="N13" s="345">
        <v>14</v>
      </c>
      <c r="O13" s="345">
        <v>15</v>
      </c>
      <c r="P13" s="345">
        <v>16</v>
      </c>
      <c r="Q13" s="529">
        <v>17</v>
      </c>
      <c r="R13" s="480">
        <v>18</v>
      </c>
      <c r="S13" s="345">
        <v>19</v>
      </c>
      <c r="T13" s="345">
        <v>20</v>
      </c>
      <c r="U13" s="345">
        <v>21</v>
      </c>
      <c r="V13" s="345">
        <v>22</v>
      </c>
      <c r="W13" s="345">
        <v>23</v>
      </c>
      <c r="X13" s="565">
        <v>24</v>
      </c>
      <c r="Y13" s="567">
        <v>25</v>
      </c>
      <c r="Z13" s="568">
        <v>26</v>
      </c>
      <c r="AA13" s="567">
        <v>27</v>
      </c>
    </row>
    <row r="14" spans="1:35" ht="21" customHeight="1" thickBot="1">
      <c r="A14" s="178" t="s">
        <v>37</v>
      </c>
      <c r="B14" s="271"/>
      <c r="C14" s="301"/>
      <c r="D14" s="359"/>
      <c r="E14" s="346"/>
      <c r="F14" s="346"/>
      <c r="G14" s="346"/>
      <c r="H14" s="347"/>
      <c r="I14" s="347"/>
      <c r="J14" s="530"/>
      <c r="K14" s="359"/>
      <c r="L14" s="346"/>
      <c r="M14" s="346"/>
      <c r="N14" s="346"/>
      <c r="O14" s="347"/>
      <c r="P14" s="347"/>
      <c r="Q14" s="530"/>
      <c r="R14" s="481"/>
      <c r="S14" s="346"/>
      <c r="T14" s="346"/>
      <c r="U14" s="346"/>
      <c r="V14" s="347"/>
      <c r="W14" s="347"/>
      <c r="X14" s="360"/>
      <c r="Y14" s="180"/>
      <c r="Z14" s="569"/>
      <c r="AA14" s="614"/>
    </row>
    <row r="15" spans="1:35" s="13" customFormat="1" ht="33.75" customHeight="1">
      <c r="A15" s="10" t="s">
        <v>17</v>
      </c>
      <c r="B15" s="198" t="s">
        <v>6</v>
      </c>
      <c r="C15" s="302"/>
      <c r="D15" s="100"/>
      <c r="E15" s="12"/>
      <c r="F15" s="12"/>
      <c r="G15" s="12"/>
      <c r="H15" s="43"/>
      <c r="I15" s="43"/>
      <c r="J15" s="531"/>
      <c r="K15" s="100"/>
      <c r="L15" s="12"/>
      <c r="M15" s="12"/>
      <c r="N15" s="12"/>
      <c r="O15" s="43"/>
      <c r="P15" s="43"/>
      <c r="Q15" s="531"/>
      <c r="R15" s="482"/>
      <c r="S15" s="12"/>
      <c r="T15" s="12"/>
      <c r="U15" s="12"/>
      <c r="V15" s="43"/>
      <c r="W15" s="43"/>
      <c r="X15" s="299"/>
      <c r="Y15" s="226"/>
      <c r="Z15" s="570"/>
      <c r="AA15" s="145"/>
      <c r="AC15" s="14"/>
      <c r="AD15" s="14"/>
      <c r="AE15" s="14"/>
      <c r="AF15" s="14"/>
      <c r="AG15" s="14"/>
      <c r="AH15" s="14"/>
      <c r="AI15" s="14"/>
    </row>
    <row r="16" spans="1:35" s="13" customFormat="1" ht="30" hidden="1" customHeight="1">
      <c r="A16" s="15" t="s">
        <v>38</v>
      </c>
      <c r="B16" s="199" t="s">
        <v>39</v>
      </c>
      <c r="C16" s="303"/>
      <c r="D16" s="100"/>
      <c r="E16" s="12"/>
      <c r="F16" s="12"/>
      <c r="G16" s="12"/>
      <c r="H16" s="17"/>
      <c r="I16" s="17"/>
      <c r="J16" s="532"/>
      <c r="K16" s="100"/>
      <c r="L16" s="12"/>
      <c r="M16" s="12"/>
      <c r="N16" s="12"/>
      <c r="O16" s="17"/>
      <c r="P16" s="17"/>
      <c r="Q16" s="532"/>
      <c r="R16" s="482"/>
      <c r="S16" s="12"/>
      <c r="T16" s="12"/>
      <c r="U16" s="12"/>
      <c r="V16" s="17"/>
      <c r="W16" s="17"/>
      <c r="X16" s="128"/>
      <c r="Y16" s="227"/>
      <c r="Z16" s="571"/>
      <c r="AA16" s="146"/>
    </row>
    <row r="17" spans="1:35" s="13" customFormat="1" ht="12" hidden="1" customHeight="1">
      <c r="A17" s="16"/>
      <c r="B17" s="200"/>
      <c r="C17" s="304"/>
      <c r="D17" s="101"/>
      <c r="E17" s="17"/>
      <c r="F17" s="17"/>
      <c r="G17" s="17"/>
      <c r="H17" s="17"/>
      <c r="I17" s="17"/>
      <c r="J17" s="532"/>
      <c r="K17" s="101"/>
      <c r="L17" s="17"/>
      <c r="M17" s="17"/>
      <c r="N17" s="17"/>
      <c r="O17" s="17"/>
      <c r="P17" s="17"/>
      <c r="Q17" s="532"/>
      <c r="R17" s="483"/>
      <c r="S17" s="17"/>
      <c r="T17" s="17"/>
      <c r="U17" s="17"/>
      <c r="V17" s="17"/>
      <c r="W17" s="17"/>
      <c r="X17" s="128"/>
      <c r="Y17" s="227"/>
      <c r="Z17" s="572"/>
      <c r="AA17" s="147"/>
    </row>
    <row r="18" spans="1:35" s="13" customFormat="1" ht="15.75" hidden="1" customHeight="1">
      <c r="A18" s="10"/>
      <c r="B18" s="199" t="s">
        <v>40</v>
      </c>
      <c r="C18" s="305"/>
      <c r="D18" s="126"/>
      <c r="E18" s="125"/>
      <c r="F18" s="125"/>
      <c r="G18" s="125"/>
      <c r="H18" s="125">
        <f>SUM(H17)</f>
        <v>0</v>
      </c>
      <c r="I18" s="125"/>
      <c r="J18" s="533"/>
      <c r="K18" s="126"/>
      <c r="L18" s="125"/>
      <c r="M18" s="125"/>
      <c r="N18" s="125"/>
      <c r="O18" s="125">
        <f>SUM(O17)</f>
        <v>0</v>
      </c>
      <c r="P18" s="125"/>
      <c r="Q18" s="533"/>
      <c r="R18" s="484"/>
      <c r="S18" s="125"/>
      <c r="T18" s="125"/>
      <c r="U18" s="125"/>
      <c r="V18" s="125">
        <f>SUM(V17)</f>
        <v>0</v>
      </c>
      <c r="W18" s="125"/>
      <c r="X18" s="129"/>
      <c r="Y18" s="228"/>
      <c r="Z18" s="573"/>
      <c r="AA18" s="148"/>
    </row>
    <row r="19" spans="1:35" s="22" customFormat="1" ht="26.25" hidden="1" customHeight="1">
      <c r="A19" s="15" t="s">
        <v>41</v>
      </c>
      <c r="B19" s="199" t="s">
        <v>42</v>
      </c>
      <c r="C19" s="306"/>
      <c r="D19" s="102"/>
      <c r="E19" s="21"/>
      <c r="F19" s="21"/>
      <c r="G19" s="21"/>
      <c r="H19" s="29"/>
      <c r="I19" s="29"/>
      <c r="J19" s="534"/>
      <c r="K19" s="102"/>
      <c r="L19" s="21"/>
      <c r="M19" s="21"/>
      <c r="N19" s="21"/>
      <c r="O19" s="29"/>
      <c r="P19" s="29"/>
      <c r="Q19" s="534"/>
      <c r="R19" s="485"/>
      <c r="S19" s="21"/>
      <c r="T19" s="21"/>
      <c r="U19" s="21"/>
      <c r="V19" s="29"/>
      <c r="W19" s="29"/>
      <c r="X19" s="130"/>
      <c r="Y19" s="229"/>
      <c r="Z19" s="574"/>
      <c r="AA19" s="149"/>
    </row>
    <row r="20" spans="1:35" s="22" customFormat="1" ht="15.75" hidden="1" customHeight="1">
      <c r="A20" s="23" t="s">
        <v>43</v>
      </c>
      <c r="B20" s="201" t="s">
        <v>9</v>
      </c>
      <c r="C20" s="307"/>
      <c r="D20" s="55"/>
      <c r="E20" s="24"/>
      <c r="F20" s="24"/>
      <c r="G20" s="24"/>
      <c r="H20" s="29"/>
      <c r="I20" s="29"/>
      <c r="J20" s="534"/>
      <c r="K20" s="55"/>
      <c r="L20" s="24"/>
      <c r="M20" s="24"/>
      <c r="N20" s="24"/>
      <c r="O20" s="29"/>
      <c r="P20" s="29"/>
      <c r="Q20" s="534"/>
      <c r="R20" s="486"/>
      <c r="S20" s="24"/>
      <c r="T20" s="24"/>
      <c r="U20" s="24"/>
      <c r="V20" s="29"/>
      <c r="W20" s="29"/>
      <c r="X20" s="130"/>
      <c r="Y20" s="229"/>
      <c r="Z20" s="575"/>
      <c r="AA20" s="150"/>
      <c r="AC20" s="25"/>
      <c r="AD20" s="25"/>
    </row>
    <row r="21" spans="1:35" s="22" customFormat="1" ht="15.75" hidden="1" customHeight="1">
      <c r="A21" s="15"/>
      <c r="B21" s="202" t="s">
        <v>44</v>
      </c>
      <c r="C21" s="308"/>
      <c r="D21" s="27"/>
      <c r="E21" s="26"/>
      <c r="F21" s="26"/>
      <c r="G21" s="26"/>
      <c r="H21" s="26">
        <f>SUM(H20)</f>
        <v>0</v>
      </c>
      <c r="I21" s="26"/>
      <c r="J21" s="535"/>
      <c r="K21" s="27"/>
      <c r="L21" s="26"/>
      <c r="M21" s="26"/>
      <c r="N21" s="26"/>
      <c r="O21" s="26">
        <f>SUM(O20)</f>
        <v>0</v>
      </c>
      <c r="P21" s="26"/>
      <c r="Q21" s="535"/>
      <c r="R21" s="487"/>
      <c r="S21" s="26"/>
      <c r="T21" s="26"/>
      <c r="U21" s="26"/>
      <c r="V21" s="26">
        <f>SUM(V20)</f>
        <v>0</v>
      </c>
      <c r="W21" s="26"/>
      <c r="X21" s="131"/>
      <c r="Y21" s="230"/>
      <c r="Z21" s="576"/>
      <c r="AA21" s="151"/>
      <c r="AC21" s="25"/>
      <c r="AD21" s="25"/>
    </row>
    <row r="22" spans="1:35" s="22" customFormat="1" ht="15" hidden="1" customHeight="1">
      <c r="A22" s="23" t="s">
        <v>45</v>
      </c>
      <c r="B22" s="201" t="s">
        <v>7</v>
      </c>
      <c r="C22" s="309"/>
      <c r="D22" s="103"/>
      <c r="E22" s="24"/>
      <c r="F22" s="24"/>
      <c r="G22" s="24"/>
      <c r="H22" s="348"/>
      <c r="I22" s="348"/>
      <c r="J22" s="536"/>
      <c r="K22" s="103"/>
      <c r="L22" s="24"/>
      <c r="M22" s="24"/>
      <c r="N22" s="24"/>
      <c r="O22" s="348"/>
      <c r="P22" s="348"/>
      <c r="Q22" s="536"/>
      <c r="R22" s="488"/>
      <c r="S22" s="24"/>
      <c r="T22" s="24"/>
      <c r="U22" s="24"/>
      <c r="V22" s="348"/>
      <c r="W22" s="348"/>
      <c r="X22" s="132"/>
      <c r="Y22" s="231"/>
      <c r="Z22" s="577"/>
      <c r="AA22" s="152"/>
      <c r="AC22" s="28"/>
      <c r="AD22" s="28"/>
      <c r="AE22" s="28"/>
      <c r="AF22" s="28"/>
      <c r="AG22" s="28"/>
      <c r="AI22" s="25"/>
    </row>
    <row r="23" spans="1:35" s="22" customFormat="1" ht="11.25" hidden="1" customHeight="1">
      <c r="A23" s="182"/>
      <c r="B23" s="197"/>
      <c r="C23" s="310"/>
      <c r="D23" s="42"/>
      <c r="E23" s="29"/>
      <c r="F23" s="29"/>
      <c r="G23" s="29"/>
      <c r="H23" s="29"/>
      <c r="I23" s="29"/>
      <c r="J23" s="534"/>
      <c r="K23" s="42"/>
      <c r="L23" s="183"/>
      <c r="M23" s="183"/>
      <c r="N23" s="183"/>
      <c r="O23" s="363"/>
      <c r="P23" s="363"/>
      <c r="Q23" s="563"/>
      <c r="R23" s="489"/>
      <c r="S23" s="29"/>
      <c r="T23" s="29"/>
      <c r="U23" s="29"/>
      <c r="V23" s="29"/>
      <c r="W23" s="29"/>
      <c r="X23" s="130"/>
      <c r="Y23" s="232"/>
      <c r="Z23" s="575"/>
      <c r="AA23" s="153"/>
      <c r="AC23" s="28"/>
      <c r="AD23" s="28"/>
      <c r="AE23" s="28"/>
      <c r="AF23" s="28"/>
      <c r="AG23" s="28"/>
      <c r="AI23" s="25"/>
    </row>
    <row r="24" spans="1:35" s="22" customFormat="1" ht="15" hidden="1" customHeight="1">
      <c r="A24" s="32"/>
      <c r="B24" s="202" t="s">
        <v>46</v>
      </c>
      <c r="C24" s="311"/>
      <c r="D24" s="27"/>
      <c r="E24" s="26"/>
      <c r="F24" s="26"/>
      <c r="G24" s="26"/>
      <c r="H24" s="26">
        <f>SUM(H23:H23)</f>
        <v>0</v>
      </c>
      <c r="I24" s="26"/>
      <c r="J24" s="535"/>
      <c r="K24" s="27"/>
      <c r="L24" s="26"/>
      <c r="M24" s="26"/>
      <c r="N24" s="26"/>
      <c r="O24" s="26">
        <f>SUM(O23:O23)</f>
        <v>0</v>
      </c>
      <c r="P24" s="26"/>
      <c r="Q24" s="535"/>
      <c r="R24" s="487"/>
      <c r="S24" s="26"/>
      <c r="T24" s="26"/>
      <c r="U24" s="26"/>
      <c r="V24" s="26">
        <f>O24-H24</f>
        <v>0</v>
      </c>
      <c r="W24" s="26"/>
      <c r="X24" s="131"/>
      <c r="Y24" s="230"/>
      <c r="Z24" s="576"/>
      <c r="AA24" s="151"/>
      <c r="AC24" s="25"/>
      <c r="AD24" s="25"/>
      <c r="AE24" s="25"/>
      <c r="AG24" s="28"/>
    </row>
    <row r="25" spans="1:35" s="22" customFormat="1" ht="15" hidden="1" customHeight="1">
      <c r="A25" s="23" t="s">
        <v>47</v>
      </c>
      <c r="B25" s="201" t="s">
        <v>48</v>
      </c>
      <c r="C25" s="312"/>
      <c r="D25" s="31"/>
      <c r="E25" s="33"/>
      <c r="F25" s="33"/>
      <c r="G25" s="33"/>
      <c r="H25" s="33"/>
      <c r="I25" s="33"/>
      <c r="J25" s="537"/>
      <c r="K25" s="31"/>
      <c r="L25" s="33"/>
      <c r="M25" s="33"/>
      <c r="N25" s="33"/>
      <c r="O25" s="33"/>
      <c r="P25" s="33"/>
      <c r="Q25" s="537"/>
      <c r="R25" s="490"/>
      <c r="S25" s="33"/>
      <c r="T25" s="33"/>
      <c r="U25" s="33"/>
      <c r="V25" s="33"/>
      <c r="W25" s="33"/>
      <c r="X25" s="133"/>
      <c r="Y25" s="233"/>
      <c r="Z25" s="578"/>
      <c r="AA25" s="155"/>
      <c r="AC25" s="25"/>
      <c r="AD25" s="25"/>
    </row>
    <row r="26" spans="1:35" s="22" customFormat="1" ht="36.75" hidden="1" customHeight="1">
      <c r="A26" s="34" t="s">
        <v>202</v>
      </c>
      <c r="B26" s="207"/>
      <c r="C26" s="310" t="s">
        <v>8</v>
      </c>
      <c r="D26" s="61"/>
      <c r="E26" s="17"/>
      <c r="F26" s="17"/>
      <c r="G26" s="17"/>
      <c r="H26" s="349"/>
      <c r="I26" s="349"/>
      <c r="J26" s="538"/>
      <c r="K26" s="61"/>
      <c r="L26" s="17"/>
      <c r="M26" s="17"/>
      <c r="N26" s="17"/>
      <c r="O26" s="349"/>
      <c r="P26" s="349"/>
      <c r="Q26" s="538"/>
      <c r="R26" s="491">
        <f>K26-D26</f>
        <v>0</v>
      </c>
      <c r="S26" s="30">
        <f>L26-E26</f>
        <v>0</v>
      </c>
      <c r="T26" s="30"/>
      <c r="U26" s="30"/>
      <c r="V26" s="349">
        <f>O26-H26</f>
        <v>0</v>
      </c>
      <c r="W26" s="349"/>
      <c r="X26" s="135"/>
      <c r="Y26" s="232">
        <f>IF(R26=0,0,R26/D26)</f>
        <v>0</v>
      </c>
      <c r="Z26" s="579"/>
      <c r="AA26" s="154"/>
      <c r="AC26" s="25"/>
      <c r="AD26" s="25"/>
    </row>
    <row r="27" spans="1:35" s="22" customFormat="1" ht="21" hidden="1" customHeight="1">
      <c r="A27" s="32"/>
      <c r="B27" s="202" t="s">
        <v>49</v>
      </c>
      <c r="C27" s="308"/>
      <c r="D27" s="27"/>
      <c r="E27" s="35"/>
      <c r="F27" s="35"/>
      <c r="G27" s="35"/>
      <c r="H27" s="26">
        <f>SUM(H26:H26)</f>
        <v>0</v>
      </c>
      <c r="I27" s="26"/>
      <c r="J27" s="535"/>
      <c r="K27" s="27"/>
      <c r="L27" s="35"/>
      <c r="M27" s="35"/>
      <c r="N27" s="35"/>
      <c r="O27" s="26">
        <f>SUM(O26:O26)</f>
        <v>0</v>
      </c>
      <c r="P27" s="26"/>
      <c r="Q27" s="535"/>
      <c r="R27" s="487"/>
      <c r="S27" s="35"/>
      <c r="T27" s="35"/>
      <c r="U27" s="35"/>
      <c r="V27" s="26">
        <f>O27-H27</f>
        <v>0</v>
      </c>
      <c r="W27" s="26"/>
      <c r="X27" s="131"/>
      <c r="Y27" s="230"/>
      <c r="Z27" s="576"/>
      <c r="AA27" s="151"/>
      <c r="AC27" s="25"/>
      <c r="AD27" s="25"/>
    </row>
    <row r="28" spans="1:35" s="22" customFormat="1" ht="15" hidden="1" customHeight="1">
      <c r="A28" s="36" t="s">
        <v>50</v>
      </c>
      <c r="B28" s="208" t="s">
        <v>51</v>
      </c>
      <c r="C28" s="313"/>
      <c r="D28" s="104"/>
      <c r="E28" s="37"/>
      <c r="F28" s="37"/>
      <c r="G28" s="37"/>
      <c r="H28" s="350"/>
      <c r="I28" s="350"/>
      <c r="J28" s="539"/>
      <c r="K28" s="104"/>
      <c r="L28" s="37"/>
      <c r="M28" s="37"/>
      <c r="N28" s="37"/>
      <c r="O28" s="350"/>
      <c r="P28" s="350"/>
      <c r="Q28" s="539"/>
      <c r="R28" s="492"/>
      <c r="S28" s="37"/>
      <c r="T28" s="37"/>
      <c r="U28" s="37"/>
      <c r="V28" s="350"/>
      <c r="W28" s="350"/>
      <c r="X28" s="134"/>
      <c r="Y28" s="234"/>
      <c r="Z28" s="580"/>
      <c r="AA28" s="156"/>
      <c r="AC28" s="38"/>
      <c r="AE28" s="38"/>
      <c r="AG28" s="25"/>
    </row>
    <row r="29" spans="1:35" s="22" customFormat="1" ht="67.5" hidden="1" customHeight="1">
      <c r="A29" s="34" t="s">
        <v>52</v>
      </c>
      <c r="B29" s="207" t="s">
        <v>224</v>
      </c>
      <c r="C29" s="310" t="s">
        <v>8</v>
      </c>
      <c r="D29" s="119">
        <v>673.7660974911762</v>
      </c>
      <c r="E29" s="120">
        <v>20.966000000000001</v>
      </c>
      <c r="F29" s="120"/>
      <c r="G29" s="120"/>
      <c r="H29" s="351">
        <v>14126.18</v>
      </c>
      <c r="I29" s="351"/>
      <c r="J29" s="540"/>
      <c r="K29" s="119">
        <v>673.7660974911762</v>
      </c>
      <c r="L29" s="120">
        <v>20.966000000000001</v>
      </c>
      <c r="M29" s="120"/>
      <c r="N29" s="120"/>
      <c r="O29" s="351">
        <v>14126.18</v>
      </c>
      <c r="P29" s="351"/>
      <c r="Q29" s="540"/>
      <c r="R29" s="493">
        <f t="shared" ref="R29:S33" si="0">K29-D29</f>
        <v>0</v>
      </c>
      <c r="S29" s="120">
        <f t="shared" si="0"/>
        <v>0</v>
      </c>
      <c r="T29" s="120"/>
      <c r="U29" s="120"/>
      <c r="V29" s="351">
        <f t="shared" ref="V29:V35" si="1">O29-H29</f>
        <v>0</v>
      </c>
      <c r="W29" s="351"/>
      <c r="X29" s="186"/>
      <c r="Y29" s="235">
        <f>IF(R29=0,0,R29/D29)</f>
        <v>0</v>
      </c>
      <c r="Z29" s="566" t="s">
        <v>221</v>
      </c>
      <c r="AA29" s="161"/>
      <c r="AC29" s="25"/>
      <c r="AE29" s="25"/>
      <c r="AG29" s="25"/>
    </row>
    <row r="30" spans="1:35" s="22" customFormat="1" ht="53.25" hidden="1" customHeight="1">
      <c r="A30" s="34" t="s">
        <v>53</v>
      </c>
      <c r="B30" s="207" t="s">
        <v>225</v>
      </c>
      <c r="C30" s="310" t="s">
        <v>8</v>
      </c>
      <c r="D30" s="119">
        <v>1199.5785536159601</v>
      </c>
      <c r="E30" s="120">
        <v>0.40100000000000002</v>
      </c>
      <c r="F30" s="120"/>
      <c r="G30" s="120"/>
      <c r="H30" s="351">
        <v>481.03100000000001</v>
      </c>
      <c r="I30" s="351"/>
      <c r="J30" s="540"/>
      <c r="K30" s="119">
        <v>1199.5785536159601</v>
      </c>
      <c r="L30" s="120">
        <v>0.40100000000000002</v>
      </c>
      <c r="M30" s="120"/>
      <c r="N30" s="120"/>
      <c r="O30" s="351">
        <v>481.03100000000001</v>
      </c>
      <c r="P30" s="351"/>
      <c r="Q30" s="540"/>
      <c r="R30" s="493">
        <f t="shared" si="0"/>
        <v>0</v>
      </c>
      <c r="S30" s="120">
        <f t="shared" si="0"/>
        <v>0</v>
      </c>
      <c r="T30" s="120"/>
      <c r="U30" s="120"/>
      <c r="V30" s="351">
        <f t="shared" si="1"/>
        <v>0</v>
      </c>
      <c r="W30" s="351"/>
      <c r="X30" s="186"/>
      <c r="Y30" s="235">
        <f>IF(R30=0,0,R30/D30)</f>
        <v>0</v>
      </c>
      <c r="Z30" s="571" t="s">
        <v>369</v>
      </c>
      <c r="AA30" s="161"/>
      <c r="AC30" s="25"/>
      <c r="AE30" s="25"/>
      <c r="AG30" s="25"/>
    </row>
    <row r="31" spans="1:35" s="22" customFormat="1" ht="53.25" hidden="1" customHeight="1">
      <c r="A31" s="34" t="s">
        <v>54</v>
      </c>
      <c r="B31" s="207" t="s">
        <v>226</v>
      </c>
      <c r="C31" s="310" t="s">
        <v>8</v>
      </c>
      <c r="D31" s="119">
        <v>920.89855072463763</v>
      </c>
      <c r="E31" s="120">
        <v>0.27600000000000002</v>
      </c>
      <c r="F31" s="120"/>
      <c r="G31" s="120"/>
      <c r="H31" s="351">
        <v>254.16800000000001</v>
      </c>
      <c r="I31" s="351"/>
      <c r="J31" s="540"/>
      <c r="K31" s="119">
        <v>920.89855072463763</v>
      </c>
      <c r="L31" s="120">
        <v>0.27600000000000002</v>
      </c>
      <c r="M31" s="120"/>
      <c r="N31" s="120"/>
      <c r="O31" s="351">
        <v>254.16800000000001</v>
      </c>
      <c r="P31" s="351"/>
      <c r="Q31" s="540"/>
      <c r="R31" s="493">
        <f t="shared" si="0"/>
        <v>0</v>
      </c>
      <c r="S31" s="120">
        <f t="shared" si="0"/>
        <v>0</v>
      </c>
      <c r="T31" s="120"/>
      <c r="U31" s="120"/>
      <c r="V31" s="351">
        <f t="shared" si="1"/>
        <v>0</v>
      </c>
      <c r="W31" s="351"/>
      <c r="X31" s="186"/>
      <c r="Y31" s="235">
        <f>IF(R31=0,0,R31/D31)</f>
        <v>0</v>
      </c>
      <c r="Z31" s="571" t="s">
        <v>370</v>
      </c>
      <c r="AA31" s="161"/>
      <c r="AC31" s="25"/>
      <c r="AE31" s="25"/>
      <c r="AG31" s="25"/>
    </row>
    <row r="32" spans="1:35" s="22" customFormat="1" ht="53.25" hidden="1" customHeight="1">
      <c r="A32" s="34" t="s">
        <v>55</v>
      </c>
      <c r="B32" s="207" t="s">
        <v>227</v>
      </c>
      <c r="C32" s="310" t="s">
        <v>8</v>
      </c>
      <c r="D32" s="119">
        <v>1514.68537414966</v>
      </c>
      <c r="E32" s="120">
        <v>0.29399999999999998</v>
      </c>
      <c r="F32" s="120"/>
      <c r="G32" s="120"/>
      <c r="H32" s="351">
        <v>445.3175</v>
      </c>
      <c r="I32" s="351"/>
      <c r="J32" s="540"/>
      <c r="K32" s="119">
        <v>1514.68537414966</v>
      </c>
      <c r="L32" s="120">
        <v>0.29399999999999998</v>
      </c>
      <c r="M32" s="120"/>
      <c r="N32" s="120"/>
      <c r="O32" s="351">
        <v>445.3175</v>
      </c>
      <c r="P32" s="351"/>
      <c r="Q32" s="540"/>
      <c r="R32" s="493">
        <f t="shared" si="0"/>
        <v>0</v>
      </c>
      <c r="S32" s="120">
        <f t="shared" si="0"/>
        <v>0</v>
      </c>
      <c r="T32" s="120"/>
      <c r="U32" s="120"/>
      <c r="V32" s="351">
        <f t="shared" si="1"/>
        <v>0</v>
      </c>
      <c r="W32" s="351"/>
      <c r="X32" s="186"/>
      <c r="Y32" s="235">
        <f>IF(R32=0,0,R32/D32)</f>
        <v>0</v>
      </c>
      <c r="Z32" s="571" t="s">
        <v>370</v>
      </c>
      <c r="AA32" s="161"/>
      <c r="AC32" s="25"/>
      <c r="AE32" s="25"/>
      <c r="AG32" s="25"/>
    </row>
    <row r="33" spans="1:33" s="22" customFormat="1" ht="53.25" hidden="1" customHeight="1">
      <c r="A33" s="34" t="s">
        <v>56</v>
      </c>
      <c r="B33" s="207" t="s">
        <v>228</v>
      </c>
      <c r="C33" s="310" t="s">
        <v>8</v>
      </c>
      <c r="D33" s="119">
        <v>977.64505119453929</v>
      </c>
      <c r="E33" s="120">
        <v>0.29299999999999998</v>
      </c>
      <c r="F33" s="120"/>
      <c r="G33" s="120"/>
      <c r="H33" s="351">
        <v>286.45</v>
      </c>
      <c r="I33" s="351"/>
      <c r="J33" s="540"/>
      <c r="K33" s="119">
        <v>977.64505119453929</v>
      </c>
      <c r="L33" s="120">
        <v>0.29299999999999998</v>
      </c>
      <c r="M33" s="120"/>
      <c r="N33" s="120"/>
      <c r="O33" s="351">
        <v>286.45</v>
      </c>
      <c r="P33" s="351"/>
      <c r="Q33" s="540"/>
      <c r="R33" s="493">
        <f t="shared" si="0"/>
        <v>0</v>
      </c>
      <c r="S33" s="120">
        <f t="shared" si="0"/>
        <v>0</v>
      </c>
      <c r="T33" s="120"/>
      <c r="U33" s="120"/>
      <c r="V33" s="351">
        <f t="shared" si="1"/>
        <v>0</v>
      </c>
      <c r="W33" s="351"/>
      <c r="X33" s="186"/>
      <c r="Y33" s="235">
        <f>IF(R33=0,0,R33/D33)</f>
        <v>0</v>
      </c>
      <c r="Z33" s="571" t="s">
        <v>370</v>
      </c>
      <c r="AA33" s="161"/>
      <c r="AC33" s="25"/>
      <c r="AE33" s="25"/>
      <c r="AG33" s="25"/>
    </row>
    <row r="34" spans="1:33" s="22" customFormat="1" ht="15" hidden="1" customHeight="1">
      <c r="A34" s="96"/>
      <c r="B34" s="202" t="s">
        <v>57</v>
      </c>
      <c r="C34" s="314"/>
      <c r="D34" s="27"/>
      <c r="E34" s="35"/>
      <c r="F34" s="35"/>
      <c r="G34" s="35"/>
      <c r="H34" s="26">
        <f>SUM(H29:H33)</f>
        <v>15593.146500000001</v>
      </c>
      <c r="I34" s="26"/>
      <c r="J34" s="535"/>
      <c r="K34" s="27"/>
      <c r="L34" s="35"/>
      <c r="M34" s="35"/>
      <c r="N34" s="35"/>
      <c r="O34" s="26">
        <f>SUM(O29:O33)</f>
        <v>15593.146500000001</v>
      </c>
      <c r="P34" s="26"/>
      <c r="Q34" s="535"/>
      <c r="R34" s="487"/>
      <c r="S34" s="35"/>
      <c r="T34" s="35"/>
      <c r="U34" s="35"/>
      <c r="V34" s="26">
        <f t="shared" si="1"/>
        <v>0</v>
      </c>
      <c r="W34" s="26"/>
      <c r="X34" s="131"/>
      <c r="Y34" s="230"/>
      <c r="Z34" s="576"/>
      <c r="AA34" s="151"/>
      <c r="AC34" s="25"/>
      <c r="AE34" s="25"/>
      <c r="AG34" s="25"/>
    </row>
    <row r="35" spans="1:33" s="22" customFormat="1" ht="15.75" hidden="1" customHeight="1">
      <c r="A35" s="39"/>
      <c r="B35" s="209" t="s">
        <v>58</v>
      </c>
      <c r="C35" s="315"/>
      <c r="D35" s="20"/>
      <c r="E35" s="40"/>
      <c r="F35" s="40"/>
      <c r="G35" s="40"/>
      <c r="H35" s="19">
        <f>H21+H24+H27+H34</f>
        <v>15593.146500000001</v>
      </c>
      <c r="I35" s="19"/>
      <c r="J35" s="541"/>
      <c r="K35" s="20"/>
      <c r="L35" s="40"/>
      <c r="M35" s="40"/>
      <c r="N35" s="40"/>
      <c r="O35" s="19">
        <f>O21+O24+O27+O34</f>
        <v>15593.146500000001</v>
      </c>
      <c r="P35" s="19"/>
      <c r="Q35" s="541"/>
      <c r="R35" s="494"/>
      <c r="S35" s="40"/>
      <c r="T35" s="40"/>
      <c r="U35" s="40"/>
      <c r="V35" s="19">
        <f t="shared" si="1"/>
        <v>0</v>
      </c>
      <c r="W35" s="19"/>
      <c r="X35" s="136"/>
      <c r="Y35" s="237"/>
      <c r="Z35" s="581"/>
      <c r="AA35" s="157"/>
      <c r="AC35" s="25"/>
    </row>
    <row r="36" spans="1:33" s="22" customFormat="1" ht="30.75" hidden="1" customHeight="1">
      <c r="A36" s="15" t="s">
        <v>59</v>
      </c>
      <c r="B36" s="209" t="s">
        <v>60</v>
      </c>
      <c r="C36" s="306"/>
      <c r="D36" s="55"/>
      <c r="E36" s="21"/>
      <c r="F36" s="21"/>
      <c r="G36" s="21"/>
      <c r="H36" s="29"/>
      <c r="I36" s="29"/>
      <c r="J36" s="534"/>
      <c r="K36" s="55"/>
      <c r="L36" s="21"/>
      <c r="M36" s="21"/>
      <c r="N36" s="21"/>
      <c r="O36" s="29"/>
      <c r="P36" s="29"/>
      <c r="Q36" s="534"/>
      <c r="R36" s="486"/>
      <c r="S36" s="21"/>
      <c r="T36" s="21"/>
      <c r="U36" s="21"/>
      <c r="V36" s="29"/>
      <c r="W36" s="29"/>
      <c r="X36" s="130"/>
      <c r="Y36" s="229"/>
      <c r="Z36" s="575"/>
      <c r="AA36" s="150"/>
      <c r="AC36" s="25"/>
      <c r="AE36" s="25"/>
      <c r="AG36" s="25"/>
    </row>
    <row r="37" spans="1:33" s="22" customFormat="1" ht="15.75" hidden="1" customHeight="1">
      <c r="A37" s="15" t="s">
        <v>61</v>
      </c>
      <c r="B37" s="210" t="s">
        <v>48</v>
      </c>
      <c r="C37" s="306"/>
      <c r="D37" s="55"/>
      <c r="E37" s="21"/>
      <c r="F37" s="21"/>
      <c r="G37" s="21"/>
      <c r="H37" s="29"/>
      <c r="I37" s="29"/>
      <c r="J37" s="534"/>
      <c r="K37" s="55"/>
      <c r="L37" s="21"/>
      <c r="M37" s="21"/>
      <c r="N37" s="21"/>
      <c r="O37" s="29"/>
      <c r="P37" s="29"/>
      <c r="Q37" s="534"/>
      <c r="R37" s="486"/>
      <c r="S37" s="21"/>
      <c r="T37" s="21"/>
      <c r="U37" s="21"/>
      <c r="V37" s="29"/>
      <c r="W37" s="29"/>
      <c r="X37" s="130"/>
      <c r="Y37" s="229"/>
      <c r="Z37" s="575"/>
      <c r="AA37" s="150"/>
    </row>
    <row r="38" spans="1:33" s="22" customFormat="1" ht="21" hidden="1" customHeight="1">
      <c r="A38" s="16"/>
      <c r="B38" s="200"/>
      <c r="C38" s="304"/>
      <c r="D38" s="101"/>
      <c r="E38" s="17"/>
      <c r="F38" s="17"/>
      <c r="G38" s="17"/>
      <c r="H38" s="17"/>
      <c r="I38" s="17"/>
      <c r="J38" s="532"/>
      <c r="K38" s="101"/>
      <c r="L38" s="17"/>
      <c r="M38" s="17"/>
      <c r="N38" s="17"/>
      <c r="O38" s="17"/>
      <c r="P38" s="17"/>
      <c r="Q38" s="532"/>
      <c r="R38" s="483">
        <f>K38-D38</f>
        <v>0</v>
      </c>
      <c r="S38" s="17">
        <f>L38-E38</f>
        <v>0</v>
      </c>
      <c r="T38" s="17"/>
      <c r="U38" s="17"/>
      <c r="V38" s="17">
        <f>O38-H38</f>
        <v>0</v>
      </c>
      <c r="W38" s="17"/>
      <c r="X38" s="128"/>
      <c r="Y38" s="227"/>
      <c r="Z38" s="572"/>
      <c r="AA38" s="147"/>
    </row>
    <row r="39" spans="1:33" s="22" customFormat="1" ht="15.75" hidden="1" customHeight="1">
      <c r="A39" s="10"/>
      <c r="B39" s="209" t="s">
        <v>62</v>
      </c>
      <c r="C39" s="315"/>
      <c r="D39" s="20"/>
      <c r="E39" s="19"/>
      <c r="F39" s="19"/>
      <c r="G39" s="19"/>
      <c r="H39" s="19">
        <f>SUM(H38)</f>
        <v>0</v>
      </c>
      <c r="I39" s="19"/>
      <c r="J39" s="541"/>
      <c r="K39" s="20"/>
      <c r="L39" s="19"/>
      <c r="M39" s="19"/>
      <c r="N39" s="19"/>
      <c r="O39" s="19">
        <f>SUM(O38)</f>
        <v>0</v>
      </c>
      <c r="P39" s="19"/>
      <c r="Q39" s="541"/>
      <c r="R39" s="494"/>
      <c r="S39" s="19"/>
      <c r="T39" s="19"/>
      <c r="U39" s="19"/>
      <c r="V39" s="19">
        <f>O39-H39</f>
        <v>0</v>
      </c>
      <c r="W39" s="19"/>
      <c r="X39" s="136"/>
      <c r="Y39" s="237">
        <f>SUM(Y38)</f>
        <v>0</v>
      </c>
      <c r="Z39" s="581"/>
      <c r="AA39" s="157"/>
    </row>
    <row r="40" spans="1:33" s="22" customFormat="1" ht="27" hidden="1" customHeight="1">
      <c r="A40" s="15" t="s">
        <v>13</v>
      </c>
      <c r="B40" s="209" t="s">
        <v>63</v>
      </c>
      <c r="C40" s="306"/>
      <c r="D40" s="55"/>
      <c r="E40" s="21"/>
      <c r="F40" s="21"/>
      <c r="G40" s="21"/>
      <c r="H40" s="29"/>
      <c r="I40" s="29"/>
      <c r="J40" s="534"/>
      <c r="K40" s="55"/>
      <c r="L40" s="21"/>
      <c r="M40" s="21"/>
      <c r="N40" s="21"/>
      <c r="O40" s="29"/>
      <c r="P40" s="29"/>
      <c r="Q40" s="534"/>
      <c r="R40" s="486"/>
      <c r="S40" s="21"/>
      <c r="T40" s="21"/>
      <c r="U40" s="21"/>
      <c r="V40" s="29"/>
      <c r="W40" s="29"/>
      <c r="X40" s="130"/>
      <c r="Y40" s="229"/>
      <c r="Z40" s="575"/>
      <c r="AA40" s="150"/>
    </row>
    <row r="41" spans="1:33" s="22" customFormat="1" ht="18" hidden="1" customHeight="1">
      <c r="A41" s="15" t="s">
        <v>64</v>
      </c>
      <c r="B41" s="210" t="s">
        <v>9</v>
      </c>
      <c r="C41" s="306"/>
      <c r="D41" s="55"/>
      <c r="E41" s="21"/>
      <c r="F41" s="21"/>
      <c r="G41" s="21"/>
      <c r="H41" s="29"/>
      <c r="I41" s="29"/>
      <c r="J41" s="534"/>
      <c r="K41" s="55"/>
      <c r="L41" s="21"/>
      <c r="M41" s="21"/>
      <c r="N41" s="21"/>
      <c r="O41" s="29"/>
      <c r="P41" s="29"/>
      <c r="Q41" s="534"/>
      <c r="R41" s="486"/>
      <c r="S41" s="21"/>
      <c r="T41" s="21"/>
      <c r="U41" s="21"/>
      <c r="V41" s="29"/>
      <c r="W41" s="29"/>
      <c r="X41" s="130"/>
      <c r="Y41" s="229"/>
      <c r="Z41" s="575"/>
      <c r="AA41" s="150"/>
    </row>
    <row r="42" spans="1:33" s="22" customFormat="1" ht="33" hidden="1" customHeight="1">
      <c r="A42" s="16" t="s">
        <v>196</v>
      </c>
      <c r="B42" s="200"/>
      <c r="C42" s="306" t="s">
        <v>15</v>
      </c>
      <c r="D42" s="55"/>
      <c r="E42" s="29"/>
      <c r="F42" s="29"/>
      <c r="G42" s="29"/>
      <c r="H42" s="29"/>
      <c r="I42" s="29"/>
      <c r="J42" s="534"/>
      <c r="K42" s="55"/>
      <c r="L42" s="29"/>
      <c r="M42" s="29"/>
      <c r="N42" s="29"/>
      <c r="O42" s="29"/>
      <c r="P42" s="29"/>
      <c r="Q42" s="534"/>
      <c r="R42" s="486">
        <f>K42-D42</f>
        <v>0</v>
      </c>
      <c r="S42" s="29">
        <f>L42-E42</f>
        <v>0</v>
      </c>
      <c r="T42" s="29"/>
      <c r="U42" s="29"/>
      <c r="V42" s="29">
        <f t="shared" ref="V42:V53" si="2">O42-H42</f>
        <v>0</v>
      </c>
      <c r="W42" s="29"/>
      <c r="X42" s="130"/>
      <c r="Y42" s="229"/>
      <c r="Z42" s="575"/>
      <c r="AA42" s="150"/>
    </row>
    <row r="43" spans="1:33" s="22" customFormat="1" ht="16.5" hidden="1" customHeight="1">
      <c r="A43" s="16"/>
      <c r="B43" s="202" t="s">
        <v>197</v>
      </c>
      <c r="C43" s="316"/>
      <c r="D43" s="105"/>
      <c r="E43" s="41"/>
      <c r="F43" s="41"/>
      <c r="G43" s="41"/>
      <c r="H43" s="41">
        <f>SUM(H42)</f>
        <v>0</v>
      </c>
      <c r="I43" s="41"/>
      <c r="J43" s="542"/>
      <c r="K43" s="105"/>
      <c r="L43" s="41"/>
      <c r="M43" s="41"/>
      <c r="N43" s="41"/>
      <c r="O43" s="41">
        <f>SUM(O42)</f>
        <v>0</v>
      </c>
      <c r="P43" s="41"/>
      <c r="Q43" s="542"/>
      <c r="R43" s="495"/>
      <c r="S43" s="41"/>
      <c r="T43" s="41"/>
      <c r="U43" s="41"/>
      <c r="V43" s="41">
        <f t="shared" si="2"/>
        <v>0</v>
      </c>
      <c r="W43" s="41"/>
      <c r="X43" s="137"/>
      <c r="Y43" s="238"/>
      <c r="Z43" s="582"/>
      <c r="AA43" s="158"/>
    </row>
    <row r="44" spans="1:33" s="22" customFormat="1" ht="15.75" hidden="1" customHeight="1">
      <c r="A44" s="10"/>
      <c r="B44" s="209" t="s">
        <v>65</v>
      </c>
      <c r="C44" s="315"/>
      <c r="D44" s="20"/>
      <c r="E44" s="19"/>
      <c r="F44" s="19"/>
      <c r="G44" s="19"/>
      <c r="H44" s="19">
        <f>SUM(H43)</f>
        <v>0</v>
      </c>
      <c r="I44" s="19"/>
      <c r="J44" s="541"/>
      <c r="K44" s="20"/>
      <c r="L44" s="19"/>
      <c r="M44" s="19"/>
      <c r="N44" s="19"/>
      <c r="O44" s="19">
        <f>SUM(O43)</f>
        <v>0</v>
      </c>
      <c r="P44" s="19"/>
      <c r="Q44" s="541"/>
      <c r="R44" s="494"/>
      <c r="S44" s="19"/>
      <c r="T44" s="19"/>
      <c r="U44" s="19"/>
      <c r="V44" s="19">
        <f t="shared" si="2"/>
        <v>0</v>
      </c>
      <c r="W44" s="19"/>
      <c r="X44" s="136"/>
      <c r="Y44" s="237"/>
      <c r="Z44" s="581"/>
      <c r="AA44" s="157"/>
    </row>
    <row r="45" spans="1:33" s="22" customFormat="1" ht="21.75" customHeight="1">
      <c r="A45" s="15" t="s">
        <v>66</v>
      </c>
      <c r="B45" s="209" t="s">
        <v>67</v>
      </c>
      <c r="C45" s="307"/>
      <c r="D45" s="55"/>
      <c r="E45" s="24"/>
      <c r="F45" s="24"/>
      <c r="G45" s="24"/>
      <c r="H45" s="29"/>
      <c r="I45" s="29"/>
      <c r="J45" s="534"/>
      <c r="K45" s="55"/>
      <c r="L45" s="24"/>
      <c r="M45" s="24"/>
      <c r="N45" s="24"/>
      <c r="O45" s="29"/>
      <c r="P45" s="29"/>
      <c r="Q45" s="534"/>
      <c r="R45" s="486"/>
      <c r="S45" s="24"/>
      <c r="T45" s="24"/>
      <c r="U45" s="24"/>
      <c r="V45" s="29">
        <f t="shared" si="2"/>
        <v>0</v>
      </c>
      <c r="W45" s="29"/>
      <c r="X45" s="130"/>
      <c r="Y45" s="229"/>
      <c r="Z45" s="575"/>
      <c r="AA45" s="150"/>
    </row>
    <row r="46" spans="1:33" s="22" customFormat="1" ht="15" customHeight="1">
      <c r="A46" s="10" t="s">
        <v>68</v>
      </c>
      <c r="B46" s="210" t="s">
        <v>9</v>
      </c>
      <c r="C46" s="317"/>
      <c r="D46" s="106"/>
      <c r="E46" s="43"/>
      <c r="F46" s="43"/>
      <c r="G46" s="43"/>
      <c r="H46" s="17"/>
      <c r="I46" s="17"/>
      <c r="J46" s="532"/>
      <c r="K46" s="106"/>
      <c r="L46" s="43"/>
      <c r="M46" s="43"/>
      <c r="N46" s="43"/>
      <c r="O46" s="17"/>
      <c r="P46" s="17"/>
      <c r="Q46" s="532"/>
      <c r="R46" s="496"/>
      <c r="S46" s="43"/>
      <c r="T46" s="43"/>
      <c r="U46" s="43"/>
      <c r="V46" s="17">
        <f t="shared" si="2"/>
        <v>0</v>
      </c>
      <c r="W46" s="17"/>
      <c r="X46" s="128"/>
      <c r="Y46" s="239"/>
      <c r="Z46" s="572"/>
      <c r="AA46" s="159"/>
    </row>
    <row r="47" spans="1:33" s="22" customFormat="1" ht="141.75">
      <c r="A47" s="44" t="s">
        <v>69</v>
      </c>
      <c r="B47" s="211" t="s">
        <v>229</v>
      </c>
      <c r="C47" s="318" t="s">
        <v>15</v>
      </c>
      <c r="D47" s="119">
        <v>27579.212</v>
      </c>
      <c r="E47" s="120">
        <v>1</v>
      </c>
      <c r="F47" s="120">
        <v>1</v>
      </c>
      <c r="G47" s="120">
        <v>0</v>
      </c>
      <c r="H47" s="351">
        <v>27579.212</v>
      </c>
      <c r="I47" s="351">
        <f>H47</f>
        <v>27579.212</v>
      </c>
      <c r="J47" s="540">
        <v>0</v>
      </c>
      <c r="K47" s="119">
        <f>O47/L47</f>
        <v>29070.15</v>
      </c>
      <c r="L47" s="120">
        <v>1</v>
      </c>
      <c r="M47" s="120">
        <v>1</v>
      </c>
      <c r="N47" s="120">
        <v>0</v>
      </c>
      <c r="O47" s="351">
        <v>29070.15</v>
      </c>
      <c r="P47" s="351">
        <f>O47</f>
        <v>29070.15</v>
      </c>
      <c r="Q47" s="540">
        <v>0</v>
      </c>
      <c r="R47" s="493">
        <f>K47-D47</f>
        <v>1490.9380000000019</v>
      </c>
      <c r="S47" s="120">
        <f>L47-E47</f>
        <v>0</v>
      </c>
      <c r="T47" s="120">
        <f>M47-F47</f>
        <v>0</v>
      </c>
      <c r="U47" s="120">
        <f>N47-G47</f>
        <v>0</v>
      </c>
      <c r="V47" s="120">
        <f t="shared" si="2"/>
        <v>1490.9380000000019</v>
      </c>
      <c r="W47" s="120">
        <f>P47-I47</f>
        <v>1490.9380000000019</v>
      </c>
      <c r="X47" s="187">
        <f>Q47-J47</f>
        <v>0</v>
      </c>
      <c r="Y47" s="297">
        <f>IF(D47=0,0,R47/D47)</f>
        <v>5.4060210277219016E-2</v>
      </c>
      <c r="Z47" s="566" t="s">
        <v>376</v>
      </c>
      <c r="AA47" s="161"/>
    </row>
    <row r="48" spans="1:33" s="22" customFormat="1" ht="19.5" customHeight="1">
      <c r="A48" s="44"/>
      <c r="B48" s="202" t="s">
        <v>70</v>
      </c>
      <c r="C48" s="319"/>
      <c r="D48" s="27"/>
      <c r="E48" s="26"/>
      <c r="F48" s="26"/>
      <c r="G48" s="26"/>
      <c r="H48" s="26">
        <f>SUM(H47:H47)</f>
        <v>27579.212</v>
      </c>
      <c r="I48" s="26">
        <f>H48</f>
        <v>27579.212</v>
      </c>
      <c r="J48" s="535">
        <v>0</v>
      </c>
      <c r="K48" s="27"/>
      <c r="L48" s="26"/>
      <c r="M48" s="26"/>
      <c r="N48" s="26"/>
      <c r="O48" s="26">
        <f>SUM(O47:O47)</f>
        <v>29070.15</v>
      </c>
      <c r="P48" s="26">
        <f>O48</f>
        <v>29070.15</v>
      </c>
      <c r="Q48" s="535"/>
      <c r="R48" s="487"/>
      <c r="S48" s="26"/>
      <c r="T48" s="26"/>
      <c r="U48" s="26"/>
      <c r="V48" s="26">
        <f t="shared" si="2"/>
        <v>1490.9380000000019</v>
      </c>
      <c r="W48" s="26">
        <f>V48</f>
        <v>1490.9380000000019</v>
      </c>
      <c r="X48" s="131">
        <v>0</v>
      </c>
      <c r="Y48" s="230"/>
      <c r="Z48" s="576"/>
      <c r="AA48" s="151"/>
    </row>
    <row r="49" spans="1:27" s="22" customFormat="1" ht="17.25" customHeight="1">
      <c r="A49" s="10" t="s">
        <v>71</v>
      </c>
      <c r="B49" s="210" t="s">
        <v>7</v>
      </c>
      <c r="C49" s="304"/>
      <c r="D49" s="107"/>
      <c r="E49" s="45"/>
      <c r="F49" s="45"/>
      <c r="G49" s="45"/>
      <c r="H49" s="45"/>
      <c r="I49" s="45"/>
      <c r="J49" s="543"/>
      <c r="K49" s="107"/>
      <c r="L49" s="45"/>
      <c r="M49" s="45"/>
      <c r="N49" s="45"/>
      <c r="O49" s="45"/>
      <c r="P49" s="45"/>
      <c r="Q49" s="543"/>
      <c r="R49" s="497"/>
      <c r="S49" s="45"/>
      <c r="T49" s="45"/>
      <c r="U49" s="45"/>
      <c r="V49" s="45">
        <f t="shared" si="2"/>
        <v>0</v>
      </c>
      <c r="W49" s="45"/>
      <c r="X49" s="138"/>
      <c r="Y49" s="240"/>
      <c r="Z49" s="583"/>
      <c r="AA49" s="160"/>
    </row>
    <row r="50" spans="1:27" s="22" customFormat="1" ht="42" hidden="1" customHeight="1">
      <c r="A50" s="34" t="s">
        <v>72</v>
      </c>
      <c r="B50" s="207" t="s">
        <v>230</v>
      </c>
      <c r="C50" s="318" t="s">
        <v>15</v>
      </c>
      <c r="D50" s="107">
        <v>5064.76</v>
      </c>
      <c r="E50" s="45">
        <v>1</v>
      </c>
      <c r="F50" s="45"/>
      <c r="G50" s="45"/>
      <c r="H50" s="45">
        <v>5064.76</v>
      </c>
      <c r="I50" s="45"/>
      <c r="J50" s="543"/>
      <c r="K50" s="107">
        <v>5064.76</v>
      </c>
      <c r="L50" s="45">
        <v>1</v>
      </c>
      <c r="M50" s="45"/>
      <c r="N50" s="45"/>
      <c r="O50" s="45">
        <v>5064.76</v>
      </c>
      <c r="P50" s="45"/>
      <c r="Q50" s="543"/>
      <c r="R50" s="493">
        <f t="shared" ref="R50:S53" si="3">K50-D50</f>
        <v>0</v>
      </c>
      <c r="S50" s="120">
        <f t="shared" si="3"/>
        <v>0</v>
      </c>
      <c r="T50" s="120"/>
      <c r="U50" s="120"/>
      <c r="V50" s="120">
        <f t="shared" si="2"/>
        <v>0</v>
      </c>
      <c r="W50" s="120"/>
      <c r="X50" s="187"/>
      <c r="Y50" s="235">
        <f>R50/D50*100</f>
        <v>0</v>
      </c>
      <c r="Z50" s="571" t="s">
        <v>370</v>
      </c>
      <c r="AA50" s="160"/>
    </row>
    <row r="51" spans="1:27" s="22" customFormat="1" ht="42" hidden="1" customHeight="1">
      <c r="A51" s="34" t="s">
        <v>231</v>
      </c>
      <c r="B51" s="207" t="s">
        <v>232</v>
      </c>
      <c r="C51" s="318" t="s">
        <v>15</v>
      </c>
      <c r="D51" s="107">
        <v>4957.49</v>
      </c>
      <c r="E51" s="45">
        <v>1</v>
      </c>
      <c r="F51" s="45"/>
      <c r="G51" s="45"/>
      <c r="H51" s="45">
        <v>4957.49</v>
      </c>
      <c r="I51" s="45"/>
      <c r="J51" s="543"/>
      <c r="K51" s="107">
        <v>4957.49</v>
      </c>
      <c r="L51" s="45">
        <v>1</v>
      </c>
      <c r="M51" s="45"/>
      <c r="N51" s="45"/>
      <c r="O51" s="45">
        <v>4957.49</v>
      </c>
      <c r="P51" s="45"/>
      <c r="Q51" s="543"/>
      <c r="R51" s="493">
        <f t="shared" si="3"/>
        <v>0</v>
      </c>
      <c r="S51" s="120">
        <f t="shared" si="3"/>
        <v>0</v>
      </c>
      <c r="T51" s="120"/>
      <c r="U51" s="120"/>
      <c r="V51" s="120">
        <f t="shared" si="2"/>
        <v>0</v>
      </c>
      <c r="W51" s="120"/>
      <c r="X51" s="187"/>
      <c r="Y51" s="235">
        <f>R51/D51*100</f>
        <v>0</v>
      </c>
      <c r="Z51" s="571" t="s">
        <v>370</v>
      </c>
      <c r="AA51" s="160"/>
    </row>
    <row r="52" spans="1:27" s="22" customFormat="1" ht="39" hidden="1" customHeight="1">
      <c r="A52" s="34" t="s">
        <v>233</v>
      </c>
      <c r="B52" s="207" t="s">
        <v>234</v>
      </c>
      <c r="C52" s="318" t="s">
        <v>15</v>
      </c>
      <c r="D52" s="107">
        <v>1288.3699999999999</v>
      </c>
      <c r="E52" s="45">
        <v>1</v>
      </c>
      <c r="F52" s="45"/>
      <c r="G52" s="45"/>
      <c r="H52" s="45">
        <v>1288.3699999999999</v>
      </c>
      <c r="I52" s="45"/>
      <c r="J52" s="543"/>
      <c r="K52" s="107">
        <v>1288.3699999999999</v>
      </c>
      <c r="L52" s="45">
        <v>1</v>
      </c>
      <c r="M52" s="45"/>
      <c r="N52" s="45"/>
      <c r="O52" s="45">
        <v>1288.3699999999999</v>
      </c>
      <c r="P52" s="45"/>
      <c r="Q52" s="543"/>
      <c r="R52" s="493">
        <f t="shared" si="3"/>
        <v>0</v>
      </c>
      <c r="S52" s="120">
        <f t="shared" si="3"/>
        <v>0</v>
      </c>
      <c r="T52" s="120"/>
      <c r="U52" s="120"/>
      <c r="V52" s="120">
        <f t="shared" si="2"/>
        <v>0</v>
      </c>
      <c r="W52" s="120"/>
      <c r="X52" s="187"/>
      <c r="Y52" s="235">
        <f>R52/D52*100</f>
        <v>0</v>
      </c>
      <c r="Z52" s="571" t="s">
        <v>370</v>
      </c>
      <c r="AA52" s="160"/>
    </row>
    <row r="53" spans="1:27" s="22" customFormat="1" ht="36" hidden="1" customHeight="1">
      <c r="A53" s="34" t="s">
        <v>204</v>
      </c>
      <c r="B53" s="207" t="s">
        <v>235</v>
      </c>
      <c r="C53" s="318" t="s">
        <v>15</v>
      </c>
      <c r="D53" s="107">
        <v>1265.81</v>
      </c>
      <c r="E53" s="45">
        <v>1</v>
      </c>
      <c r="F53" s="45"/>
      <c r="G53" s="45"/>
      <c r="H53" s="45">
        <v>1265.81</v>
      </c>
      <c r="I53" s="45"/>
      <c r="J53" s="543"/>
      <c r="K53" s="107">
        <v>1265.81</v>
      </c>
      <c r="L53" s="45">
        <v>1</v>
      </c>
      <c r="M53" s="45"/>
      <c r="N53" s="45"/>
      <c r="O53" s="45">
        <v>1265.81</v>
      </c>
      <c r="P53" s="45"/>
      <c r="Q53" s="543"/>
      <c r="R53" s="493">
        <f t="shared" si="3"/>
        <v>0</v>
      </c>
      <c r="S53" s="120">
        <f t="shared" si="3"/>
        <v>0</v>
      </c>
      <c r="T53" s="120"/>
      <c r="U53" s="120"/>
      <c r="V53" s="120">
        <f t="shared" si="2"/>
        <v>0</v>
      </c>
      <c r="W53" s="120"/>
      <c r="X53" s="187"/>
      <c r="Y53" s="235">
        <f>R53/D53*100</f>
        <v>0</v>
      </c>
      <c r="Z53" s="571" t="s">
        <v>370</v>
      </c>
      <c r="AA53" s="160"/>
    </row>
    <row r="54" spans="1:27" s="22" customFormat="1" ht="37.5" customHeight="1">
      <c r="A54" s="34" t="s">
        <v>215</v>
      </c>
      <c r="B54" s="290" t="s">
        <v>361</v>
      </c>
      <c r="C54" s="318" t="s">
        <v>15</v>
      </c>
      <c r="D54" s="119">
        <v>4243.49</v>
      </c>
      <c r="E54" s="120">
        <v>1</v>
      </c>
      <c r="F54" s="120">
        <f>E54</f>
        <v>1</v>
      </c>
      <c r="G54" s="120">
        <f>0</f>
        <v>0</v>
      </c>
      <c r="H54" s="120">
        <v>4243.49</v>
      </c>
      <c r="I54" s="120">
        <f>H54</f>
        <v>4243.49</v>
      </c>
      <c r="J54" s="544">
        <v>0</v>
      </c>
      <c r="K54" s="119">
        <f>O54/L54</f>
        <v>3982.1833333333334</v>
      </c>
      <c r="L54" s="120">
        <v>1</v>
      </c>
      <c r="M54" s="120">
        <f>L54</f>
        <v>1</v>
      </c>
      <c r="N54" s="120">
        <v>0</v>
      </c>
      <c r="O54" s="120">
        <f>4778.62/1.2</f>
        <v>3982.1833333333334</v>
      </c>
      <c r="P54" s="120">
        <f>O54</f>
        <v>3982.1833333333334</v>
      </c>
      <c r="Q54" s="544">
        <v>0</v>
      </c>
      <c r="R54" s="493">
        <f>K54-D54</f>
        <v>-261.30666666666639</v>
      </c>
      <c r="S54" s="120">
        <f t="shared" ref="S54:X54" si="4">L54-E54</f>
        <v>0</v>
      </c>
      <c r="T54" s="120">
        <f t="shared" si="4"/>
        <v>0</v>
      </c>
      <c r="U54" s="120">
        <f t="shared" si="4"/>
        <v>0</v>
      </c>
      <c r="V54" s="120">
        <f t="shared" si="4"/>
        <v>-261.30666666666639</v>
      </c>
      <c r="W54" s="120">
        <f t="shared" si="4"/>
        <v>-261.30666666666639</v>
      </c>
      <c r="X54" s="187">
        <f t="shared" si="4"/>
        <v>0</v>
      </c>
      <c r="Y54" s="297">
        <f>IF(D54=0,0,R54/D54)</f>
        <v>-6.1578244950893347E-2</v>
      </c>
      <c r="Z54" s="571" t="s">
        <v>370</v>
      </c>
      <c r="AA54" s="161"/>
    </row>
    <row r="55" spans="1:27" s="22" customFormat="1" ht="17.25" customHeight="1">
      <c r="A55" s="34"/>
      <c r="B55" s="212" t="s">
        <v>203</v>
      </c>
      <c r="C55" s="304"/>
      <c r="D55" s="119"/>
      <c r="E55" s="120"/>
      <c r="F55" s="120"/>
      <c r="G55" s="120"/>
      <c r="H55" s="352"/>
      <c r="I55" s="352"/>
      <c r="J55" s="545"/>
      <c r="K55" s="119"/>
      <c r="L55" s="120"/>
      <c r="M55" s="120"/>
      <c r="N55" s="120"/>
      <c r="O55" s="352"/>
      <c r="P55" s="352"/>
      <c r="Q55" s="545"/>
      <c r="R55" s="493"/>
      <c r="S55" s="120"/>
      <c r="T55" s="120"/>
      <c r="U55" s="120"/>
      <c r="V55" s="352"/>
      <c r="W55" s="352"/>
      <c r="X55" s="139"/>
      <c r="Y55" s="297"/>
      <c r="Z55" s="584"/>
      <c r="AA55" s="161"/>
    </row>
    <row r="56" spans="1:27" s="22" customFormat="1" ht="39" hidden="1" customHeight="1">
      <c r="A56" s="34" t="s">
        <v>216</v>
      </c>
      <c r="B56" s="275" t="s">
        <v>236</v>
      </c>
      <c r="C56" s="318" t="s">
        <v>15</v>
      </c>
      <c r="D56" s="119">
        <v>207.75333333333333</v>
      </c>
      <c r="E56" s="120">
        <v>6</v>
      </c>
      <c r="F56" s="120"/>
      <c r="G56" s="120"/>
      <c r="H56" s="351">
        <v>1246.52</v>
      </c>
      <c r="I56" s="351"/>
      <c r="J56" s="540"/>
      <c r="K56" s="119">
        <v>207.75333333333333</v>
      </c>
      <c r="L56" s="120">
        <v>6</v>
      </c>
      <c r="M56" s="120"/>
      <c r="N56" s="120"/>
      <c r="O56" s="351">
        <v>1246.52</v>
      </c>
      <c r="P56" s="351"/>
      <c r="Q56" s="540"/>
      <c r="R56" s="493">
        <f>K56-D56</f>
        <v>0</v>
      </c>
      <c r="S56" s="120">
        <f>L56-E56</f>
        <v>0</v>
      </c>
      <c r="T56" s="120"/>
      <c r="U56" s="120"/>
      <c r="V56" s="351">
        <f>O56-H56</f>
        <v>0</v>
      </c>
      <c r="W56" s="351"/>
      <c r="X56" s="186"/>
      <c r="Y56" s="297">
        <f>IF(D56=0,0,R56/D56)</f>
        <v>0</v>
      </c>
      <c r="Z56" s="571" t="s">
        <v>370</v>
      </c>
      <c r="AA56" s="161"/>
    </row>
    <row r="57" spans="1:27" s="22" customFormat="1" ht="37.5" hidden="1" customHeight="1">
      <c r="A57" s="34" t="s">
        <v>237</v>
      </c>
      <c r="B57" s="275" t="s">
        <v>238</v>
      </c>
      <c r="C57" s="318" t="s">
        <v>15</v>
      </c>
      <c r="D57" s="119">
        <v>205.8785</v>
      </c>
      <c r="E57" s="120">
        <v>4</v>
      </c>
      <c r="F57" s="120"/>
      <c r="G57" s="120"/>
      <c r="H57" s="351">
        <v>823.51400000000001</v>
      </c>
      <c r="I57" s="351"/>
      <c r="J57" s="540"/>
      <c r="K57" s="119">
        <v>205.8785</v>
      </c>
      <c r="L57" s="120">
        <v>4</v>
      </c>
      <c r="M57" s="120"/>
      <c r="N57" s="120"/>
      <c r="O57" s="351">
        <v>823.51400000000001</v>
      </c>
      <c r="P57" s="351"/>
      <c r="Q57" s="540"/>
      <c r="R57" s="493">
        <f>K57-D57</f>
        <v>0</v>
      </c>
      <c r="S57" s="120">
        <f>L57-E57</f>
        <v>0</v>
      </c>
      <c r="T57" s="120"/>
      <c r="U57" s="120"/>
      <c r="V57" s="351">
        <f>O57-H57</f>
        <v>0</v>
      </c>
      <c r="W57" s="351"/>
      <c r="X57" s="186"/>
      <c r="Y57" s="297">
        <f>IF(D57=0,0,R57/D57)</f>
        <v>0</v>
      </c>
      <c r="Z57" s="571" t="s">
        <v>371</v>
      </c>
      <c r="AA57" s="161"/>
    </row>
    <row r="58" spans="1:27" s="22" customFormat="1" ht="42.75" customHeight="1">
      <c r="A58" s="34" t="s">
        <v>239</v>
      </c>
      <c r="B58" s="207" t="s">
        <v>240</v>
      </c>
      <c r="C58" s="318" t="s">
        <v>15</v>
      </c>
      <c r="D58" s="119">
        <v>204.93833333333336</v>
      </c>
      <c r="E58" s="120">
        <v>6</v>
      </c>
      <c r="F58" s="120">
        <f>E58</f>
        <v>6</v>
      </c>
      <c r="G58" s="120">
        <v>0</v>
      </c>
      <c r="H58" s="351">
        <v>1229.6300000000001</v>
      </c>
      <c r="I58" s="351">
        <f>H58</f>
        <v>1229.6300000000001</v>
      </c>
      <c r="J58" s="540">
        <v>0</v>
      </c>
      <c r="K58" s="119">
        <v>0</v>
      </c>
      <c r="L58" s="120">
        <v>0</v>
      </c>
      <c r="M58" s="120">
        <v>0</v>
      </c>
      <c r="N58" s="120">
        <v>0</v>
      </c>
      <c r="O58" s="351">
        <v>0</v>
      </c>
      <c r="P58" s="351">
        <f>O58</f>
        <v>0</v>
      </c>
      <c r="Q58" s="540">
        <v>0</v>
      </c>
      <c r="R58" s="493">
        <f>K58-D58</f>
        <v>-204.93833333333336</v>
      </c>
      <c r="S58" s="120">
        <f t="shared" ref="S58:X58" si="5">L58-E58</f>
        <v>-6</v>
      </c>
      <c r="T58" s="120">
        <f t="shared" si="5"/>
        <v>-6</v>
      </c>
      <c r="U58" s="120">
        <f t="shared" si="5"/>
        <v>0</v>
      </c>
      <c r="V58" s="120">
        <f t="shared" si="5"/>
        <v>-1229.6300000000001</v>
      </c>
      <c r="W58" s="120">
        <f t="shared" si="5"/>
        <v>-1229.6300000000001</v>
      </c>
      <c r="X58" s="187">
        <f t="shared" si="5"/>
        <v>0</v>
      </c>
      <c r="Y58" s="297">
        <f>IF(D58=0,0,R58/D58)</f>
        <v>-1</v>
      </c>
      <c r="Z58" s="571"/>
      <c r="AA58" s="161"/>
    </row>
    <row r="59" spans="1:27" s="22" customFormat="1" ht="15.75" customHeight="1">
      <c r="A59" s="46"/>
      <c r="B59" s="202" t="s">
        <v>73</v>
      </c>
      <c r="C59" s="319"/>
      <c r="D59" s="27"/>
      <c r="E59" s="26"/>
      <c r="F59" s="26"/>
      <c r="G59" s="26"/>
      <c r="H59" s="26">
        <f>SUM(H50:H58)</f>
        <v>20119.583999999999</v>
      </c>
      <c r="I59" s="26">
        <f>H59</f>
        <v>20119.583999999999</v>
      </c>
      <c r="J59" s="535">
        <v>0</v>
      </c>
      <c r="K59" s="27"/>
      <c r="L59" s="26"/>
      <c r="M59" s="26"/>
      <c r="N59" s="26"/>
      <c r="O59" s="26">
        <f>SUM(O50:O58)</f>
        <v>18628.647333333331</v>
      </c>
      <c r="P59" s="26">
        <f>O59</f>
        <v>18628.647333333331</v>
      </c>
      <c r="Q59" s="535"/>
      <c r="R59" s="487"/>
      <c r="S59" s="26"/>
      <c r="T59" s="26"/>
      <c r="U59" s="26"/>
      <c r="V59" s="26">
        <f t="shared" ref="V59:V90" si="6">O59-H59</f>
        <v>-1490.9366666666683</v>
      </c>
      <c r="W59" s="26">
        <f>V59</f>
        <v>-1490.9366666666683</v>
      </c>
      <c r="X59" s="131">
        <v>0</v>
      </c>
      <c r="Y59" s="230"/>
      <c r="Z59" s="576"/>
      <c r="AA59" s="151"/>
    </row>
    <row r="60" spans="1:27" s="22" customFormat="1" ht="17.25" customHeight="1">
      <c r="A60" s="32"/>
      <c r="B60" s="213" t="s">
        <v>74</v>
      </c>
      <c r="C60" s="320"/>
      <c r="D60" s="108"/>
      <c r="E60" s="47"/>
      <c r="F60" s="47"/>
      <c r="G60" s="47"/>
      <c r="H60" s="353">
        <f>H48+H59</f>
        <v>47698.796000000002</v>
      </c>
      <c r="I60" s="353">
        <f>H60</f>
        <v>47698.796000000002</v>
      </c>
      <c r="J60" s="546">
        <v>0</v>
      </c>
      <c r="K60" s="108"/>
      <c r="L60" s="47"/>
      <c r="M60" s="47"/>
      <c r="N60" s="47"/>
      <c r="O60" s="353">
        <f>O48+O59</f>
        <v>47698.797333333336</v>
      </c>
      <c r="P60" s="353">
        <f>O60</f>
        <v>47698.797333333336</v>
      </c>
      <c r="Q60" s="546"/>
      <c r="R60" s="498"/>
      <c r="S60" s="47"/>
      <c r="T60" s="47"/>
      <c r="U60" s="47"/>
      <c r="V60" s="353">
        <f t="shared" si="6"/>
        <v>1.3333333336049691E-3</v>
      </c>
      <c r="W60" s="353">
        <f>V60</f>
        <v>1.3333333336049691E-3</v>
      </c>
      <c r="X60" s="140">
        <v>0</v>
      </c>
      <c r="Y60" s="241"/>
      <c r="Z60" s="585"/>
      <c r="AA60" s="162"/>
    </row>
    <row r="61" spans="1:27" s="22" customFormat="1" ht="18" customHeight="1" thickBot="1">
      <c r="A61" s="48"/>
      <c r="B61" s="214" t="s">
        <v>75</v>
      </c>
      <c r="C61" s="321"/>
      <c r="D61" s="50"/>
      <c r="E61" s="49"/>
      <c r="F61" s="49"/>
      <c r="G61" s="49"/>
      <c r="H61" s="49">
        <f>H18+H35+H39+H44+H60</f>
        <v>63291.942500000005</v>
      </c>
      <c r="I61" s="49">
        <f>H61</f>
        <v>63291.942500000005</v>
      </c>
      <c r="J61" s="547">
        <v>0</v>
      </c>
      <c r="K61" s="50"/>
      <c r="L61" s="49"/>
      <c r="M61" s="49"/>
      <c r="N61" s="49"/>
      <c r="O61" s="49">
        <f>O18+O35+O39+O44+O60</f>
        <v>63291.943833333338</v>
      </c>
      <c r="P61" s="49">
        <f>O61</f>
        <v>63291.943833333338</v>
      </c>
      <c r="Q61" s="547"/>
      <c r="R61" s="499"/>
      <c r="S61" s="49"/>
      <c r="T61" s="49"/>
      <c r="U61" s="49"/>
      <c r="V61" s="49">
        <f t="shared" si="6"/>
        <v>1.3333333336049691E-3</v>
      </c>
      <c r="W61" s="49">
        <v>0</v>
      </c>
      <c r="X61" s="141">
        <v>0</v>
      </c>
      <c r="Y61" s="242"/>
      <c r="Z61" s="586"/>
      <c r="AA61" s="163"/>
    </row>
    <row r="62" spans="1:27" s="22" customFormat="1" ht="20.25" hidden="1" customHeight="1">
      <c r="A62" s="10" t="s">
        <v>18</v>
      </c>
      <c r="B62" s="214" t="s">
        <v>19</v>
      </c>
      <c r="C62" s="317"/>
      <c r="D62" s="101"/>
      <c r="E62" s="43"/>
      <c r="F62" s="43"/>
      <c r="G62" s="43"/>
      <c r="H62" s="17"/>
      <c r="I62" s="17"/>
      <c r="J62" s="532"/>
      <c r="K62" s="101"/>
      <c r="L62" s="43"/>
      <c r="M62" s="43"/>
      <c r="N62" s="43"/>
      <c r="O62" s="17"/>
      <c r="P62" s="17"/>
      <c r="Q62" s="532"/>
      <c r="R62" s="483"/>
      <c r="S62" s="43"/>
      <c r="T62" s="43"/>
      <c r="U62" s="43"/>
      <c r="V62" s="17">
        <f t="shared" si="6"/>
        <v>0</v>
      </c>
      <c r="W62" s="17"/>
      <c r="X62" s="128"/>
      <c r="Y62" s="227"/>
      <c r="Z62" s="572"/>
      <c r="AA62" s="147"/>
    </row>
    <row r="63" spans="1:27" s="22" customFormat="1" ht="36.75" hidden="1" customHeight="1">
      <c r="A63" s="184" t="s">
        <v>241</v>
      </c>
      <c r="B63" s="200" t="s">
        <v>242</v>
      </c>
      <c r="C63" s="318" t="s">
        <v>8</v>
      </c>
      <c r="D63" s="101">
        <v>31.006410256410252</v>
      </c>
      <c r="E63" s="17">
        <v>3.12</v>
      </c>
      <c r="F63" s="17"/>
      <c r="G63" s="17"/>
      <c r="H63" s="17">
        <v>96.74</v>
      </c>
      <c r="I63" s="17"/>
      <c r="J63" s="532"/>
      <c r="K63" s="101">
        <v>31.006410256410252</v>
      </c>
      <c r="L63" s="17">
        <v>3.12</v>
      </c>
      <c r="M63" s="17"/>
      <c r="N63" s="17"/>
      <c r="O63" s="17">
        <v>96.74</v>
      </c>
      <c r="P63" s="17"/>
      <c r="Q63" s="532"/>
      <c r="R63" s="483">
        <f t="shared" ref="R63:R107" si="7">K63-D63</f>
        <v>0</v>
      </c>
      <c r="S63" s="17">
        <f t="shared" ref="S63:S107" si="8">L63-E63</f>
        <v>0</v>
      </c>
      <c r="T63" s="17"/>
      <c r="U63" s="17"/>
      <c r="V63" s="120">
        <f t="shared" si="6"/>
        <v>0</v>
      </c>
      <c r="W63" s="120"/>
      <c r="X63" s="187"/>
      <c r="Y63" s="227">
        <f t="shared" ref="Y63:Y107" si="9">IF(D63=0,0,R63/D63)</f>
        <v>0</v>
      </c>
      <c r="Z63" s="571" t="s">
        <v>371</v>
      </c>
      <c r="AA63" s="147"/>
    </row>
    <row r="64" spans="1:27" s="22" customFormat="1" ht="32.25" hidden="1" customHeight="1">
      <c r="A64" s="184" t="s">
        <v>243</v>
      </c>
      <c r="B64" s="200" t="s">
        <v>244</v>
      </c>
      <c r="C64" s="318" t="s">
        <v>8</v>
      </c>
      <c r="D64" s="101">
        <v>34.214105793450884</v>
      </c>
      <c r="E64" s="17">
        <v>3.97</v>
      </c>
      <c r="F64" s="17"/>
      <c r="G64" s="17"/>
      <c r="H64" s="17">
        <v>135.83000000000001</v>
      </c>
      <c r="I64" s="17"/>
      <c r="J64" s="532"/>
      <c r="K64" s="101">
        <v>34.214105793450884</v>
      </c>
      <c r="L64" s="17">
        <v>3.97</v>
      </c>
      <c r="M64" s="17"/>
      <c r="N64" s="17"/>
      <c r="O64" s="17">
        <v>135.83000000000001</v>
      </c>
      <c r="P64" s="17"/>
      <c r="Q64" s="532"/>
      <c r="R64" s="483">
        <f t="shared" si="7"/>
        <v>0</v>
      </c>
      <c r="S64" s="17">
        <f t="shared" si="8"/>
        <v>0</v>
      </c>
      <c r="T64" s="17"/>
      <c r="U64" s="17"/>
      <c r="V64" s="120">
        <f t="shared" si="6"/>
        <v>0</v>
      </c>
      <c r="W64" s="120"/>
      <c r="X64" s="187"/>
      <c r="Y64" s="227">
        <f t="shared" si="9"/>
        <v>0</v>
      </c>
      <c r="Z64" s="571" t="s">
        <v>371</v>
      </c>
      <c r="AA64" s="147"/>
    </row>
    <row r="65" spans="1:27" s="22" customFormat="1" ht="36" hidden="1" customHeight="1">
      <c r="A65" s="184" t="s">
        <v>245</v>
      </c>
      <c r="B65" s="276" t="s">
        <v>246</v>
      </c>
      <c r="C65" s="318" t="s">
        <v>8</v>
      </c>
      <c r="D65" s="101">
        <v>35.607764390896918</v>
      </c>
      <c r="E65" s="17">
        <v>2.2410000000000001</v>
      </c>
      <c r="F65" s="17"/>
      <c r="G65" s="17"/>
      <c r="H65" s="17">
        <v>79.796999999999997</v>
      </c>
      <c r="I65" s="17"/>
      <c r="J65" s="532"/>
      <c r="K65" s="101">
        <v>35.607764390896918</v>
      </c>
      <c r="L65" s="17">
        <v>2.2410000000000001</v>
      </c>
      <c r="M65" s="17"/>
      <c r="N65" s="17"/>
      <c r="O65" s="17">
        <v>79.796999999999997</v>
      </c>
      <c r="P65" s="17"/>
      <c r="Q65" s="532"/>
      <c r="R65" s="483">
        <f t="shared" si="7"/>
        <v>0</v>
      </c>
      <c r="S65" s="17">
        <f t="shared" si="8"/>
        <v>0</v>
      </c>
      <c r="T65" s="17"/>
      <c r="U65" s="17"/>
      <c r="V65" s="120">
        <f t="shared" si="6"/>
        <v>0</v>
      </c>
      <c r="W65" s="120"/>
      <c r="X65" s="187"/>
      <c r="Y65" s="227">
        <f t="shared" si="9"/>
        <v>0</v>
      </c>
      <c r="Z65" s="571" t="s">
        <v>371</v>
      </c>
      <c r="AA65" s="147"/>
    </row>
    <row r="66" spans="1:27" s="22" customFormat="1" ht="34.5" hidden="1" customHeight="1">
      <c r="A66" s="184" t="s">
        <v>247</v>
      </c>
      <c r="B66" s="276" t="s">
        <v>248</v>
      </c>
      <c r="C66" s="318" t="s">
        <v>8</v>
      </c>
      <c r="D66" s="101">
        <v>30.290289520881373</v>
      </c>
      <c r="E66" s="17">
        <v>3.903</v>
      </c>
      <c r="F66" s="17"/>
      <c r="G66" s="17"/>
      <c r="H66" s="17">
        <v>118.223</v>
      </c>
      <c r="I66" s="17"/>
      <c r="J66" s="532"/>
      <c r="K66" s="101">
        <v>30.290289520881373</v>
      </c>
      <c r="L66" s="17">
        <v>3.903</v>
      </c>
      <c r="M66" s="17"/>
      <c r="N66" s="17"/>
      <c r="O66" s="17">
        <v>118.223</v>
      </c>
      <c r="P66" s="17"/>
      <c r="Q66" s="532"/>
      <c r="R66" s="483">
        <f t="shared" si="7"/>
        <v>0</v>
      </c>
      <c r="S66" s="17">
        <f t="shared" si="8"/>
        <v>0</v>
      </c>
      <c r="T66" s="17"/>
      <c r="U66" s="17"/>
      <c r="V66" s="120">
        <f t="shared" si="6"/>
        <v>0</v>
      </c>
      <c r="W66" s="120"/>
      <c r="X66" s="187"/>
      <c r="Y66" s="227">
        <f t="shared" si="9"/>
        <v>0</v>
      </c>
      <c r="Z66" s="571" t="s">
        <v>371</v>
      </c>
      <c r="AA66" s="147"/>
    </row>
    <row r="67" spans="1:27" s="22" customFormat="1" ht="37.5" hidden="1" customHeight="1">
      <c r="A67" s="184" t="s">
        <v>249</v>
      </c>
      <c r="B67" s="200" t="s">
        <v>250</v>
      </c>
      <c r="C67" s="318" t="s">
        <v>8</v>
      </c>
      <c r="D67" s="101">
        <v>40.244077134986227</v>
      </c>
      <c r="E67" s="17">
        <v>1.8149999999999999</v>
      </c>
      <c r="F67" s="17"/>
      <c r="G67" s="17"/>
      <c r="H67" s="17">
        <v>73.043000000000006</v>
      </c>
      <c r="I67" s="17"/>
      <c r="J67" s="532"/>
      <c r="K67" s="101">
        <v>40.244077134986227</v>
      </c>
      <c r="L67" s="17">
        <v>1.8149999999999999</v>
      </c>
      <c r="M67" s="17"/>
      <c r="N67" s="17"/>
      <c r="O67" s="17">
        <v>73.043000000000006</v>
      </c>
      <c r="P67" s="17"/>
      <c r="Q67" s="532"/>
      <c r="R67" s="483">
        <f t="shared" si="7"/>
        <v>0</v>
      </c>
      <c r="S67" s="17">
        <f t="shared" si="8"/>
        <v>0</v>
      </c>
      <c r="T67" s="17"/>
      <c r="U67" s="17"/>
      <c r="V67" s="120">
        <f t="shared" si="6"/>
        <v>0</v>
      </c>
      <c r="W67" s="120"/>
      <c r="X67" s="187"/>
      <c r="Y67" s="227">
        <f t="shared" si="9"/>
        <v>0</v>
      </c>
      <c r="Z67" s="571" t="s">
        <v>371</v>
      </c>
      <c r="AA67" s="147"/>
    </row>
    <row r="68" spans="1:27" s="22" customFormat="1" ht="32.25" hidden="1" customHeight="1">
      <c r="A68" s="184" t="s">
        <v>251</v>
      </c>
      <c r="B68" s="200" t="s">
        <v>252</v>
      </c>
      <c r="C68" s="318" t="s">
        <v>8</v>
      </c>
      <c r="D68" s="101">
        <v>64.226932668329169</v>
      </c>
      <c r="E68" s="17">
        <v>0.80200000000000005</v>
      </c>
      <c r="F68" s="17"/>
      <c r="G68" s="17"/>
      <c r="H68" s="17">
        <v>51.51</v>
      </c>
      <c r="I68" s="17"/>
      <c r="J68" s="532"/>
      <c r="K68" s="101">
        <v>64.226932668329169</v>
      </c>
      <c r="L68" s="17">
        <v>0.80200000000000005</v>
      </c>
      <c r="M68" s="17"/>
      <c r="N68" s="17"/>
      <c r="O68" s="17">
        <v>51.51</v>
      </c>
      <c r="P68" s="17"/>
      <c r="Q68" s="532"/>
      <c r="R68" s="483">
        <f t="shared" si="7"/>
        <v>0</v>
      </c>
      <c r="S68" s="17">
        <f t="shared" si="8"/>
        <v>0</v>
      </c>
      <c r="T68" s="17"/>
      <c r="U68" s="17"/>
      <c r="V68" s="120">
        <f t="shared" si="6"/>
        <v>0</v>
      </c>
      <c r="W68" s="120"/>
      <c r="X68" s="187"/>
      <c r="Y68" s="227">
        <f t="shared" si="9"/>
        <v>0</v>
      </c>
      <c r="Z68" s="571" t="s">
        <v>371</v>
      </c>
      <c r="AA68" s="147"/>
    </row>
    <row r="69" spans="1:27" s="22" customFormat="1" ht="37.5" hidden="1" customHeight="1">
      <c r="A69" s="184" t="s">
        <v>253</v>
      </c>
      <c r="B69" s="200" t="s">
        <v>254</v>
      </c>
      <c r="C69" s="318" t="s">
        <v>8</v>
      </c>
      <c r="D69" s="101">
        <v>35.546677880571906</v>
      </c>
      <c r="E69" s="17">
        <v>2.3780000000000001</v>
      </c>
      <c r="F69" s="17"/>
      <c r="G69" s="17"/>
      <c r="H69" s="17">
        <v>84.53</v>
      </c>
      <c r="I69" s="17"/>
      <c r="J69" s="532"/>
      <c r="K69" s="101">
        <v>35.546677880571906</v>
      </c>
      <c r="L69" s="17">
        <v>2.3780000000000001</v>
      </c>
      <c r="M69" s="17"/>
      <c r="N69" s="17"/>
      <c r="O69" s="17">
        <v>84.53</v>
      </c>
      <c r="P69" s="17"/>
      <c r="Q69" s="532"/>
      <c r="R69" s="483">
        <f t="shared" si="7"/>
        <v>0</v>
      </c>
      <c r="S69" s="17">
        <f t="shared" si="8"/>
        <v>0</v>
      </c>
      <c r="T69" s="17"/>
      <c r="U69" s="17"/>
      <c r="V69" s="120">
        <f t="shared" si="6"/>
        <v>0</v>
      </c>
      <c r="W69" s="120"/>
      <c r="X69" s="187"/>
      <c r="Y69" s="227">
        <f t="shared" si="9"/>
        <v>0</v>
      </c>
      <c r="Z69" s="571" t="s">
        <v>371</v>
      </c>
      <c r="AA69" s="147"/>
    </row>
    <row r="70" spans="1:27" s="22" customFormat="1" ht="33" hidden="1" customHeight="1">
      <c r="A70" s="184" t="s">
        <v>255</v>
      </c>
      <c r="B70" s="200" t="s">
        <v>256</v>
      </c>
      <c r="C70" s="318" t="s">
        <v>8</v>
      </c>
      <c r="D70" s="101">
        <v>51.547958214624884</v>
      </c>
      <c r="E70" s="17">
        <v>1.0529999999999999</v>
      </c>
      <c r="F70" s="17"/>
      <c r="G70" s="17"/>
      <c r="H70" s="17">
        <v>54.28</v>
      </c>
      <c r="I70" s="17"/>
      <c r="J70" s="532"/>
      <c r="K70" s="101">
        <v>51.547958214624884</v>
      </c>
      <c r="L70" s="17">
        <v>1.0529999999999999</v>
      </c>
      <c r="M70" s="17"/>
      <c r="N70" s="17"/>
      <c r="O70" s="17">
        <v>54.28</v>
      </c>
      <c r="P70" s="17"/>
      <c r="Q70" s="532"/>
      <c r="R70" s="483">
        <f t="shared" si="7"/>
        <v>0</v>
      </c>
      <c r="S70" s="17">
        <f t="shared" si="8"/>
        <v>0</v>
      </c>
      <c r="T70" s="17"/>
      <c r="U70" s="17"/>
      <c r="V70" s="120">
        <f t="shared" si="6"/>
        <v>0</v>
      </c>
      <c r="W70" s="120"/>
      <c r="X70" s="187"/>
      <c r="Y70" s="227">
        <f t="shared" si="9"/>
        <v>0</v>
      </c>
      <c r="Z70" s="571" t="s">
        <v>371</v>
      </c>
      <c r="AA70" s="147"/>
    </row>
    <row r="71" spans="1:27" s="22" customFormat="1" ht="35.25" hidden="1" customHeight="1">
      <c r="A71" s="184" t="s">
        <v>257</v>
      </c>
      <c r="B71" s="200" t="s">
        <v>258</v>
      </c>
      <c r="C71" s="318" t="s">
        <v>8</v>
      </c>
      <c r="D71" s="101">
        <v>81.811040339702771</v>
      </c>
      <c r="E71" s="17">
        <v>0.47099999999999997</v>
      </c>
      <c r="F71" s="17"/>
      <c r="G71" s="17"/>
      <c r="H71" s="17">
        <v>38.533000000000001</v>
      </c>
      <c r="I71" s="17"/>
      <c r="J71" s="532"/>
      <c r="K71" s="101">
        <v>81.811040339702771</v>
      </c>
      <c r="L71" s="17">
        <v>0.47099999999999997</v>
      </c>
      <c r="M71" s="17"/>
      <c r="N71" s="17"/>
      <c r="O71" s="17">
        <v>38.533000000000001</v>
      </c>
      <c r="P71" s="17"/>
      <c r="Q71" s="532"/>
      <c r="R71" s="483">
        <f t="shared" si="7"/>
        <v>0</v>
      </c>
      <c r="S71" s="17">
        <f t="shared" si="8"/>
        <v>0</v>
      </c>
      <c r="T71" s="17"/>
      <c r="U71" s="17"/>
      <c r="V71" s="120">
        <f t="shared" si="6"/>
        <v>0</v>
      </c>
      <c r="W71" s="120"/>
      <c r="X71" s="187"/>
      <c r="Y71" s="227">
        <f t="shared" si="9"/>
        <v>0</v>
      </c>
      <c r="Z71" s="571" t="s">
        <v>371</v>
      </c>
      <c r="AA71" s="147"/>
    </row>
    <row r="72" spans="1:27" s="22" customFormat="1" ht="47.25" hidden="1">
      <c r="A72" s="184" t="s">
        <v>259</v>
      </c>
      <c r="B72" s="277" t="s">
        <v>260</v>
      </c>
      <c r="C72" s="318" t="s">
        <v>8</v>
      </c>
      <c r="D72" s="101">
        <v>120.06805555555556</v>
      </c>
      <c r="E72" s="17">
        <v>0.72</v>
      </c>
      <c r="F72" s="17"/>
      <c r="G72" s="17"/>
      <c r="H72" s="17">
        <v>86.448999999999998</v>
      </c>
      <c r="I72" s="17"/>
      <c r="J72" s="532"/>
      <c r="K72" s="101">
        <v>120.06805555555556</v>
      </c>
      <c r="L72" s="17">
        <v>0.72</v>
      </c>
      <c r="M72" s="17"/>
      <c r="N72" s="17"/>
      <c r="O72" s="17">
        <v>86.448999999999998</v>
      </c>
      <c r="P72" s="17"/>
      <c r="Q72" s="532"/>
      <c r="R72" s="483">
        <f t="shared" si="7"/>
        <v>0</v>
      </c>
      <c r="S72" s="17">
        <f t="shared" si="8"/>
        <v>0</v>
      </c>
      <c r="T72" s="17"/>
      <c r="U72" s="17"/>
      <c r="V72" s="120">
        <f t="shared" si="6"/>
        <v>0</v>
      </c>
      <c r="W72" s="120"/>
      <c r="X72" s="187"/>
      <c r="Y72" s="227">
        <f t="shared" si="9"/>
        <v>0</v>
      </c>
      <c r="Z72" s="571" t="s">
        <v>371</v>
      </c>
      <c r="AA72" s="147"/>
    </row>
    <row r="73" spans="1:27" s="22" customFormat="1" ht="39" hidden="1" customHeight="1">
      <c r="A73" s="184" t="s">
        <v>261</v>
      </c>
      <c r="B73" s="278" t="s">
        <v>262</v>
      </c>
      <c r="C73" s="318" t="s">
        <v>8</v>
      </c>
      <c r="D73" s="101">
        <v>43.621739130434776</v>
      </c>
      <c r="E73" s="17">
        <v>0.46</v>
      </c>
      <c r="F73" s="17"/>
      <c r="G73" s="17"/>
      <c r="H73" s="17">
        <v>20.065999999999999</v>
      </c>
      <c r="I73" s="17"/>
      <c r="J73" s="532"/>
      <c r="K73" s="101">
        <v>43.621739130434776</v>
      </c>
      <c r="L73" s="17">
        <v>0.46</v>
      </c>
      <c r="M73" s="17"/>
      <c r="N73" s="17"/>
      <c r="O73" s="17">
        <v>20.065999999999999</v>
      </c>
      <c r="P73" s="17"/>
      <c r="Q73" s="532"/>
      <c r="R73" s="483">
        <f t="shared" si="7"/>
        <v>0</v>
      </c>
      <c r="S73" s="17">
        <f t="shared" si="8"/>
        <v>0</v>
      </c>
      <c r="T73" s="17"/>
      <c r="U73" s="17"/>
      <c r="V73" s="120">
        <f t="shared" si="6"/>
        <v>0</v>
      </c>
      <c r="W73" s="120"/>
      <c r="X73" s="187"/>
      <c r="Y73" s="227">
        <f t="shared" si="9"/>
        <v>0</v>
      </c>
      <c r="Z73" s="571" t="s">
        <v>371</v>
      </c>
      <c r="AA73" s="147"/>
    </row>
    <row r="74" spans="1:27" s="22" customFormat="1" ht="31.5" hidden="1" customHeight="1">
      <c r="A74" s="184" t="s">
        <v>263</v>
      </c>
      <c r="B74" s="278" t="s">
        <v>264</v>
      </c>
      <c r="C74" s="318" t="s">
        <v>8</v>
      </c>
      <c r="D74" s="101">
        <v>54.000000000000007</v>
      </c>
      <c r="E74" s="17">
        <v>0.36</v>
      </c>
      <c r="F74" s="17"/>
      <c r="G74" s="17"/>
      <c r="H74" s="17">
        <v>19.440000000000001</v>
      </c>
      <c r="I74" s="17"/>
      <c r="J74" s="532"/>
      <c r="K74" s="101">
        <v>54.000000000000007</v>
      </c>
      <c r="L74" s="17">
        <v>0.36</v>
      </c>
      <c r="M74" s="17"/>
      <c r="N74" s="17"/>
      <c r="O74" s="17">
        <v>19.440000000000001</v>
      </c>
      <c r="P74" s="17"/>
      <c r="Q74" s="532"/>
      <c r="R74" s="483">
        <f t="shared" si="7"/>
        <v>0</v>
      </c>
      <c r="S74" s="17">
        <f t="shared" si="8"/>
        <v>0</v>
      </c>
      <c r="T74" s="17"/>
      <c r="U74" s="17"/>
      <c r="V74" s="120">
        <f t="shared" si="6"/>
        <v>0</v>
      </c>
      <c r="W74" s="120"/>
      <c r="X74" s="187"/>
      <c r="Y74" s="227">
        <f t="shared" si="9"/>
        <v>0</v>
      </c>
      <c r="Z74" s="571" t="s">
        <v>371</v>
      </c>
      <c r="AA74" s="147"/>
    </row>
    <row r="75" spans="1:27" s="22" customFormat="1" ht="31.5" hidden="1" customHeight="1">
      <c r="A75" s="184" t="s">
        <v>265</v>
      </c>
      <c r="B75" s="278" t="s">
        <v>266</v>
      </c>
      <c r="C75" s="318" t="s">
        <v>8</v>
      </c>
      <c r="D75" s="101">
        <v>149.79999999999998</v>
      </c>
      <c r="E75" s="17">
        <v>0.1</v>
      </c>
      <c r="F75" s="17"/>
      <c r="G75" s="17"/>
      <c r="H75" s="17">
        <v>14.98</v>
      </c>
      <c r="I75" s="17"/>
      <c r="J75" s="532"/>
      <c r="K75" s="101">
        <v>149.79999999999998</v>
      </c>
      <c r="L75" s="17">
        <v>0.1</v>
      </c>
      <c r="M75" s="17"/>
      <c r="N75" s="17"/>
      <c r="O75" s="17">
        <v>14.98</v>
      </c>
      <c r="P75" s="17"/>
      <c r="Q75" s="532"/>
      <c r="R75" s="483">
        <f t="shared" si="7"/>
        <v>0</v>
      </c>
      <c r="S75" s="17">
        <f t="shared" si="8"/>
        <v>0</v>
      </c>
      <c r="T75" s="17"/>
      <c r="U75" s="17"/>
      <c r="V75" s="120">
        <f t="shared" si="6"/>
        <v>0</v>
      </c>
      <c r="W75" s="120"/>
      <c r="X75" s="187"/>
      <c r="Y75" s="227">
        <f t="shared" si="9"/>
        <v>0</v>
      </c>
      <c r="Z75" s="571" t="s">
        <v>371</v>
      </c>
      <c r="AA75" s="147"/>
    </row>
    <row r="76" spans="1:27" s="22" customFormat="1" ht="29.25" hidden="1" customHeight="1">
      <c r="A76" s="184" t="s">
        <v>267</v>
      </c>
      <c r="B76" s="278" t="s">
        <v>268</v>
      </c>
      <c r="C76" s="318" t="s">
        <v>8</v>
      </c>
      <c r="D76" s="101">
        <v>60.046666666666667</v>
      </c>
      <c r="E76" s="17">
        <v>0.3</v>
      </c>
      <c r="F76" s="17"/>
      <c r="G76" s="17"/>
      <c r="H76" s="17">
        <v>18.013999999999999</v>
      </c>
      <c r="I76" s="17"/>
      <c r="J76" s="532"/>
      <c r="K76" s="101">
        <v>60.046666666666667</v>
      </c>
      <c r="L76" s="17">
        <v>0.3</v>
      </c>
      <c r="M76" s="17"/>
      <c r="N76" s="17"/>
      <c r="O76" s="17">
        <v>18.013999999999999</v>
      </c>
      <c r="P76" s="17"/>
      <c r="Q76" s="532"/>
      <c r="R76" s="483">
        <f t="shared" si="7"/>
        <v>0</v>
      </c>
      <c r="S76" s="17">
        <f t="shared" si="8"/>
        <v>0</v>
      </c>
      <c r="T76" s="17"/>
      <c r="U76" s="17"/>
      <c r="V76" s="120">
        <f t="shared" si="6"/>
        <v>0</v>
      </c>
      <c r="W76" s="120"/>
      <c r="X76" s="187"/>
      <c r="Y76" s="227">
        <f t="shared" si="9"/>
        <v>0</v>
      </c>
      <c r="Z76" s="571" t="s">
        <v>371</v>
      </c>
      <c r="AA76" s="147"/>
    </row>
    <row r="77" spans="1:27" s="22" customFormat="1" ht="35.25" hidden="1" customHeight="1">
      <c r="A77" s="184" t="s">
        <v>269</v>
      </c>
      <c r="B77" s="278" t="s">
        <v>270</v>
      </c>
      <c r="C77" s="318" t="s">
        <v>8</v>
      </c>
      <c r="D77" s="101">
        <v>48.94444444444445</v>
      </c>
      <c r="E77" s="17">
        <v>0.36</v>
      </c>
      <c r="F77" s="17"/>
      <c r="G77" s="17"/>
      <c r="H77" s="17">
        <v>17.62</v>
      </c>
      <c r="I77" s="17"/>
      <c r="J77" s="532"/>
      <c r="K77" s="101">
        <v>48.94444444444445</v>
      </c>
      <c r="L77" s="17">
        <v>0.36</v>
      </c>
      <c r="M77" s="17"/>
      <c r="N77" s="17"/>
      <c r="O77" s="17">
        <v>17.62</v>
      </c>
      <c r="P77" s="17"/>
      <c r="Q77" s="532"/>
      <c r="R77" s="483">
        <f t="shared" si="7"/>
        <v>0</v>
      </c>
      <c r="S77" s="17">
        <f t="shared" si="8"/>
        <v>0</v>
      </c>
      <c r="T77" s="17"/>
      <c r="U77" s="17"/>
      <c r="V77" s="120">
        <f t="shared" si="6"/>
        <v>0</v>
      </c>
      <c r="W77" s="120"/>
      <c r="X77" s="187"/>
      <c r="Y77" s="227">
        <f t="shared" si="9"/>
        <v>0</v>
      </c>
      <c r="Z77" s="571" t="s">
        <v>371</v>
      </c>
      <c r="AA77" s="147"/>
    </row>
    <row r="78" spans="1:27" s="22" customFormat="1" ht="38.25" hidden="1" customHeight="1">
      <c r="A78" s="184" t="s">
        <v>271</v>
      </c>
      <c r="B78" s="278" t="s">
        <v>272</v>
      </c>
      <c r="C78" s="318" t="s">
        <v>8</v>
      </c>
      <c r="D78" s="101">
        <v>41.143507972665155</v>
      </c>
      <c r="E78" s="17">
        <v>2.1949999999999998</v>
      </c>
      <c r="F78" s="17"/>
      <c r="G78" s="17"/>
      <c r="H78" s="17">
        <v>90.31</v>
      </c>
      <c r="I78" s="17"/>
      <c r="J78" s="532"/>
      <c r="K78" s="101">
        <v>41.143507972665155</v>
      </c>
      <c r="L78" s="17">
        <v>2.1949999999999998</v>
      </c>
      <c r="M78" s="17"/>
      <c r="N78" s="17"/>
      <c r="O78" s="17">
        <v>90.31</v>
      </c>
      <c r="P78" s="17"/>
      <c r="Q78" s="532"/>
      <c r="R78" s="483">
        <f t="shared" si="7"/>
        <v>0</v>
      </c>
      <c r="S78" s="17">
        <f t="shared" si="8"/>
        <v>0</v>
      </c>
      <c r="T78" s="17"/>
      <c r="U78" s="17"/>
      <c r="V78" s="120">
        <f t="shared" si="6"/>
        <v>0</v>
      </c>
      <c r="W78" s="120"/>
      <c r="X78" s="187"/>
      <c r="Y78" s="227">
        <f t="shared" si="9"/>
        <v>0</v>
      </c>
      <c r="Z78" s="571" t="s">
        <v>371</v>
      </c>
      <c r="AA78" s="147"/>
    </row>
    <row r="79" spans="1:27" s="22" customFormat="1" ht="37.5" hidden="1" customHeight="1">
      <c r="A79" s="184" t="s">
        <v>273</v>
      </c>
      <c r="B79" s="278" t="s">
        <v>274</v>
      </c>
      <c r="C79" s="318" t="s">
        <v>8</v>
      </c>
      <c r="D79" s="101">
        <v>41.910215300045806</v>
      </c>
      <c r="E79" s="17">
        <v>2.1829999999999998</v>
      </c>
      <c r="F79" s="17"/>
      <c r="G79" s="17"/>
      <c r="H79" s="17">
        <v>91.49</v>
      </c>
      <c r="I79" s="17"/>
      <c r="J79" s="532"/>
      <c r="K79" s="101">
        <v>41.910215300045806</v>
      </c>
      <c r="L79" s="17">
        <v>2.1829999999999998</v>
      </c>
      <c r="M79" s="17"/>
      <c r="N79" s="17"/>
      <c r="O79" s="17">
        <v>91.49</v>
      </c>
      <c r="P79" s="17"/>
      <c r="Q79" s="532"/>
      <c r="R79" s="483">
        <f t="shared" si="7"/>
        <v>0</v>
      </c>
      <c r="S79" s="17">
        <f t="shared" si="8"/>
        <v>0</v>
      </c>
      <c r="T79" s="17"/>
      <c r="U79" s="17"/>
      <c r="V79" s="120">
        <f t="shared" si="6"/>
        <v>0</v>
      </c>
      <c r="W79" s="120"/>
      <c r="X79" s="187"/>
      <c r="Y79" s="227">
        <f t="shared" si="9"/>
        <v>0</v>
      </c>
      <c r="Z79" s="571" t="s">
        <v>371</v>
      </c>
      <c r="AA79" s="147"/>
    </row>
    <row r="80" spans="1:27" s="22" customFormat="1" ht="32.25" hidden="1" customHeight="1">
      <c r="A80" s="184" t="s">
        <v>275</v>
      </c>
      <c r="B80" s="278" t="s">
        <v>276</v>
      </c>
      <c r="C80" s="318" t="s">
        <v>8</v>
      </c>
      <c r="D80" s="101">
        <v>38.826405867970664</v>
      </c>
      <c r="E80" s="17">
        <v>2.0449999999999999</v>
      </c>
      <c r="F80" s="17"/>
      <c r="G80" s="17"/>
      <c r="H80" s="17">
        <v>79.400000000000006</v>
      </c>
      <c r="I80" s="17"/>
      <c r="J80" s="532"/>
      <c r="K80" s="101">
        <v>38.826405867970664</v>
      </c>
      <c r="L80" s="17">
        <v>2.0449999999999999</v>
      </c>
      <c r="M80" s="17"/>
      <c r="N80" s="17"/>
      <c r="O80" s="17">
        <v>79.400000000000006</v>
      </c>
      <c r="P80" s="17"/>
      <c r="Q80" s="532"/>
      <c r="R80" s="483">
        <f t="shared" si="7"/>
        <v>0</v>
      </c>
      <c r="S80" s="17">
        <f t="shared" si="8"/>
        <v>0</v>
      </c>
      <c r="T80" s="17"/>
      <c r="U80" s="17"/>
      <c r="V80" s="120">
        <f t="shared" si="6"/>
        <v>0</v>
      </c>
      <c r="W80" s="120"/>
      <c r="X80" s="187"/>
      <c r="Y80" s="227">
        <f t="shared" si="9"/>
        <v>0</v>
      </c>
      <c r="Z80" s="571" t="s">
        <v>371</v>
      </c>
      <c r="AA80" s="147"/>
    </row>
    <row r="81" spans="1:27" s="22" customFormat="1" ht="33" hidden="1" customHeight="1">
      <c r="A81" s="184" t="s">
        <v>277</v>
      </c>
      <c r="B81" s="279" t="s">
        <v>278</v>
      </c>
      <c r="C81" s="318" t="s">
        <v>8</v>
      </c>
      <c r="D81" s="101">
        <v>55.147058823529406</v>
      </c>
      <c r="E81" s="17">
        <v>0.68</v>
      </c>
      <c r="F81" s="17"/>
      <c r="G81" s="17"/>
      <c r="H81" s="17">
        <v>37.5</v>
      </c>
      <c r="I81" s="17"/>
      <c r="J81" s="532"/>
      <c r="K81" s="101">
        <v>55.147058823529406</v>
      </c>
      <c r="L81" s="17">
        <v>0.68</v>
      </c>
      <c r="M81" s="17"/>
      <c r="N81" s="17"/>
      <c r="O81" s="17">
        <v>37.5</v>
      </c>
      <c r="P81" s="17"/>
      <c r="Q81" s="532"/>
      <c r="R81" s="483">
        <f t="shared" si="7"/>
        <v>0</v>
      </c>
      <c r="S81" s="17">
        <f t="shared" si="8"/>
        <v>0</v>
      </c>
      <c r="T81" s="17"/>
      <c r="U81" s="17"/>
      <c r="V81" s="120">
        <f t="shared" si="6"/>
        <v>0</v>
      </c>
      <c r="W81" s="120"/>
      <c r="X81" s="187"/>
      <c r="Y81" s="227">
        <f t="shared" si="9"/>
        <v>0</v>
      </c>
      <c r="Z81" s="571" t="s">
        <v>371</v>
      </c>
      <c r="AA81" s="147"/>
    </row>
    <row r="82" spans="1:27" s="22" customFormat="1" ht="39" hidden="1" customHeight="1">
      <c r="A82" s="184" t="s">
        <v>279</v>
      </c>
      <c r="B82" s="279" t="s">
        <v>280</v>
      </c>
      <c r="C82" s="318" t="s">
        <v>8</v>
      </c>
      <c r="D82" s="101">
        <v>31.846758349705308</v>
      </c>
      <c r="E82" s="17">
        <v>3.0539999999999998</v>
      </c>
      <c r="F82" s="17"/>
      <c r="G82" s="17"/>
      <c r="H82" s="17">
        <v>97.26</v>
      </c>
      <c r="I82" s="17"/>
      <c r="J82" s="532"/>
      <c r="K82" s="101">
        <v>31.846758349705308</v>
      </c>
      <c r="L82" s="17">
        <v>3.0539999999999998</v>
      </c>
      <c r="M82" s="17"/>
      <c r="N82" s="17"/>
      <c r="O82" s="17">
        <v>97.26</v>
      </c>
      <c r="P82" s="17"/>
      <c r="Q82" s="532"/>
      <c r="R82" s="483">
        <f t="shared" si="7"/>
        <v>0</v>
      </c>
      <c r="S82" s="17">
        <f t="shared" si="8"/>
        <v>0</v>
      </c>
      <c r="T82" s="17"/>
      <c r="U82" s="17"/>
      <c r="V82" s="120">
        <f t="shared" si="6"/>
        <v>0</v>
      </c>
      <c r="W82" s="120"/>
      <c r="X82" s="187"/>
      <c r="Y82" s="227">
        <f t="shared" si="9"/>
        <v>0</v>
      </c>
      <c r="Z82" s="571" t="s">
        <v>371</v>
      </c>
      <c r="AA82" s="147"/>
    </row>
    <row r="83" spans="1:27" s="22" customFormat="1" ht="51.75" hidden="1" customHeight="1">
      <c r="A83" s="184" t="s">
        <v>281</v>
      </c>
      <c r="B83" s="280" t="s">
        <v>282</v>
      </c>
      <c r="C83" s="322" t="s">
        <v>8</v>
      </c>
      <c r="D83" s="101">
        <v>34.52141272820338</v>
      </c>
      <c r="E83" s="17">
        <v>5.8609999999999998</v>
      </c>
      <c r="F83" s="17"/>
      <c r="G83" s="17"/>
      <c r="H83" s="17">
        <v>202.33</v>
      </c>
      <c r="I83" s="17"/>
      <c r="J83" s="532"/>
      <c r="K83" s="101">
        <v>34.52141272820338</v>
      </c>
      <c r="L83" s="17">
        <v>5.8609999999999998</v>
      </c>
      <c r="M83" s="17"/>
      <c r="N83" s="17"/>
      <c r="O83" s="17">
        <v>202.33</v>
      </c>
      <c r="P83" s="17"/>
      <c r="Q83" s="532"/>
      <c r="R83" s="483">
        <f t="shared" si="7"/>
        <v>0</v>
      </c>
      <c r="S83" s="17">
        <f t="shared" si="8"/>
        <v>0</v>
      </c>
      <c r="T83" s="17"/>
      <c r="U83" s="17"/>
      <c r="V83" s="120">
        <f t="shared" si="6"/>
        <v>0</v>
      </c>
      <c r="W83" s="120"/>
      <c r="X83" s="187"/>
      <c r="Y83" s="227">
        <f t="shared" si="9"/>
        <v>0</v>
      </c>
      <c r="Z83" s="571" t="s">
        <v>371</v>
      </c>
      <c r="AA83" s="147"/>
    </row>
    <row r="84" spans="1:27" s="22" customFormat="1" ht="45" hidden="1" customHeight="1">
      <c r="A84" s="184" t="s">
        <v>283</v>
      </c>
      <c r="B84" s="280" t="s">
        <v>284</v>
      </c>
      <c r="C84" s="322" t="s">
        <v>8</v>
      </c>
      <c r="D84" s="101">
        <v>31.305147058823529</v>
      </c>
      <c r="E84" s="17">
        <v>6.8</v>
      </c>
      <c r="F84" s="17"/>
      <c r="G84" s="17"/>
      <c r="H84" s="17">
        <v>212.875</v>
      </c>
      <c r="I84" s="17"/>
      <c r="J84" s="532"/>
      <c r="K84" s="101">
        <v>31.305147058823529</v>
      </c>
      <c r="L84" s="17">
        <v>6.8</v>
      </c>
      <c r="M84" s="17"/>
      <c r="N84" s="17"/>
      <c r="O84" s="17">
        <v>212.875</v>
      </c>
      <c r="P84" s="17"/>
      <c r="Q84" s="532"/>
      <c r="R84" s="483">
        <f t="shared" si="7"/>
        <v>0</v>
      </c>
      <c r="S84" s="17">
        <f t="shared" si="8"/>
        <v>0</v>
      </c>
      <c r="T84" s="17"/>
      <c r="U84" s="17"/>
      <c r="V84" s="120">
        <f t="shared" si="6"/>
        <v>0</v>
      </c>
      <c r="W84" s="120"/>
      <c r="X84" s="187"/>
      <c r="Y84" s="227">
        <f t="shared" si="9"/>
        <v>0</v>
      </c>
      <c r="Z84" s="571" t="s">
        <v>371</v>
      </c>
      <c r="AA84" s="147"/>
    </row>
    <row r="85" spans="1:27" s="22" customFormat="1" ht="48" hidden="1" customHeight="1">
      <c r="A85" s="184" t="s">
        <v>285</v>
      </c>
      <c r="B85" s="280" t="s">
        <v>286</v>
      </c>
      <c r="C85" s="322" t="s">
        <v>8</v>
      </c>
      <c r="D85" s="101">
        <v>35</v>
      </c>
      <c r="E85" s="17">
        <v>0.6</v>
      </c>
      <c r="F85" s="17"/>
      <c r="G85" s="17"/>
      <c r="H85" s="17">
        <v>21</v>
      </c>
      <c r="I85" s="17"/>
      <c r="J85" s="532"/>
      <c r="K85" s="101">
        <v>35</v>
      </c>
      <c r="L85" s="17">
        <v>0.6</v>
      </c>
      <c r="M85" s="17"/>
      <c r="N85" s="17"/>
      <c r="O85" s="17">
        <v>21</v>
      </c>
      <c r="P85" s="17"/>
      <c r="Q85" s="532"/>
      <c r="R85" s="483">
        <f t="shared" si="7"/>
        <v>0</v>
      </c>
      <c r="S85" s="17">
        <f t="shared" si="8"/>
        <v>0</v>
      </c>
      <c r="T85" s="17"/>
      <c r="U85" s="17"/>
      <c r="V85" s="120">
        <f t="shared" si="6"/>
        <v>0</v>
      </c>
      <c r="W85" s="120"/>
      <c r="X85" s="187"/>
      <c r="Y85" s="227">
        <f t="shared" si="9"/>
        <v>0</v>
      </c>
      <c r="Z85" s="571" t="s">
        <v>371</v>
      </c>
      <c r="AA85" s="147"/>
    </row>
    <row r="86" spans="1:27" s="22" customFormat="1" ht="43.5" hidden="1" customHeight="1">
      <c r="A86" s="184" t="s">
        <v>287</v>
      </c>
      <c r="B86" s="280" t="s">
        <v>288</v>
      </c>
      <c r="C86" s="322" t="s">
        <v>8</v>
      </c>
      <c r="D86" s="101">
        <v>53.4</v>
      </c>
      <c r="E86" s="17">
        <v>0.3</v>
      </c>
      <c r="F86" s="17"/>
      <c r="G86" s="17"/>
      <c r="H86" s="17">
        <v>16.02</v>
      </c>
      <c r="I86" s="17"/>
      <c r="J86" s="532"/>
      <c r="K86" s="101">
        <v>53.4</v>
      </c>
      <c r="L86" s="17">
        <v>0.3</v>
      </c>
      <c r="M86" s="17"/>
      <c r="N86" s="17"/>
      <c r="O86" s="17">
        <v>16.02</v>
      </c>
      <c r="P86" s="17"/>
      <c r="Q86" s="532"/>
      <c r="R86" s="483">
        <f t="shared" si="7"/>
        <v>0</v>
      </c>
      <c r="S86" s="17">
        <f t="shared" si="8"/>
        <v>0</v>
      </c>
      <c r="T86" s="17"/>
      <c r="U86" s="17"/>
      <c r="V86" s="120">
        <f t="shared" si="6"/>
        <v>0</v>
      </c>
      <c r="W86" s="120"/>
      <c r="X86" s="187"/>
      <c r="Y86" s="227">
        <f t="shared" si="9"/>
        <v>0</v>
      </c>
      <c r="Z86" s="571" t="s">
        <v>371</v>
      </c>
      <c r="AA86" s="147"/>
    </row>
    <row r="87" spans="1:27" s="22" customFormat="1" ht="41.25" hidden="1" customHeight="1">
      <c r="A87" s="184" t="s">
        <v>289</v>
      </c>
      <c r="B87" s="200" t="s">
        <v>290</v>
      </c>
      <c r="C87" s="318" t="s">
        <v>217</v>
      </c>
      <c r="D87" s="101">
        <v>417.20000000000005</v>
      </c>
      <c r="E87" s="17">
        <v>1</v>
      </c>
      <c r="F87" s="17"/>
      <c r="G87" s="17"/>
      <c r="H87" s="17">
        <v>417.20000000000005</v>
      </c>
      <c r="I87" s="17"/>
      <c r="J87" s="532"/>
      <c r="K87" s="101">
        <v>417.20000000000005</v>
      </c>
      <c r="L87" s="17">
        <v>1</v>
      </c>
      <c r="M87" s="17"/>
      <c r="N87" s="17"/>
      <c r="O87" s="17">
        <v>417.20000000000005</v>
      </c>
      <c r="P87" s="17"/>
      <c r="Q87" s="532"/>
      <c r="R87" s="483">
        <f t="shared" si="7"/>
        <v>0</v>
      </c>
      <c r="S87" s="17">
        <f t="shared" si="8"/>
        <v>0</v>
      </c>
      <c r="T87" s="17"/>
      <c r="U87" s="17"/>
      <c r="V87" s="120">
        <f t="shared" si="6"/>
        <v>0</v>
      </c>
      <c r="W87" s="120"/>
      <c r="X87" s="187"/>
      <c r="Y87" s="227">
        <f t="shared" si="9"/>
        <v>0</v>
      </c>
      <c r="Z87" s="571" t="s">
        <v>371</v>
      </c>
      <c r="AA87" s="147"/>
    </row>
    <row r="88" spans="1:27" s="22" customFormat="1" ht="45" hidden="1" customHeight="1">
      <c r="A88" s="184" t="s">
        <v>291</v>
      </c>
      <c r="B88" s="281" t="s">
        <v>292</v>
      </c>
      <c r="C88" s="318" t="s">
        <v>217</v>
      </c>
      <c r="D88" s="101">
        <v>459.52</v>
      </c>
      <c r="E88" s="17">
        <v>1</v>
      </c>
      <c r="F88" s="17"/>
      <c r="G88" s="17"/>
      <c r="H88" s="17">
        <v>459.52</v>
      </c>
      <c r="I88" s="17"/>
      <c r="J88" s="532"/>
      <c r="K88" s="101">
        <v>459.52</v>
      </c>
      <c r="L88" s="17">
        <v>1</v>
      </c>
      <c r="M88" s="17"/>
      <c r="N88" s="17"/>
      <c r="O88" s="17">
        <v>459.52</v>
      </c>
      <c r="P88" s="17"/>
      <c r="Q88" s="532"/>
      <c r="R88" s="483">
        <f t="shared" si="7"/>
        <v>0</v>
      </c>
      <c r="S88" s="17">
        <f t="shared" si="8"/>
        <v>0</v>
      </c>
      <c r="T88" s="17"/>
      <c r="U88" s="17"/>
      <c r="V88" s="120">
        <f t="shared" si="6"/>
        <v>0</v>
      </c>
      <c r="W88" s="120"/>
      <c r="X88" s="187"/>
      <c r="Y88" s="227">
        <f t="shared" si="9"/>
        <v>0</v>
      </c>
      <c r="Z88" s="571" t="s">
        <v>371</v>
      </c>
      <c r="AA88" s="147"/>
    </row>
    <row r="89" spans="1:27" s="22" customFormat="1" ht="56.25" hidden="1" customHeight="1">
      <c r="A89" s="184" t="s">
        <v>293</v>
      </c>
      <c r="B89" s="281" t="s">
        <v>294</v>
      </c>
      <c r="C89" s="318" t="s">
        <v>217</v>
      </c>
      <c r="D89" s="101">
        <v>229.76</v>
      </c>
      <c r="E89" s="17">
        <v>1</v>
      </c>
      <c r="F89" s="17"/>
      <c r="G89" s="17"/>
      <c r="H89" s="17">
        <v>229.76</v>
      </c>
      <c r="I89" s="17"/>
      <c r="J89" s="532"/>
      <c r="K89" s="101">
        <v>229.76</v>
      </c>
      <c r="L89" s="17">
        <v>1</v>
      </c>
      <c r="M89" s="17"/>
      <c r="N89" s="17"/>
      <c r="O89" s="17">
        <v>229.76</v>
      </c>
      <c r="P89" s="17"/>
      <c r="Q89" s="532"/>
      <c r="R89" s="483">
        <f t="shared" si="7"/>
        <v>0</v>
      </c>
      <c r="S89" s="17">
        <f t="shared" si="8"/>
        <v>0</v>
      </c>
      <c r="T89" s="17"/>
      <c r="U89" s="17"/>
      <c r="V89" s="120">
        <f t="shared" si="6"/>
        <v>0</v>
      </c>
      <c r="W89" s="120"/>
      <c r="X89" s="187"/>
      <c r="Y89" s="227">
        <f t="shared" si="9"/>
        <v>0</v>
      </c>
      <c r="Z89" s="571" t="s">
        <v>371</v>
      </c>
      <c r="AA89" s="147"/>
    </row>
    <row r="90" spans="1:27" s="22" customFormat="1" ht="45" hidden="1" customHeight="1">
      <c r="A90" s="184" t="s">
        <v>295</v>
      </c>
      <c r="B90" s="281" t="s">
        <v>296</v>
      </c>
      <c r="C90" s="318" t="s">
        <v>217</v>
      </c>
      <c r="D90" s="101">
        <v>229.76</v>
      </c>
      <c r="E90" s="17">
        <v>1</v>
      </c>
      <c r="F90" s="17"/>
      <c r="G90" s="17"/>
      <c r="H90" s="17">
        <v>229.76</v>
      </c>
      <c r="I90" s="17"/>
      <c r="J90" s="532"/>
      <c r="K90" s="101">
        <v>229.76</v>
      </c>
      <c r="L90" s="17">
        <v>1</v>
      </c>
      <c r="M90" s="17"/>
      <c r="N90" s="17"/>
      <c r="O90" s="17">
        <v>229.76</v>
      </c>
      <c r="P90" s="17"/>
      <c r="Q90" s="532"/>
      <c r="R90" s="483">
        <f t="shared" si="7"/>
        <v>0</v>
      </c>
      <c r="S90" s="17">
        <f t="shared" si="8"/>
        <v>0</v>
      </c>
      <c r="T90" s="17"/>
      <c r="U90" s="17"/>
      <c r="V90" s="120">
        <f t="shared" si="6"/>
        <v>0</v>
      </c>
      <c r="W90" s="120"/>
      <c r="X90" s="187"/>
      <c r="Y90" s="227">
        <f t="shared" si="9"/>
        <v>0</v>
      </c>
      <c r="Z90" s="571" t="s">
        <v>371</v>
      </c>
      <c r="AA90" s="147"/>
    </row>
    <row r="91" spans="1:27" s="22" customFormat="1" ht="44.25" hidden="1" customHeight="1">
      <c r="A91" s="184" t="s">
        <v>297</v>
      </c>
      <c r="B91" s="281" t="s">
        <v>298</v>
      </c>
      <c r="C91" s="318" t="s">
        <v>217</v>
      </c>
      <c r="D91" s="101">
        <v>513.86</v>
      </c>
      <c r="E91" s="17">
        <v>1</v>
      </c>
      <c r="F91" s="17"/>
      <c r="G91" s="17"/>
      <c r="H91" s="17">
        <v>513.86</v>
      </c>
      <c r="I91" s="17"/>
      <c r="J91" s="532"/>
      <c r="K91" s="101">
        <v>513.86</v>
      </c>
      <c r="L91" s="17">
        <v>1</v>
      </c>
      <c r="M91" s="17"/>
      <c r="N91" s="17"/>
      <c r="O91" s="17">
        <v>513.86</v>
      </c>
      <c r="P91" s="17"/>
      <c r="Q91" s="532"/>
      <c r="R91" s="483">
        <f t="shared" si="7"/>
        <v>0</v>
      </c>
      <c r="S91" s="17">
        <f t="shared" si="8"/>
        <v>0</v>
      </c>
      <c r="T91" s="17"/>
      <c r="U91" s="17"/>
      <c r="V91" s="120">
        <f t="shared" ref="V91:V108" si="10">O91-H91</f>
        <v>0</v>
      </c>
      <c r="W91" s="120"/>
      <c r="X91" s="187"/>
      <c r="Y91" s="227">
        <f t="shared" si="9"/>
        <v>0</v>
      </c>
      <c r="Z91" s="571" t="s">
        <v>371</v>
      </c>
      <c r="AA91" s="147"/>
    </row>
    <row r="92" spans="1:27" s="22" customFormat="1" ht="52.5" hidden="1" customHeight="1">
      <c r="A92" s="184" t="s">
        <v>299</v>
      </c>
      <c r="B92" s="281" t="s">
        <v>300</v>
      </c>
      <c r="C92" s="318" t="s">
        <v>217</v>
      </c>
      <c r="D92" s="101">
        <v>421.04700000000003</v>
      </c>
      <c r="E92" s="17">
        <v>1</v>
      </c>
      <c r="F92" s="17"/>
      <c r="G92" s="17"/>
      <c r="H92" s="17">
        <v>421.04700000000003</v>
      </c>
      <c r="I92" s="17"/>
      <c r="J92" s="532"/>
      <c r="K92" s="101">
        <v>421.04700000000003</v>
      </c>
      <c r="L92" s="17">
        <v>1</v>
      </c>
      <c r="M92" s="17"/>
      <c r="N92" s="17"/>
      <c r="O92" s="17">
        <v>421.04700000000003</v>
      </c>
      <c r="P92" s="17"/>
      <c r="Q92" s="532"/>
      <c r="R92" s="483">
        <f t="shared" si="7"/>
        <v>0</v>
      </c>
      <c r="S92" s="17">
        <f t="shared" si="8"/>
        <v>0</v>
      </c>
      <c r="T92" s="17"/>
      <c r="U92" s="17"/>
      <c r="V92" s="120">
        <f t="shared" si="10"/>
        <v>0</v>
      </c>
      <c r="W92" s="120"/>
      <c r="X92" s="187"/>
      <c r="Y92" s="227">
        <f t="shared" si="9"/>
        <v>0</v>
      </c>
      <c r="Z92" s="571" t="s">
        <v>371</v>
      </c>
      <c r="AA92" s="147"/>
    </row>
    <row r="93" spans="1:27" s="22" customFormat="1" ht="47.25" hidden="1" customHeight="1">
      <c r="A93" s="184" t="s">
        <v>301</v>
      </c>
      <c r="B93" s="281" t="s">
        <v>302</v>
      </c>
      <c r="C93" s="318" t="s">
        <v>217</v>
      </c>
      <c r="D93" s="101">
        <v>254.75</v>
      </c>
      <c r="E93" s="17">
        <v>1</v>
      </c>
      <c r="F93" s="17"/>
      <c r="G93" s="17"/>
      <c r="H93" s="17">
        <v>254.75</v>
      </c>
      <c r="I93" s="17"/>
      <c r="J93" s="532"/>
      <c r="K93" s="101">
        <v>254.75</v>
      </c>
      <c r="L93" s="17">
        <v>1</v>
      </c>
      <c r="M93" s="17"/>
      <c r="N93" s="17"/>
      <c r="O93" s="17">
        <v>254.75</v>
      </c>
      <c r="P93" s="17"/>
      <c r="Q93" s="532"/>
      <c r="R93" s="483">
        <f t="shared" si="7"/>
        <v>0</v>
      </c>
      <c r="S93" s="17">
        <f t="shared" si="8"/>
        <v>0</v>
      </c>
      <c r="T93" s="17"/>
      <c r="U93" s="17"/>
      <c r="V93" s="120">
        <f t="shared" si="10"/>
        <v>0</v>
      </c>
      <c r="W93" s="120"/>
      <c r="X93" s="187"/>
      <c r="Y93" s="227">
        <f t="shared" si="9"/>
        <v>0</v>
      </c>
      <c r="Z93" s="571" t="s">
        <v>371</v>
      </c>
      <c r="AA93" s="147"/>
    </row>
    <row r="94" spans="1:27" s="22" customFormat="1" ht="45.75" hidden="1" customHeight="1">
      <c r="A94" s="184" t="s">
        <v>303</v>
      </c>
      <c r="B94" s="281" t="s">
        <v>304</v>
      </c>
      <c r="C94" s="318" t="s">
        <v>217</v>
      </c>
      <c r="D94" s="101">
        <v>279.48</v>
      </c>
      <c r="E94" s="17">
        <v>1</v>
      </c>
      <c r="F94" s="17"/>
      <c r="G94" s="17"/>
      <c r="H94" s="17">
        <v>279.48</v>
      </c>
      <c r="I94" s="17"/>
      <c r="J94" s="532"/>
      <c r="K94" s="101">
        <v>279.48</v>
      </c>
      <c r="L94" s="17">
        <v>1</v>
      </c>
      <c r="M94" s="17"/>
      <c r="N94" s="17"/>
      <c r="O94" s="17">
        <v>279.48</v>
      </c>
      <c r="P94" s="17"/>
      <c r="Q94" s="532"/>
      <c r="R94" s="483">
        <f t="shared" si="7"/>
        <v>0</v>
      </c>
      <c r="S94" s="17">
        <f t="shared" si="8"/>
        <v>0</v>
      </c>
      <c r="T94" s="17"/>
      <c r="U94" s="17"/>
      <c r="V94" s="120">
        <f t="shared" si="10"/>
        <v>0</v>
      </c>
      <c r="W94" s="120"/>
      <c r="X94" s="187"/>
      <c r="Y94" s="227">
        <f t="shared" si="9"/>
        <v>0</v>
      </c>
      <c r="Z94" s="571" t="s">
        <v>371</v>
      </c>
      <c r="AA94" s="147"/>
    </row>
    <row r="95" spans="1:27" s="22" customFormat="1" ht="42.75" hidden="1" customHeight="1">
      <c r="A95" s="184" t="s">
        <v>305</v>
      </c>
      <c r="B95" s="200" t="s">
        <v>306</v>
      </c>
      <c r="C95" s="318" t="s">
        <v>217</v>
      </c>
      <c r="D95" s="101">
        <v>251.09700000000001</v>
      </c>
      <c r="E95" s="17">
        <v>1</v>
      </c>
      <c r="F95" s="17"/>
      <c r="G95" s="17"/>
      <c r="H95" s="17">
        <v>251.09700000000001</v>
      </c>
      <c r="I95" s="17"/>
      <c r="J95" s="532"/>
      <c r="K95" s="101">
        <v>251.09700000000001</v>
      </c>
      <c r="L95" s="17">
        <v>1</v>
      </c>
      <c r="M95" s="17"/>
      <c r="N95" s="17"/>
      <c r="O95" s="17">
        <v>251.09700000000001</v>
      </c>
      <c r="P95" s="17"/>
      <c r="Q95" s="532"/>
      <c r="R95" s="483">
        <f t="shared" si="7"/>
        <v>0</v>
      </c>
      <c r="S95" s="17">
        <f t="shared" si="8"/>
        <v>0</v>
      </c>
      <c r="T95" s="17"/>
      <c r="U95" s="17"/>
      <c r="V95" s="120">
        <f t="shared" si="10"/>
        <v>0</v>
      </c>
      <c r="W95" s="120"/>
      <c r="X95" s="187"/>
      <c r="Y95" s="227">
        <f t="shared" si="9"/>
        <v>0</v>
      </c>
      <c r="Z95" s="571" t="s">
        <v>371</v>
      </c>
      <c r="AA95" s="147"/>
    </row>
    <row r="96" spans="1:27" s="22" customFormat="1" ht="47.25" hidden="1" customHeight="1">
      <c r="A96" s="184" t="s">
        <v>307</v>
      </c>
      <c r="B96" s="200" t="s">
        <v>308</v>
      </c>
      <c r="C96" s="318" t="s">
        <v>217</v>
      </c>
      <c r="D96" s="101">
        <v>216.28800000000001</v>
      </c>
      <c r="E96" s="17">
        <v>1</v>
      </c>
      <c r="F96" s="17"/>
      <c r="G96" s="17"/>
      <c r="H96" s="17">
        <v>216.28800000000001</v>
      </c>
      <c r="I96" s="17"/>
      <c r="J96" s="532"/>
      <c r="K96" s="101">
        <v>216.28800000000001</v>
      </c>
      <c r="L96" s="17">
        <v>1</v>
      </c>
      <c r="M96" s="17"/>
      <c r="N96" s="17"/>
      <c r="O96" s="17">
        <v>216.28800000000001</v>
      </c>
      <c r="P96" s="17"/>
      <c r="Q96" s="532"/>
      <c r="R96" s="483">
        <f t="shared" si="7"/>
        <v>0</v>
      </c>
      <c r="S96" s="17">
        <f t="shared" si="8"/>
        <v>0</v>
      </c>
      <c r="T96" s="17"/>
      <c r="U96" s="17"/>
      <c r="V96" s="120">
        <f t="shared" si="10"/>
        <v>0</v>
      </c>
      <c r="W96" s="120"/>
      <c r="X96" s="187"/>
      <c r="Y96" s="227">
        <f t="shared" si="9"/>
        <v>0</v>
      </c>
      <c r="Z96" s="571" t="s">
        <v>370</v>
      </c>
      <c r="AA96" s="147"/>
    </row>
    <row r="97" spans="1:31" s="22" customFormat="1" ht="42" hidden="1" customHeight="1">
      <c r="A97" s="184" t="s">
        <v>309</v>
      </c>
      <c r="B97" s="200" t="s">
        <v>310</v>
      </c>
      <c r="C97" s="318" t="s">
        <v>8</v>
      </c>
      <c r="D97" s="101">
        <v>28.777282608695653</v>
      </c>
      <c r="E97" s="17">
        <v>18.399999999999999</v>
      </c>
      <c r="F97" s="17"/>
      <c r="G97" s="17"/>
      <c r="H97" s="17">
        <v>529.50199999999995</v>
      </c>
      <c r="I97" s="17"/>
      <c r="J97" s="532"/>
      <c r="K97" s="101">
        <v>28.777282608695653</v>
      </c>
      <c r="L97" s="17">
        <v>18.399999999999999</v>
      </c>
      <c r="M97" s="17"/>
      <c r="N97" s="17"/>
      <c r="O97" s="17">
        <v>529.50199999999995</v>
      </c>
      <c r="P97" s="17"/>
      <c r="Q97" s="532"/>
      <c r="R97" s="483">
        <f t="shared" si="7"/>
        <v>0</v>
      </c>
      <c r="S97" s="17">
        <f t="shared" si="8"/>
        <v>0</v>
      </c>
      <c r="T97" s="17"/>
      <c r="U97" s="17"/>
      <c r="V97" s="120">
        <f t="shared" si="10"/>
        <v>0</v>
      </c>
      <c r="W97" s="120"/>
      <c r="X97" s="187"/>
      <c r="Y97" s="227">
        <f t="shared" si="9"/>
        <v>0</v>
      </c>
      <c r="Z97" s="571" t="s">
        <v>371</v>
      </c>
      <c r="AA97" s="147"/>
    </row>
    <row r="98" spans="1:31" s="22" customFormat="1" ht="41.25" hidden="1" customHeight="1">
      <c r="A98" s="184" t="s">
        <v>311</v>
      </c>
      <c r="B98" s="200" t="s">
        <v>312</v>
      </c>
      <c r="C98" s="318" t="s">
        <v>8</v>
      </c>
      <c r="D98" s="101">
        <v>27.419346938775512</v>
      </c>
      <c r="E98" s="17">
        <v>24.5</v>
      </c>
      <c r="F98" s="17"/>
      <c r="G98" s="17"/>
      <c r="H98" s="17">
        <v>671.774</v>
      </c>
      <c r="I98" s="17"/>
      <c r="J98" s="532"/>
      <c r="K98" s="101">
        <v>27.419346938775512</v>
      </c>
      <c r="L98" s="17">
        <v>24.5</v>
      </c>
      <c r="M98" s="17"/>
      <c r="N98" s="17"/>
      <c r="O98" s="17">
        <v>671.774</v>
      </c>
      <c r="P98" s="17"/>
      <c r="Q98" s="532"/>
      <c r="R98" s="483">
        <f t="shared" si="7"/>
        <v>0</v>
      </c>
      <c r="S98" s="17">
        <f t="shared" si="8"/>
        <v>0</v>
      </c>
      <c r="T98" s="17"/>
      <c r="U98" s="17"/>
      <c r="V98" s="120">
        <f t="shared" si="10"/>
        <v>0</v>
      </c>
      <c r="W98" s="120"/>
      <c r="X98" s="187"/>
      <c r="Y98" s="227">
        <f t="shared" si="9"/>
        <v>0</v>
      </c>
      <c r="Z98" s="571" t="s">
        <v>371</v>
      </c>
      <c r="AA98" s="147"/>
    </row>
    <row r="99" spans="1:31" s="22" customFormat="1" ht="39" hidden="1" customHeight="1">
      <c r="A99" s="184" t="s">
        <v>313</v>
      </c>
      <c r="B99" s="200" t="s">
        <v>314</v>
      </c>
      <c r="C99" s="318" t="s">
        <v>217</v>
      </c>
      <c r="D99" s="101">
        <v>307.69</v>
      </c>
      <c r="E99" s="17">
        <v>1</v>
      </c>
      <c r="F99" s="17"/>
      <c r="G99" s="17"/>
      <c r="H99" s="17">
        <v>307.69</v>
      </c>
      <c r="I99" s="17"/>
      <c r="J99" s="532"/>
      <c r="K99" s="101">
        <v>307.69</v>
      </c>
      <c r="L99" s="17">
        <v>1</v>
      </c>
      <c r="M99" s="17"/>
      <c r="N99" s="17"/>
      <c r="O99" s="17">
        <v>307.69</v>
      </c>
      <c r="P99" s="17"/>
      <c r="Q99" s="532"/>
      <c r="R99" s="483">
        <f t="shared" si="7"/>
        <v>0</v>
      </c>
      <c r="S99" s="17">
        <f t="shared" si="8"/>
        <v>0</v>
      </c>
      <c r="T99" s="17"/>
      <c r="U99" s="17"/>
      <c r="V99" s="120">
        <f t="shared" si="10"/>
        <v>0</v>
      </c>
      <c r="W99" s="120"/>
      <c r="X99" s="187"/>
      <c r="Y99" s="227">
        <f t="shared" si="9"/>
        <v>0</v>
      </c>
      <c r="Z99" s="571" t="s">
        <v>371</v>
      </c>
      <c r="AA99" s="147"/>
    </row>
    <row r="100" spans="1:31" s="22" customFormat="1" ht="42.75" hidden="1" customHeight="1">
      <c r="A100" s="184" t="s">
        <v>315</v>
      </c>
      <c r="B100" s="215" t="s">
        <v>316</v>
      </c>
      <c r="C100" s="318" t="s">
        <v>217</v>
      </c>
      <c r="D100" s="101">
        <v>297.76</v>
      </c>
      <c r="E100" s="17">
        <v>1</v>
      </c>
      <c r="F100" s="17"/>
      <c r="G100" s="17"/>
      <c r="H100" s="17">
        <v>297.76</v>
      </c>
      <c r="I100" s="17"/>
      <c r="J100" s="532"/>
      <c r="K100" s="101">
        <v>297.76</v>
      </c>
      <c r="L100" s="17">
        <v>1</v>
      </c>
      <c r="M100" s="17"/>
      <c r="N100" s="17"/>
      <c r="O100" s="17">
        <v>297.76</v>
      </c>
      <c r="P100" s="17"/>
      <c r="Q100" s="532"/>
      <c r="R100" s="483">
        <f t="shared" si="7"/>
        <v>0</v>
      </c>
      <c r="S100" s="17">
        <f t="shared" si="8"/>
        <v>0</v>
      </c>
      <c r="T100" s="17"/>
      <c r="U100" s="17"/>
      <c r="V100" s="120">
        <f t="shared" si="10"/>
        <v>0</v>
      </c>
      <c r="W100" s="120"/>
      <c r="X100" s="187"/>
      <c r="Y100" s="227">
        <f t="shared" si="9"/>
        <v>0</v>
      </c>
      <c r="Z100" s="571" t="s">
        <v>371</v>
      </c>
      <c r="AA100" s="147"/>
    </row>
    <row r="101" spans="1:31" s="22" customFormat="1" ht="45" hidden="1" customHeight="1">
      <c r="A101" s="184" t="s">
        <v>317</v>
      </c>
      <c r="B101" s="215" t="s">
        <v>318</v>
      </c>
      <c r="C101" s="318" t="s">
        <v>217</v>
      </c>
      <c r="D101" s="101">
        <v>2250.7249999999999</v>
      </c>
      <c r="E101" s="17">
        <v>1</v>
      </c>
      <c r="F101" s="17"/>
      <c r="G101" s="17"/>
      <c r="H101" s="17">
        <v>2250.7249999999999</v>
      </c>
      <c r="I101" s="17"/>
      <c r="J101" s="532"/>
      <c r="K101" s="101">
        <v>2250.7249999999999</v>
      </c>
      <c r="L101" s="17">
        <v>1</v>
      </c>
      <c r="M101" s="17"/>
      <c r="N101" s="17"/>
      <c r="O101" s="17">
        <v>2250.7249999999999</v>
      </c>
      <c r="P101" s="17"/>
      <c r="Q101" s="532"/>
      <c r="R101" s="483">
        <f t="shared" si="7"/>
        <v>0</v>
      </c>
      <c r="S101" s="17">
        <f t="shared" si="8"/>
        <v>0</v>
      </c>
      <c r="T101" s="17"/>
      <c r="U101" s="17"/>
      <c r="V101" s="120">
        <f t="shared" si="10"/>
        <v>0</v>
      </c>
      <c r="W101" s="120"/>
      <c r="X101" s="187"/>
      <c r="Y101" s="227">
        <f t="shared" si="9"/>
        <v>0</v>
      </c>
      <c r="Z101" s="571" t="s">
        <v>371</v>
      </c>
      <c r="AA101" s="147"/>
    </row>
    <row r="102" spans="1:31" s="22" customFormat="1" ht="57.75" hidden="1" customHeight="1">
      <c r="A102" s="184" t="s">
        <v>319</v>
      </c>
      <c r="B102" s="200" t="s">
        <v>320</v>
      </c>
      <c r="C102" s="318" t="s">
        <v>217</v>
      </c>
      <c r="D102" s="101">
        <v>928.10900000000004</v>
      </c>
      <c r="E102" s="17">
        <v>1</v>
      </c>
      <c r="F102" s="17"/>
      <c r="G102" s="17"/>
      <c r="H102" s="17">
        <v>928.10900000000004</v>
      </c>
      <c r="I102" s="17"/>
      <c r="J102" s="532"/>
      <c r="K102" s="101">
        <v>928.10900000000004</v>
      </c>
      <c r="L102" s="17">
        <v>1</v>
      </c>
      <c r="M102" s="17"/>
      <c r="N102" s="17"/>
      <c r="O102" s="17">
        <v>928.10900000000004</v>
      </c>
      <c r="P102" s="17"/>
      <c r="Q102" s="532"/>
      <c r="R102" s="483">
        <f t="shared" si="7"/>
        <v>0</v>
      </c>
      <c r="S102" s="17">
        <f t="shared" si="8"/>
        <v>0</v>
      </c>
      <c r="T102" s="17"/>
      <c r="U102" s="17"/>
      <c r="V102" s="120">
        <f t="shared" si="10"/>
        <v>0</v>
      </c>
      <c r="W102" s="120"/>
      <c r="X102" s="187"/>
      <c r="Y102" s="227">
        <f t="shared" si="9"/>
        <v>0</v>
      </c>
      <c r="Z102" s="571" t="s">
        <v>370</v>
      </c>
      <c r="AA102" s="147"/>
    </row>
    <row r="103" spans="1:31" s="22" customFormat="1" ht="64.5" hidden="1" customHeight="1">
      <c r="A103" s="184" t="s">
        <v>321</v>
      </c>
      <c r="B103" s="256" t="s">
        <v>322</v>
      </c>
      <c r="C103" s="318" t="s">
        <v>217</v>
      </c>
      <c r="D103" s="101">
        <v>374.78699999999998</v>
      </c>
      <c r="E103" s="17">
        <v>1</v>
      </c>
      <c r="F103" s="17"/>
      <c r="G103" s="17"/>
      <c r="H103" s="17">
        <v>374.78699999999998</v>
      </c>
      <c r="I103" s="17"/>
      <c r="J103" s="532"/>
      <c r="K103" s="101">
        <v>374.78699999999998</v>
      </c>
      <c r="L103" s="17">
        <v>1</v>
      </c>
      <c r="M103" s="17"/>
      <c r="N103" s="17"/>
      <c r="O103" s="17">
        <v>374.78699999999998</v>
      </c>
      <c r="P103" s="17"/>
      <c r="Q103" s="532"/>
      <c r="R103" s="483">
        <f t="shared" si="7"/>
        <v>0</v>
      </c>
      <c r="S103" s="17">
        <f t="shared" si="8"/>
        <v>0</v>
      </c>
      <c r="T103" s="17"/>
      <c r="U103" s="17"/>
      <c r="V103" s="120">
        <f t="shared" si="10"/>
        <v>0</v>
      </c>
      <c r="W103" s="120"/>
      <c r="X103" s="187"/>
      <c r="Y103" s="227">
        <f t="shared" si="9"/>
        <v>0</v>
      </c>
      <c r="Z103" s="571" t="s">
        <v>371</v>
      </c>
      <c r="AA103" s="147"/>
    </row>
    <row r="104" spans="1:31" s="22" customFormat="1" ht="81.75" hidden="1" customHeight="1">
      <c r="A104" s="184" t="s">
        <v>323</v>
      </c>
      <c r="B104" s="256" t="s">
        <v>324</v>
      </c>
      <c r="C104" s="318" t="s">
        <v>217</v>
      </c>
      <c r="D104" s="101">
        <v>239.684</v>
      </c>
      <c r="E104" s="17">
        <v>1</v>
      </c>
      <c r="F104" s="17"/>
      <c r="G104" s="17"/>
      <c r="H104" s="17">
        <v>239.684</v>
      </c>
      <c r="I104" s="17"/>
      <c r="J104" s="532"/>
      <c r="K104" s="101">
        <v>239.684</v>
      </c>
      <c r="L104" s="17">
        <v>1</v>
      </c>
      <c r="M104" s="17"/>
      <c r="N104" s="17"/>
      <c r="O104" s="17">
        <v>239.684</v>
      </c>
      <c r="P104" s="17"/>
      <c r="Q104" s="532"/>
      <c r="R104" s="483">
        <f t="shared" si="7"/>
        <v>0</v>
      </c>
      <c r="S104" s="17">
        <f t="shared" si="8"/>
        <v>0</v>
      </c>
      <c r="T104" s="17"/>
      <c r="U104" s="17"/>
      <c r="V104" s="120">
        <f t="shared" si="10"/>
        <v>0</v>
      </c>
      <c r="W104" s="120"/>
      <c r="X104" s="187"/>
      <c r="Y104" s="227">
        <f t="shared" si="9"/>
        <v>0</v>
      </c>
      <c r="Z104" s="571" t="s">
        <v>371</v>
      </c>
      <c r="AA104" s="147"/>
    </row>
    <row r="105" spans="1:31" s="22" customFormat="1" ht="96" hidden="1" customHeight="1">
      <c r="A105" s="184" t="s">
        <v>325</v>
      </c>
      <c r="B105" s="256" t="s">
        <v>326</v>
      </c>
      <c r="C105" s="318" t="s">
        <v>217</v>
      </c>
      <c r="D105" s="101">
        <v>408.23399999999998</v>
      </c>
      <c r="E105" s="17">
        <v>1</v>
      </c>
      <c r="F105" s="17"/>
      <c r="G105" s="17"/>
      <c r="H105" s="17">
        <v>408.23399999999998</v>
      </c>
      <c r="I105" s="17"/>
      <c r="J105" s="532"/>
      <c r="K105" s="101">
        <v>408.23399999999998</v>
      </c>
      <c r="L105" s="17">
        <v>1</v>
      </c>
      <c r="M105" s="17"/>
      <c r="N105" s="17"/>
      <c r="O105" s="17">
        <v>408.23399999999998</v>
      </c>
      <c r="P105" s="17"/>
      <c r="Q105" s="532"/>
      <c r="R105" s="483">
        <f t="shared" si="7"/>
        <v>0</v>
      </c>
      <c r="S105" s="17">
        <f t="shared" si="8"/>
        <v>0</v>
      </c>
      <c r="T105" s="17"/>
      <c r="U105" s="17"/>
      <c r="V105" s="120">
        <f t="shared" si="10"/>
        <v>0</v>
      </c>
      <c r="W105" s="120"/>
      <c r="X105" s="187"/>
      <c r="Y105" s="227">
        <f t="shared" si="9"/>
        <v>0</v>
      </c>
      <c r="Z105" s="571" t="s">
        <v>372</v>
      </c>
      <c r="AA105" s="147"/>
    </row>
    <row r="106" spans="1:31" s="22" customFormat="1" ht="100.5" hidden="1" customHeight="1">
      <c r="A106" s="184" t="s">
        <v>327</v>
      </c>
      <c r="B106" s="256" t="s">
        <v>328</v>
      </c>
      <c r="C106" s="318" t="s">
        <v>217</v>
      </c>
      <c r="D106" s="101">
        <v>2279.02</v>
      </c>
      <c r="E106" s="17">
        <v>1</v>
      </c>
      <c r="F106" s="17"/>
      <c r="G106" s="17"/>
      <c r="H106" s="17">
        <v>2279.02</v>
      </c>
      <c r="I106" s="17"/>
      <c r="J106" s="532"/>
      <c r="K106" s="101">
        <v>2279.02</v>
      </c>
      <c r="L106" s="17">
        <v>1</v>
      </c>
      <c r="M106" s="17"/>
      <c r="N106" s="17"/>
      <c r="O106" s="17">
        <v>2279.02</v>
      </c>
      <c r="P106" s="17"/>
      <c r="Q106" s="532"/>
      <c r="R106" s="483">
        <f t="shared" si="7"/>
        <v>0</v>
      </c>
      <c r="S106" s="17">
        <f t="shared" si="8"/>
        <v>0</v>
      </c>
      <c r="T106" s="17"/>
      <c r="U106" s="17"/>
      <c r="V106" s="120">
        <f t="shared" si="10"/>
        <v>0</v>
      </c>
      <c r="W106" s="120"/>
      <c r="X106" s="187"/>
      <c r="Y106" s="227">
        <f t="shared" si="9"/>
        <v>0</v>
      </c>
      <c r="Z106" s="571" t="s">
        <v>370</v>
      </c>
      <c r="AA106" s="147"/>
    </row>
    <row r="107" spans="1:31" s="22" customFormat="1" ht="103.5" hidden="1" customHeight="1" thickBot="1">
      <c r="A107" s="184" t="s">
        <v>329</v>
      </c>
      <c r="B107" s="256" t="s">
        <v>330</v>
      </c>
      <c r="C107" s="318" t="s">
        <v>217</v>
      </c>
      <c r="D107" s="101">
        <v>3046.71</v>
      </c>
      <c r="E107" s="17">
        <v>1</v>
      </c>
      <c r="F107" s="17"/>
      <c r="G107" s="17"/>
      <c r="H107" s="17">
        <v>3046.71</v>
      </c>
      <c r="I107" s="17"/>
      <c r="J107" s="532"/>
      <c r="K107" s="101">
        <v>3046.71</v>
      </c>
      <c r="L107" s="17">
        <v>1</v>
      </c>
      <c r="M107" s="17"/>
      <c r="N107" s="17"/>
      <c r="O107" s="17">
        <v>3046.71</v>
      </c>
      <c r="P107" s="17"/>
      <c r="Q107" s="532"/>
      <c r="R107" s="483">
        <f t="shared" si="7"/>
        <v>0</v>
      </c>
      <c r="S107" s="17">
        <f t="shared" si="8"/>
        <v>0</v>
      </c>
      <c r="T107" s="17"/>
      <c r="U107" s="17"/>
      <c r="V107" s="120">
        <f t="shared" si="10"/>
        <v>0</v>
      </c>
      <c r="W107" s="120"/>
      <c r="X107" s="187"/>
      <c r="Y107" s="227">
        <f t="shared" si="9"/>
        <v>0</v>
      </c>
      <c r="Z107" s="566" t="s">
        <v>373</v>
      </c>
      <c r="AA107" s="147"/>
    </row>
    <row r="108" spans="1:31" s="22" customFormat="1" ht="18.75" hidden="1" customHeight="1" thickBot="1">
      <c r="A108" s="369"/>
      <c r="B108" s="370" t="s">
        <v>21</v>
      </c>
      <c r="C108" s="371"/>
      <c r="D108" s="372"/>
      <c r="E108" s="373"/>
      <c r="F108" s="373"/>
      <c r="G108" s="373"/>
      <c r="H108" s="367">
        <f>SUM(H63:H107)</f>
        <v>16363.997000000003</v>
      </c>
      <c r="I108" s="367"/>
      <c r="J108" s="548"/>
      <c r="K108" s="372"/>
      <c r="L108" s="373"/>
      <c r="M108" s="373"/>
      <c r="N108" s="373"/>
      <c r="O108" s="367">
        <f>SUM(O63:O107)</f>
        <v>16363.997000000003</v>
      </c>
      <c r="P108" s="367"/>
      <c r="Q108" s="548"/>
      <c r="R108" s="500"/>
      <c r="S108" s="373"/>
      <c r="T108" s="373"/>
      <c r="U108" s="373"/>
      <c r="V108" s="373">
        <f t="shared" si="10"/>
        <v>0</v>
      </c>
      <c r="W108" s="373"/>
      <c r="X108" s="374"/>
      <c r="Y108" s="375"/>
      <c r="Z108" s="587"/>
      <c r="AA108" s="376"/>
    </row>
    <row r="109" spans="1:31" s="22" customFormat="1" ht="18" customHeight="1" thickBot="1">
      <c r="A109" s="383" t="s">
        <v>76</v>
      </c>
      <c r="B109" s="384"/>
      <c r="C109" s="385"/>
      <c r="D109" s="386"/>
      <c r="E109" s="387"/>
      <c r="F109" s="387"/>
      <c r="G109" s="387"/>
      <c r="H109" s="366">
        <f>H108+H61</f>
        <v>79655.939500000008</v>
      </c>
      <c r="I109" s="366">
        <f>H109</f>
        <v>79655.939500000008</v>
      </c>
      <c r="J109" s="549">
        <v>0</v>
      </c>
      <c r="K109" s="386"/>
      <c r="L109" s="387"/>
      <c r="M109" s="387"/>
      <c r="N109" s="387"/>
      <c r="O109" s="366">
        <f>O108+O61</f>
        <v>79655.940833333341</v>
      </c>
      <c r="P109" s="366">
        <f>O109</f>
        <v>79655.940833333341</v>
      </c>
      <c r="Q109" s="549"/>
      <c r="R109" s="501"/>
      <c r="S109" s="387"/>
      <c r="T109" s="387"/>
      <c r="U109" s="387"/>
      <c r="V109" s="366">
        <f>V108+V61</f>
        <v>1.3333333336049691E-3</v>
      </c>
      <c r="W109" s="366">
        <v>0</v>
      </c>
      <c r="X109" s="388">
        <v>0</v>
      </c>
      <c r="Y109" s="389"/>
      <c r="Z109" s="588"/>
      <c r="AA109" s="390"/>
      <c r="AC109" s="38"/>
      <c r="AE109" s="25"/>
    </row>
    <row r="110" spans="1:31" s="22" customFormat="1" ht="21" customHeight="1" thickBot="1">
      <c r="A110" s="470" t="s">
        <v>77</v>
      </c>
      <c r="B110" s="471"/>
      <c r="C110" s="377"/>
      <c r="D110" s="378"/>
      <c r="E110" s="379"/>
      <c r="F110" s="379"/>
      <c r="G110" s="379"/>
      <c r="H110" s="368"/>
      <c r="I110" s="368"/>
      <c r="J110" s="550"/>
      <c r="K110" s="378"/>
      <c r="L110" s="379"/>
      <c r="M110" s="379"/>
      <c r="N110" s="379"/>
      <c r="O110" s="368"/>
      <c r="P110" s="368"/>
      <c r="Q110" s="550"/>
      <c r="R110" s="502"/>
      <c r="S110" s="379"/>
      <c r="T110" s="379"/>
      <c r="U110" s="379"/>
      <c r="V110" s="368"/>
      <c r="W110" s="368"/>
      <c r="X110" s="380"/>
      <c r="Y110" s="381"/>
      <c r="Z110" s="589"/>
      <c r="AA110" s="382"/>
    </row>
    <row r="111" spans="1:31" s="22" customFormat="1" ht="21" hidden="1" customHeight="1">
      <c r="A111" s="188" t="s">
        <v>14</v>
      </c>
      <c r="B111" s="214" t="s">
        <v>78</v>
      </c>
      <c r="C111" s="323"/>
      <c r="D111" s="100"/>
      <c r="E111" s="11"/>
      <c r="F111" s="11"/>
      <c r="G111" s="11"/>
      <c r="H111" s="189"/>
      <c r="I111" s="189"/>
      <c r="J111" s="551"/>
      <c r="K111" s="100"/>
      <c r="L111" s="11"/>
      <c r="M111" s="11"/>
      <c r="N111" s="11"/>
      <c r="O111" s="189"/>
      <c r="P111" s="189"/>
      <c r="Q111" s="551"/>
      <c r="R111" s="482"/>
      <c r="S111" s="11"/>
      <c r="T111" s="11"/>
      <c r="U111" s="11"/>
      <c r="V111" s="189"/>
      <c r="W111" s="189"/>
      <c r="X111" s="142"/>
      <c r="Y111" s="227"/>
      <c r="Z111" s="571"/>
      <c r="AA111" s="146"/>
      <c r="AD111" s="25"/>
      <c r="AE111" s="25"/>
    </row>
    <row r="112" spans="1:31" s="22" customFormat="1" ht="21" hidden="1" customHeight="1">
      <c r="A112" s="15" t="s">
        <v>79</v>
      </c>
      <c r="B112" s="209" t="s">
        <v>80</v>
      </c>
      <c r="C112" s="323"/>
      <c r="D112" s="100"/>
      <c r="E112" s="11"/>
      <c r="F112" s="11"/>
      <c r="G112" s="11"/>
      <c r="H112" s="189"/>
      <c r="I112" s="189"/>
      <c r="J112" s="551"/>
      <c r="K112" s="100"/>
      <c r="L112" s="11"/>
      <c r="M112" s="11"/>
      <c r="N112" s="11"/>
      <c r="O112" s="189"/>
      <c r="P112" s="189"/>
      <c r="Q112" s="551"/>
      <c r="R112" s="482"/>
      <c r="S112" s="11"/>
      <c r="T112" s="11"/>
      <c r="U112" s="11"/>
      <c r="V112" s="189"/>
      <c r="W112" s="189"/>
      <c r="X112" s="142"/>
      <c r="Y112" s="227"/>
      <c r="Z112" s="571"/>
      <c r="AA112" s="146"/>
      <c r="AD112" s="25"/>
      <c r="AE112" s="25"/>
    </row>
    <row r="113" spans="1:31" s="22" customFormat="1" ht="32.25" hidden="1" customHeight="1">
      <c r="A113" s="16" t="s">
        <v>81</v>
      </c>
      <c r="B113" s="200" t="s">
        <v>205</v>
      </c>
      <c r="C113" s="310" t="s">
        <v>23</v>
      </c>
      <c r="D113" s="101"/>
      <c r="E113" s="189"/>
      <c r="F113" s="189"/>
      <c r="G113" s="189"/>
      <c r="H113" s="189">
        <v>1200</v>
      </c>
      <c r="I113" s="189"/>
      <c r="J113" s="551"/>
      <c r="K113" s="101"/>
      <c r="L113" s="189"/>
      <c r="M113" s="189"/>
      <c r="N113" s="189"/>
      <c r="O113" s="189">
        <v>1200</v>
      </c>
      <c r="P113" s="189"/>
      <c r="Q113" s="551"/>
      <c r="R113" s="483">
        <f>K113-D113</f>
        <v>0</v>
      </c>
      <c r="S113" s="189">
        <f>L113-E113</f>
        <v>0</v>
      </c>
      <c r="T113" s="189"/>
      <c r="U113" s="189"/>
      <c r="V113" s="189">
        <f>O113-H113</f>
        <v>0</v>
      </c>
      <c r="W113" s="189"/>
      <c r="X113" s="142"/>
      <c r="Y113" s="227">
        <f>IF(D113=0,0,R113/D113)</f>
        <v>0</v>
      </c>
      <c r="Z113" s="572"/>
      <c r="AA113" s="147"/>
      <c r="AD113" s="25"/>
      <c r="AE113" s="25"/>
    </row>
    <row r="114" spans="1:31" s="22" customFormat="1" ht="32.25" hidden="1" customHeight="1">
      <c r="A114" s="16" t="s">
        <v>82</v>
      </c>
      <c r="B114" s="200" t="s">
        <v>206</v>
      </c>
      <c r="C114" s="310" t="s">
        <v>23</v>
      </c>
      <c r="D114" s="101"/>
      <c r="E114" s="189"/>
      <c r="F114" s="189"/>
      <c r="G114" s="189"/>
      <c r="H114" s="189">
        <v>300</v>
      </c>
      <c r="I114" s="189"/>
      <c r="J114" s="551"/>
      <c r="K114" s="101"/>
      <c r="L114" s="189"/>
      <c r="M114" s="189"/>
      <c r="N114" s="189"/>
      <c r="O114" s="189">
        <v>300</v>
      </c>
      <c r="P114" s="189"/>
      <c r="Q114" s="551"/>
      <c r="R114" s="483">
        <f>K114-D114</f>
        <v>0</v>
      </c>
      <c r="S114" s="189">
        <f>L114-E114</f>
        <v>0</v>
      </c>
      <c r="T114" s="189"/>
      <c r="U114" s="189"/>
      <c r="V114" s="189">
        <f>O114-H114</f>
        <v>0</v>
      </c>
      <c r="W114" s="189"/>
      <c r="X114" s="142"/>
      <c r="Y114" s="227">
        <f>IF(D114=0,0,R114/D114)</f>
        <v>0</v>
      </c>
      <c r="Z114" s="572"/>
      <c r="AA114" s="147"/>
      <c r="AD114" s="25"/>
      <c r="AE114" s="25"/>
    </row>
    <row r="115" spans="1:31" s="22" customFormat="1" ht="21" hidden="1" customHeight="1">
      <c r="A115" s="188"/>
      <c r="B115" s="209" t="s">
        <v>83</v>
      </c>
      <c r="C115" s="324"/>
      <c r="D115" s="53"/>
      <c r="E115" s="52"/>
      <c r="F115" s="52"/>
      <c r="G115" s="52"/>
      <c r="H115" s="19">
        <f>SUM(H113:H114)</f>
        <v>1500</v>
      </c>
      <c r="I115" s="19"/>
      <c r="J115" s="541"/>
      <c r="K115" s="53"/>
      <c r="L115" s="52"/>
      <c r="M115" s="52"/>
      <c r="N115" s="52"/>
      <c r="O115" s="19">
        <f>SUM(O113:O114)</f>
        <v>1500</v>
      </c>
      <c r="P115" s="19"/>
      <c r="Q115" s="541"/>
      <c r="R115" s="503"/>
      <c r="S115" s="52"/>
      <c r="T115" s="52"/>
      <c r="U115" s="52"/>
      <c r="V115" s="19">
        <f>SUM(V113:V114)</f>
        <v>0</v>
      </c>
      <c r="W115" s="19"/>
      <c r="X115" s="136"/>
      <c r="Y115" s="243"/>
      <c r="Z115" s="590"/>
      <c r="AA115" s="164"/>
      <c r="AD115" s="25"/>
      <c r="AE115" s="25"/>
    </row>
    <row r="116" spans="1:31" s="22" customFormat="1" ht="32.25" hidden="1" customHeight="1">
      <c r="A116" s="15" t="s">
        <v>84</v>
      </c>
      <c r="B116" s="209" t="s">
        <v>85</v>
      </c>
      <c r="C116" s="323"/>
      <c r="D116" s="100"/>
      <c r="E116" s="11"/>
      <c r="F116" s="11"/>
      <c r="G116" s="11"/>
      <c r="H116" s="189"/>
      <c r="I116" s="189"/>
      <c r="J116" s="551"/>
      <c r="K116" s="100"/>
      <c r="L116" s="11"/>
      <c r="M116" s="11"/>
      <c r="N116" s="11"/>
      <c r="O116" s="189"/>
      <c r="P116" s="189"/>
      <c r="Q116" s="551"/>
      <c r="R116" s="482"/>
      <c r="S116" s="11"/>
      <c r="T116" s="11"/>
      <c r="U116" s="11"/>
      <c r="V116" s="189"/>
      <c r="W116" s="189"/>
      <c r="X116" s="142"/>
      <c r="Y116" s="227"/>
      <c r="Z116" s="571"/>
      <c r="AA116" s="146"/>
      <c r="AD116" s="25"/>
      <c r="AE116" s="25"/>
    </row>
    <row r="117" spans="1:31" s="22" customFormat="1" ht="21" hidden="1" customHeight="1">
      <c r="A117" s="188"/>
      <c r="B117" s="209" t="s">
        <v>86</v>
      </c>
      <c r="C117" s="324"/>
      <c r="D117" s="53"/>
      <c r="E117" s="52"/>
      <c r="F117" s="52"/>
      <c r="G117" s="52"/>
      <c r="H117" s="19">
        <f>SUM(H116)</f>
        <v>0</v>
      </c>
      <c r="I117" s="19"/>
      <c r="J117" s="541"/>
      <c r="K117" s="53"/>
      <c r="L117" s="52"/>
      <c r="M117" s="52"/>
      <c r="N117" s="52"/>
      <c r="O117" s="19">
        <f>SUM(O116)</f>
        <v>0</v>
      </c>
      <c r="P117" s="19"/>
      <c r="Q117" s="541"/>
      <c r="R117" s="503"/>
      <c r="S117" s="52"/>
      <c r="T117" s="52"/>
      <c r="U117" s="52"/>
      <c r="V117" s="19">
        <f>O117-H117</f>
        <v>0</v>
      </c>
      <c r="W117" s="19"/>
      <c r="X117" s="136"/>
      <c r="Y117" s="243">
        <f>SUM(Y116)</f>
        <v>0</v>
      </c>
      <c r="Z117" s="590"/>
      <c r="AA117" s="164"/>
      <c r="AD117" s="25"/>
      <c r="AE117" s="25"/>
    </row>
    <row r="118" spans="1:31" s="22" customFormat="1" ht="21" hidden="1" customHeight="1">
      <c r="A118" s="15" t="s">
        <v>87</v>
      </c>
      <c r="B118" s="209" t="s">
        <v>88</v>
      </c>
      <c r="C118" s="323"/>
      <c r="D118" s="100"/>
      <c r="E118" s="11"/>
      <c r="F118" s="11"/>
      <c r="G118" s="11"/>
      <c r="H118" s="189"/>
      <c r="I118" s="189"/>
      <c r="J118" s="551"/>
      <c r="K118" s="100"/>
      <c r="L118" s="11"/>
      <c r="M118" s="11"/>
      <c r="N118" s="11"/>
      <c r="O118" s="189"/>
      <c r="P118" s="189"/>
      <c r="Q118" s="551"/>
      <c r="R118" s="482"/>
      <c r="S118" s="11"/>
      <c r="T118" s="11"/>
      <c r="U118" s="11"/>
      <c r="V118" s="189"/>
      <c r="W118" s="189"/>
      <c r="X118" s="142"/>
      <c r="Y118" s="227"/>
      <c r="Z118" s="571"/>
      <c r="AA118" s="146"/>
      <c r="AD118" s="25"/>
      <c r="AE118" s="25"/>
    </row>
    <row r="119" spans="1:31" s="22" customFormat="1" ht="21" hidden="1" customHeight="1">
      <c r="A119" s="188"/>
      <c r="B119" s="209" t="s">
        <v>89</v>
      </c>
      <c r="C119" s="324"/>
      <c r="D119" s="53"/>
      <c r="E119" s="52"/>
      <c r="F119" s="52"/>
      <c r="G119" s="52"/>
      <c r="H119" s="19">
        <f>SUM(H118)</f>
        <v>0</v>
      </c>
      <c r="I119" s="19"/>
      <c r="J119" s="541"/>
      <c r="K119" s="53"/>
      <c r="L119" s="52"/>
      <c r="M119" s="52"/>
      <c r="N119" s="52"/>
      <c r="O119" s="19">
        <f>SUM(O118)</f>
        <v>0</v>
      </c>
      <c r="P119" s="19"/>
      <c r="Q119" s="541"/>
      <c r="R119" s="503"/>
      <c r="S119" s="52"/>
      <c r="T119" s="52"/>
      <c r="U119" s="52"/>
      <c r="V119" s="19">
        <f>O119-H119</f>
        <v>0</v>
      </c>
      <c r="W119" s="19"/>
      <c r="X119" s="136"/>
      <c r="Y119" s="243">
        <f>SUM(Y118)</f>
        <v>0</v>
      </c>
      <c r="Z119" s="590"/>
      <c r="AA119" s="164"/>
      <c r="AD119" s="25"/>
      <c r="AE119" s="25"/>
    </row>
    <row r="120" spans="1:31" s="22" customFormat="1" ht="33.75" hidden="1" customHeight="1">
      <c r="A120" s="15" t="s">
        <v>79</v>
      </c>
      <c r="B120" s="209" t="s">
        <v>91</v>
      </c>
      <c r="C120" s="325"/>
      <c r="D120" s="109"/>
      <c r="E120" s="54"/>
      <c r="F120" s="54"/>
      <c r="G120" s="54"/>
      <c r="H120" s="354"/>
      <c r="I120" s="354"/>
      <c r="J120" s="552"/>
      <c r="K120" s="109"/>
      <c r="L120" s="54"/>
      <c r="M120" s="54"/>
      <c r="N120" s="54"/>
      <c r="O120" s="354"/>
      <c r="P120" s="354"/>
      <c r="Q120" s="552"/>
      <c r="R120" s="504"/>
      <c r="S120" s="54"/>
      <c r="T120" s="54"/>
      <c r="U120" s="54"/>
      <c r="V120" s="354">
        <f>O120-H120</f>
        <v>0</v>
      </c>
      <c r="W120" s="354"/>
      <c r="X120" s="143"/>
      <c r="Y120" s="244"/>
      <c r="Z120" s="591"/>
      <c r="AA120" s="165"/>
    </row>
    <row r="121" spans="1:31" s="22" customFormat="1" ht="42" hidden="1" customHeight="1">
      <c r="A121" s="16" t="s">
        <v>79</v>
      </c>
      <c r="B121" s="200" t="s">
        <v>331</v>
      </c>
      <c r="C121" s="323" t="s">
        <v>23</v>
      </c>
      <c r="D121" s="119"/>
      <c r="E121" s="120"/>
      <c r="F121" s="120"/>
      <c r="G121" s="120"/>
      <c r="H121" s="351">
        <v>1100</v>
      </c>
      <c r="I121" s="351"/>
      <c r="J121" s="540"/>
      <c r="K121" s="119"/>
      <c r="L121" s="120"/>
      <c r="M121" s="120"/>
      <c r="N121" s="120"/>
      <c r="O121" s="351">
        <v>1100</v>
      </c>
      <c r="P121" s="351"/>
      <c r="Q121" s="540"/>
      <c r="R121" s="493">
        <f>K121-D121</f>
        <v>0</v>
      </c>
      <c r="S121" s="120">
        <f>L121-E121</f>
        <v>0</v>
      </c>
      <c r="T121" s="120"/>
      <c r="U121" s="120"/>
      <c r="V121" s="351">
        <f>O121-H121</f>
        <v>0</v>
      </c>
      <c r="W121" s="351"/>
      <c r="X121" s="186"/>
      <c r="Y121" s="235">
        <f>IF(D121=0,0,R121/D121)</f>
        <v>0</v>
      </c>
      <c r="Z121" s="571" t="s">
        <v>371</v>
      </c>
      <c r="AA121" s="161"/>
    </row>
    <row r="122" spans="1:31" s="51" customFormat="1" ht="15.75" hidden="1" customHeight="1">
      <c r="A122" s="56"/>
      <c r="B122" s="209" t="s">
        <v>83</v>
      </c>
      <c r="C122" s="324"/>
      <c r="D122" s="110"/>
      <c r="E122" s="52"/>
      <c r="F122" s="52"/>
      <c r="G122" s="52"/>
      <c r="H122" s="19">
        <f>H121</f>
        <v>1100</v>
      </c>
      <c r="I122" s="19"/>
      <c r="J122" s="541"/>
      <c r="K122" s="110"/>
      <c r="L122" s="52"/>
      <c r="M122" s="52"/>
      <c r="N122" s="52"/>
      <c r="O122" s="19">
        <f>O121</f>
        <v>1100</v>
      </c>
      <c r="P122" s="19"/>
      <c r="Q122" s="541"/>
      <c r="R122" s="505"/>
      <c r="S122" s="52"/>
      <c r="T122" s="52"/>
      <c r="U122" s="52"/>
      <c r="V122" s="19">
        <f>O122-H122</f>
        <v>0</v>
      </c>
      <c r="W122" s="19"/>
      <c r="X122" s="136"/>
      <c r="Y122" s="245"/>
      <c r="Z122" s="592"/>
      <c r="AA122" s="166"/>
    </row>
    <row r="123" spans="1:31" ht="36" hidden="1" customHeight="1">
      <c r="A123" s="258" t="s">
        <v>90</v>
      </c>
      <c r="B123" s="282" t="s">
        <v>91</v>
      </c>
      <c r="C123" s="326"/>
      <c r="D123" s="111"/>
      <c r="E123" s="11"/>
      <c r="F123" s="11"/>
      <c r="G123" s="11"/>
      <c r="H123" s="189"/>
      <c r="I123" s="189"/>
      <c r="J123" s="551"/>
      <c r="K123" s="111"/>
      <c r="L123" s="11"/>
      <c r="M123" s="11"/>
      <c r="N123" s="11"/>
      <c r="O123" s="189"/>
      <c r="P123" s="189"/>
      <c r="Q123" s="551"/>
      <c r="R123" s="506"/>
      <c r="S123" s="11"/>
      <c r="T123" s="11"/>
      <c r="U123" s="11"/>
      <c r="V123" s="189"/>
      <c r="W123" s="189"/>
      <c r="X123" s="142"/>
      <c r="Y123" s="246"/>
      <c r="Z123" s="572"/>
      <c r="AA123" s="167"/>
    </row>
    <row r="124" spans="1:31" s="121" customFormat="1" ht="31.5" hidden="1" customHeight="1">
      <c r="A124" s="191" t="s">
        <v>210</v>
      </c>
      <c r="B124" s="200" t="s">
        <v>211</v>
      </c>
      <c r="C124" s="323" t="s">
        <v>15</v>
      </c>
      <c r="D124" s="119">
        <v>1.2999999999999999E-2</v>
      </c>
      <c r="E124" s="120">
        <v>18000</v>
      </c>
      <c r="F124" s="120"/>
      <c r="G124" s="120"/>
      <c r="H124" s="351">
        <f>D124*E124</f>
        <v>234</v>
      </c>
      <c r="I124" s="351"/>
      <c r="J124" s="540"/>
      <c r="K124" s="119">
        <v>1.2999999999999999E-2</v>
      </c>
      <c r="L124" s="120">
        <v>18000</v>
      </c>
      <c r="M124" s="120"/>
      <c r="N124" s="120"/>
      <c r="O124" s="351">
        <f>K124*L124</f>
        <v>234</v>
      </c>
      <c r="P124" s="351"/>
      <c r="Q124" s="540"/>
      <c r="R124" s="493">
        <f t="shared" ref="R124:S130" si="11">K124-D124</f>
        <v>0</v>
      </c>
      <c r="S124" s="120">
        <f t="shared" si="11"/>
        <v>0</v>
      </c>
      <c r="T124" s="120"/>
      <c r="U124" s="120"/>
      <c r="V124" s="351">
        <f t="shared" ref="V124:V132" si="12">O124-H124</f>
        <v>0</v>
      </c>
      <c r="W124" s="351"/>
      <c r="X124" s="186"/>
      <c r="Y124" s="235">
        <f t="shared" ref="Y124:Y130" si="13">IF(D124=0,0,R124/D124)</f>
        <v>0</v>
      </c>
      <c r="Z124" s="575"/>
      <c r="AA124" s="161"/>
    </row>
    <row r="125" spans="1:31" s="121" customFormat="1" ht="31.5" hidden="1" customHeight="1">
      <c r="A125" s="190" t="s">
        <v>92</v>
      </c>
      <c r="B125" s="215" t="s">
        <v>207</v>
      </c>
      <c r="C125" s="327" t="s">
        <v>15</v>
      </c>
      <c r="D125" s="119">
        <v>0.48</v>
      </c>
      <c r="E125" s="120">
        <v>2000</v>
      </c>
      <c r="F125" s="120"/>
      <c r="G125" s="120"/>
      <c r="H125" s="351">
        <v>960</v>
      </c>
      <c r="I125" s="351"/>
      <c r="J125" s="540"/>
      <c r="K125" s="119">
        <v>0.48</v>
      </c>
      <c r="L125" s="120">
        <v>2000</v>
      </c>
      <c r="M125" s="120"/>
      <c r="N125" s="120"/>
      <c r="O125" s="351">
        <v>960</v>
      </c>
      <c r="P125" s="351"/>
      <c r="Q125" s="540"/>
      <c r="R125" s="493">
        <f t="shared" si="11"/>
        <v>0</v>
      </c>
      <c r="S125" s="120">
        <f t="shared" si="11"/>
        <v>0</v>
      </c>
      <c r="T125" s="120"/>
      <c r="U125" s="120"/>
      <c r="V125" s="351">
        <f t="shared" si="12"/>
        <v>0</v>
      </c>
      <c r="W125" s="351"/>
      <c r="X125" s="186"/>
      <c r="Y125" s="235">
        <f t="shared" si="13"/>
        <v>0</v>
      </c>
      <c r="Z125" s="571" t="s">
        <v>371</v>
      </c>
      <c r="AA125" s="161"/>
    </row>
    <row r="126" spans="1:31" s="121" customFormat="1" ht="31.5" hidden="1" customHeight="1">
      <c r="A126" s="190" t="s">
        <v>93</v>
      </c>
      <c r="B126" s="215" t="s">
        <v>208</v>
      </c>
      <c r="C126" s="327" t="s">
        <v>15</v>
      </c>
      <c r="D126" s="119">
        <v>0.81</v>
      </c>
      <c r="E126" s="120">
        <v>900</v>
      </c>
      <c r="F126" s="120"/>
      <c r="G126" s="120"/>
      <c r="H126" s="351">
        <v>729</v>
      </c>
      <c r="I126" s="351"/>
      <c r="J126" s="540"/>
      <c r="K126" s="119">
        <v>0.81</v>
      </c>
      <c r="L126" s="120">
        <v>900</v>
      </c>
      <c r="M126" s="120"/>
      <c r="N126" s="120"/>
      <c r="O126" s="351">
        <v>729</v>
      </c>
      <c r="P126" s="351"/>
      <c r="Q126" s="540"/>
      <c r="R126" s="493">
        <f t="shared" si="11"/>
        <v>0</v>
      </c>
      <c r="S126" s="120">
        <f t="shared" si="11"/>
        <v>0</v>
      </c>
      <c r="T126" s="120"/>
      <c r="U126" s="120"/>
      <c r="V126" s="351">
        <f t="shared" si="12"/>
        <v>0</v>
      </c>
      <c r="W126" s="351"/>
      <c r="X126" s="186"/>
      <c r="Y126" s="235">
        <f t="shared" si="13"/>
        <v>0</v>
      </c>
      <c r="Z126" s="571" t="s">
        <v>371</v>
      </c>
      <c r="AA126" s="161"/>
    </row>
    <row r="127" spans="1:31" s="121" customFormat="1" ht="31.5" hidden="1" customHeight="1">
      <c r="A127" s="16" t="s">
        <v>94</v>
      </c>
      <c r="B127" s="200" t="s">
        <v>332</v>
      </c>
      <c r="C127" s="323" t="s">
        <v>15</v>
      </c>
      <c r="D127" s="119">
        <v>1.54</v>
      </c>
      <c r="E127" s="120">
        <v>6525</v>
      </c>
      <c r="F127" s="120"/>
      <c r="G127" s="120"/>
      <c r="H127" s="351">
        <v>10048.5</v>
      </c>
      <c r="I127" s="351"/>
      <c r="J127" s="540"/>
      <c r="K127" s="119">
        <v>1.54</v>
      </c>
      <c r="L127" s="120">
        <v>6525</v>
      </c>
      <c r="M127" s="120"/>
      <c r="N127" s="120"/>
      <c r="O127" s="351">
        <v>10048.5</v>
      </c>
      <c r="P127" s="351"/>
      <c r="Q127" s="540"/>
      <c r="R127" s="493">
        <f t="shared" si="11"/>
        <v>0</v>
      </c>
      <c r="S127" s="120">
        <f t="shared" si="11"/>
        <v>0</v>
      </c>
      <c r="T127" s="120"/>
      <c r="U127" s="120"/>
      <c r="V127" s="351">
        <f t="shared" si="12"/>
        <v>0</v>
      </c>
      <c r="W127" s="351"/>
      <c r="X127" s="186"/>
      <c r="Y127" s="235">
        <f t="shared" si="13"/>
        <v>0</v>
      </c>
      <c r="Z127" s="571" t="s">
        <v>371</v>
      </c>
      <c r="AA127" s="161"/>
    </row>
    <row r="128" spans="1:31" s="121" customFormat="1" ht="31.5" hidden="1" customHeight="1">
      <c r="A128" s="16" t="s">
        <v>95</v>
      </c>
      <c r="B128" s="200" t="s">
        <v>333</v>
      </c>
      <c r="C128" s="323" t="s">
        <v>15</v>
      </c>
      <c r="D128" s="119">
        <v>4.2699999999999996</v>
      </c>
      <c r="E128" s="120">
        <v>712</v>
      </c>
      <c r="F128" s="120"/>
      <c r="G128" s="120"/>
      <c r="H128" s="351">
        <v>3040.24</v>
      </c>
      <c r="I128" s="351"/>
      <c r="J128" s="540"/>
      <c r="K128" s="119">
        <v>4.2699999999999996</v>
      </c>
      <c r="L128" s="120">
        <v>712</v>
      </c>
      <c r="M128" s="120"/>
      <c r="N128" s="120"/>
      <c r="O128" s="351">
        <v>3040.24</v>
      </c>
      <c r="P128" s="351"/>
      <c r="Q128" s="540"/>
      <c r="R128" s="493">
        <f t="shared" si="11"/>
        <v>0</v>
      </c>
      <c r="S128" s="120">
        <f t="shared" si="11"/>
        <v>0</v>
      </c>
      <c r="T128" s="120"/>
      <c r="U128" s="120"/>
      <c r="V128" s="351">
        <f t="shared" si="12"/>
        <v>0</v>
      </c>
      <c r="W128" s="351"/>
      <c r="X128" s="186"/>
      <c r="Y128" s="235">
        <f t="shared" si="13"/>
        <v>0</v>
      </c>
      <c r="Z128" s="571" t="s">
        <v>371</v>
      </c>
      <c r="AA128" s="161"/>
    </row>
    <row r="129" spans="1:27" s="121" customFormat="1" ht="31.5" hidden="1" customHeight="1">
      <c r="A129" s="16" t="s">
        <v>198</v>
      </c>
      <c r="B129" s="200" t="s">
        <v>334</v>
      </c>
      <c r="C129" s="323" t="s">
        <v>15</v>
      </c>
      <c r="D129" s="119">
        <v>18.899999999999999</v>
      </c>
      <c r="E129" s="120">
        <v>34</v>
      </c>
      <c r="F129" s="120"/>
      <c r="G129" s="120"/>
      <c r="H129" s="351">
        <v>642.59999999999991</v>
      </c>
      <c r="I129" s="351"/>
      <c r="J129" s="540"/>
      <c r="K129" s="119">
        <v>18.899999999999999</v>
      </c>
      <c r="L129" s="120">
        <v>34</v>
      </c>
      <c r="M129" s="120"/>
      <c r="N129" s="120"/>
      <c r="O129" s="351">
        <v>642.59999999999991</v>
      </c>
      <c r="P129" s="351"/>
      <c r="Q129" s="540"/>
      <c r="R129" s="493">
        <f t="shared" si="11"/>
        <v>0</v>
      </c>
      <c r="S129" s="120">
        <f t="shared" si="11"/>
        <v>0</v>
      </c>
      <c r="T129" s="120"/>
      <c r="U129" s="120"/>
      <c r="V129" s="351">
        <f t="shared" si="12"/>
        <v>0</v>
      </c>
      <c r="W129" s="351"/>
      <c r="X129" s="186"/>
      <c r="Y129" s="235">
        <f t="shared" si="13"/>
        <v>0</v>
      </c>
      <c r="Z129" s="571" t="s">
        <v>371</v>
      </c>
      <c r="AA129" s="161"/>
    </row>
    <row r="130" spans="1:27" s="121" customFormat="1" ht="31.5" hidden="1" customHeight="1">
      <c r="A130" s="272" t="s">
        <v>209</v>
      </c>
      <c r="B130" s="283" t="s">
        <v>335</v>
      </c>
      <c r="C130" s="328" t="s">
        <v>15</v>
      </c>
      <c r="D130" s="119">
        <v>10</v>
      </c>
      <c r="E130" s="120">
        <v>52</v>
      </c>
      <c r="F130" s="120"/>
      <c r="G130" s="120"/>
      <c r="H130" s="351">
        <v>520</v>
      </c>
      <c r="I130" s="351"/>
      <c r="J130" s="540"/>
      <c r="K130" s="119">
        <v>10</v>
      </c>
      <c r="L130" s="120">
        <v>52</v>
      </c>
      <c r="M130" s="120"/>
      <c r="N130" s="120"/>
      <c r="O130" s="351">
        <v>520</v>
      </c>
      <c r="P130" s="351"/>
      <c r="Q130" s="540"/>
      <c r="R130" s="493">
        <f t="shared" si="11"/>
        <v>0</v>
      </c>
      <c r="S130" s="120">
        <f t="shared" si="11"/>
        <v>0</v>
      </c>
      <c r="T130" s="120"/>
      <c r="U130" s="120"/>
      <c r="V130" s="351">
        <f t="shared" si="12"/>
        <v>0</v>
      </c>
      <c r="W130" s="351"/>
      <c r="X130" s="186"/>
      <c r="Y130" s="235">
        <f t="shared" si="13"/>
        <v>0</v>
      </c>
      <c r="Z130" s="571" t="s">
        <v>371</v>
      </c>
      <c r="AA130" s="161"/>
    </row>
    <row r="131" spans="1:27" s="121" customFormat="1" ht="24" hidden="1" customHeight="1">
      <c r="A131" s="273"/>
      <c r="B131" s="284" t="s">
        <v>96</v>
      </c>
      <c r="C131" s="329"/>
      <c r="D131" s="260"/>
      <c r="E131" s="259"/>
      <c r="F131" s="259"/>
      <c r="G131" s="259"/>
      <c r="H131" s="355">
        <f>SUM(H125:H130)</f>
        <v>15940.34</v>
      </c>
      <c r="I131" s="355"/>
      <c r="J131" s="553"/>
      <c r="K131" s="260"/>
      <c r="L131" s="259"/>
      <c r="M131" s="259"/>
      <c r="N131" s="259"/>
      <c r="O131" s="355">
        <f>SUM(O125:O130)</f>
        <v>15940.34</v>
      </c>
      <c r="P131" s="355"/>
      <c r="Q131" s="553"/>
      <c r="R131" s="507"/>
      <c r="S131" s="259"/>
      <c r="T131" s="259"/>
      <c r="U131" s="259"/>
      <c r="V131" s="355">
        <f t="shared" si="12"/>
        <v>0</v>
      </c>
      <c r="W131" s="355"/>
      <c r="X131" s="361"/>
      <c r="Y131" s="261"/>
      <c r="Z131" s="593"/>
      <c r="AA131" s="262"/>
    </row>
    <row r="132" spans="1:27" s="121" customFormat="1" ht="21.75" hidden="1" customHeight="1">
      <c r="A132" s="274"/>
      <c r="B132" s="285" t="s">
        <v>97</v>
      </c>
      <c r="C132" s="330"/>
      <c r="D132" s="263"/>
      <c r="E132" s="257"/>
      <c r="F132" s="257"/>
      <c r="G132" s="257"/>
      <c r="H132" s="356">
        <f>H131+H122</f>
        <v>17040.34</v>
      </c>
      <c r="I132" s="356"/>
      <c r="J132" s="554"/>
      <c r="K132" s="263"/>
      <c r="L132" s="257"/>
      <c r="M132" s="257"/>
      <c r="N132" s="257"/>
      <c r="O132" s="356">
        <f>O131+O122</f>
        <v>17040.34</v>
      </c>
      <c r="P132" s="356"/>
      <c r="Q132" s="554"/>
      <c r="R132" s="508"/>
      <c r="S132" s="257"/>
      <c r="T132" s="257"/>
      <c r="U132" s="257"/>
      <c r="V132" s="356">
        <f t="shared" si="12"/>
        <v>0</v>
      </c>
      <c r="W132" s="356"/>
      <c r="X132" s="362"/>
      <c r="Y132" s="264"/>
      <c r="Z132" s="594"/>
      <c r="AA132" s="265"/>
    </row>
    <row r="133" spans="1:27" s="121" customFormat="1" ht="21.75" hidden="1" customHeight="1">
      <c r="A133" s="266" t="s">
        <v>16</v>
      </c>
      <c r="B133" s="286" t="s">
        <v>19</v>
      </c>
      <c r="C133" s="331"/>
      <c r="D133" s="263"/>
      <c r="E133" s="257"/>
      <c r="F133" s="257"/>
      <c r="G133" s="257"/>
      <c r="H133" s="356"/>
      <c r="I133" s="356"/>
      <c r="J133" s="554"/>
      <c r="K133" s="263"/>
      <c r="L133" s="257"/>
      <c r="M133" s="257"/>
      <c r="N133" s="257"/>
      <c r="O133" s="356"/>
      <c r="P133" s="356"/>
      <c r="Q133" s="554"/>
      <c r="R133" s="508"/>
      <c r="S133" s="257"/>
      <c r="T133" s="257"/>
      <c r="U133" s="257"/>
      <c r="V133" s="356"/>
      <c r="W133" s="356"/>
      <c r="X133" s="362"/>
      <c r="Y133" s="264"/>
      <c r="Z133" s="594"/>
      <c r="AA133" s="265"/>
    </row>
    <row r="134" spans="1:27" s="121" customFormat="1" ht="34.5" hidden="1" customHeight="1">
      <c r="A134" s="191" t="s">
        <v>210</v>
      </c>
      <c r="B134" s="200" t="s">
        <v>336</v>
      </c>
      <c r="C134" s="323" t="s">
        <v>15</v>
      </c>
      <c r="D134" s="119">
        <v>6</v>
      </c>
      <c r="E134" s="120">
        <v>24</v>
      </c>
      <c r="F134" s="120"/>
      <c r="G134" s="120"/>
      <c r="H134" s="351">
        <v>144</v>
      </c>
      <c r="I134" s="351"/>
      <c r="J134" s="540"/>
      <c r="K134" s="119">
        <v>6</v>
      </c>
      <c r="L134" s="120">
        <v>24</v>
      </c>
      <c r="M134" s="120"/>
      <c r="N134" s="120"/>
      <c r="O134" s="351">
        <v>144</v>
      </c>
      <c r="P134" s="351"/>
      <c r="Q134" s="540"/>
      <c r="R134" s="493">
        <f>K134-D134</f>
        <v>0</v>
      </c>
      <c r="S134" s="120">
        <f>L134-E134</f>
        <v>0</v>
      </c>
      <c r="T134" s="120"/>
      <c r="U134" s="120"/>
      <c r="V134" s="351">
        <f>O134-H134</f>
        <v>0</v>
      </c>
      <c r="W134" s="351"/>
      <c r="X134" s="186"/>
      <c r="Y134" s="235">
        <f>IF(D134=0,0,R134/D134)</f>
        <v>0</v>
      </c>
      <c r="Z134" s="571" t="s">
        <v>371</v>
      </c>
      <c r="AA134" s="161"/>
    </row>
    <row r="135" spans="1:27" s="58" customFormat="1" ht="20.25" hidden="1" customHeight="1">
      <c r="A135" s="295"/>
      <c r="B135" s="391" t="s">
        <v>98</v>
      </c>
      <c r="C135" s="392"/>
      <c r="D135" s="393"/>
      <c r="E135" s="394"/>
      <c r="F135" s="394"/>
      <c r="G135" s="394"/>
      <c r="H135" s="395">
        <f>H134</f>
        <v>144</v>
      </c>
      <c r="I135" s="395"/>
      <c r="J135" s="555"/>
      <c r="K135" s="393"/>
      <c r="L135" s="394"/>
      <c r="M135" s="394"/>
      <c r="N135" s="394"/>
      <c r="O135" s="395">
        <f>O134</f>
        <v>144</v>
      </c>
      <c r="P135" s="395"/>
      <c r="Q135" s="555"/>
      <c r="R135" s="509"/>
      <c r="S135" s="394"/>
      <c r="T135" s="394"/>
      <c r="U135" s="394"/>
      <c r="V135" s="395">
        <f>O135-H135</f>
        <v>0</v>
      </c>
      <c r="W135" s="395"/>
      <c r="X135" s="396"/>
      <c r="Y135" s="397"/>
      <c r="Z135" s="595"/>
      <c r="AA135" s="398"/>
    </row>
    <row r="136" spans="1:27" s="58" customFormat="1" ht="19.5" customHeight="1" thickBot="1">
      <c r="A136" s="461" t="s">
        <v>99</v>
      </c>
      <c r="B136" s="462"/>
      <c r="C136" s="407"/>
      <c r="D136" s="408"/>
      <c r="E136" s="409"/>
      <c r="F136" s="409"/>
      <c r="G136" s="409"/>
      <c r="H136" s="410">
        <f>H132+H135</f>
        <v>17184.34</v>
      </c>
      <c r="I136" s="410">
        <f>H136</f>
        <v>17184.34</v>
      </c>
      <c r="J136" s="556">
        <v>0</v>
      </c>
      <c r="K136" s="408"/>
      <c r="L136" s="409"/>
      <c r="M136" s="409"/>
      <c r="N136" s="409"/>
      <c r="O136" s="410">
        <f>O132+O135</f>
        <v>17184.34</v>
      </c>
      <c r="P136" s="410">
        <f>O136</f>
        <v>17184.34</v>
      </c>
      <c r="Q136" s="556">
        <v>0</v>
      </c>
      <c r="R136" s="510"/>
      <c r="S136" s="409"/>
      <c r="T136" s="409"/>
      <c r="U136" s="409"/>
      <c r="V136" s="410">
        <f>O136-H136</f>
        <v>0</v>
      </c>
      <c r="W136" s="410">
        <v>0</v>
      </c>
      <c r="X136" s="411">
        <v>0</v>
      </c>
      <c r="Y136" s="412"/>
      <c r="Z136" s="596"/>
      <c r="AA136" s="413"/>
    </row>
    <row r="137" spans="1:27" s="58" customFormat="1" ht="21.75" customHeight="1" thickBot="1">
      <c r="A137" s="399" t="s">
        <v>100</v>
      </c>
      <c r="B137" s="400"/>
      <c r="C137" s="401"/>
      <c r="D137" s="402"/>
      <c r="E137" s="403"/>
      <c r="F137" s="403"/>
      <c r="G137" s="403"/>
      <c r="H137" s="403"/>
      <c r="I137" s="403"/>
      <c r="J137" s="557"/>
      <c r="K137" s="402"/>
      <c r="L137" s="403"/>
      <c r="M137" s="403"/>
      <c r="N137" s="403"/>
      <c r="O137" s="403"/>
      <c r="P137" s="403"/>
      <c r="Q137" s="557"/>
      <c r="R137" s="511"/>
      <c r="S137" s="403"/>
      <c r="T137" s="403"/>
      <c r="U137" s="403"/>
      <c r="V137" s="403"/>
      <c r="W137" s="403"/>
      <c r="X137" s="404"/>
      <c r="Y137" s="405"/>
      <c r="Z137" s="597"/>
      <c r="AA137" s="406"/>
    </row>
    <row r="138" spans="1:27" s="51" customFormat="1" ht="45.75" hidden="1" customHeight="1">
      <c r="A138" s="15" t="s">
        <v>20</v>
      </c>
      <c r="B138" s="214" t="s">
        <v>24</v>
      </c>
      <c r="C138" s="310"/>
      <c r="D138" s="18"/>
      <c r="E138" s="17"/>
      <c r="F138" s="17"/>
      <c r="G138" s="17"/>
      <c r="H138" s="17"/>
      <c r="I138" s="17"/>
      <c r="J138" s="532"/>
      <c r="K138" s="18"/>
      <c r="L138" s="17"/>
      <c r="M138" s="17"/>
      <c r="N138" s="17"/>
      <c r="O138" s="17"/>
      <c r="P138" s="17"/>
      <c r="Q138" s="532"/>
      <c r="R138" s="512"/>
      <c r="S138" s="17"/>
      <c r="T138" s="17"/>
      <c r="U138" s="17"/>
      <c r="V138" s="17">
        <f t="shared" ref="V138:V144" si="14">O138-H138</f>
        <v>0</v>
      </c>
      <c r="W138" s="17"/>
      <c r="X138" s="128"/>
      <c r="Y138" s="236"/>
      <c r="Z138" s="579"/>
      <c r="AA138" s="168"/>
    </row>
    <row r="139" spans="1:27" s="57" customFormat="1" ht="18.75" hidden="1" customHeight="1">
      <c r="A139" s="15" t="s">
        <v>101</v>
      </c>
      <c r="B139" s="209" t="s">
        <v>102</v>
      </c>
      <c r="C139" s="323"/>
      <c r="D139" s="112"/>
      <c r="E139" s="17"/>
      <c r="F139" s="17"/>
      <c r="G139" s="17"/>
      <c r="H139" s="17">
        <f>D139*E139</f>
        <v>0</v>
      </c>
      <c r="I139" s="17"/>
      <c r="J139" s="532"/>
      <c r="K139" s="112"/>
      <c r="L139" s="17"/>
      <c r="M139" s="17"/>
      <c r="N139" s="17"/>
      <c r="O139" s="17">
        <f>K139*L139</f>
        <v>0</v>
      </c>
      <c r="P139" s="17"/>
      <c r="Q139" s="532"/>
      <c r="R139" s="513"/>
      <c r="S139" s="17"/>
      <c r="T139" s="17"/>
      <c r="U139" s="17"/>
      <c r="V139" s="17">
        <f t="shared" si="14"/>
        <v>0</v>
      </c>
      <c r="W139" s="17"/>
      <c r="X139" s="128"/>
      <c r="Y139" s="247"/>
      <c r="Z139" s="598"/>
      <c r="AA139" s="169"/>
    </row>
    <row r="140" spans="1:27" s="58" customFormat="1" ht="21" hidden="1" customHeight="1">
      <c r="A140" s="59"/>
      <c r="B140" s="216"/>
      <c r="C140" s="332"/>
      <c r="D140" s="113"/>
      <c r="E140" s="93"/>
      <c r="F140" s="93"/>
      <c r="G140" s="93"/>
      <c r="H140" s="17"/>
      <c r="I140" s="17"/>
      <c r="J140" s="532"/>
      <c r="K140" s="113"/>
      <c r="L140" s="93"/>
      <c r="M140" s="93"/>
      <c r="N140" s="93"/>
      <c r="O140" s="17"/>
      <c r="P140" s="17"/>
      <c r="Q140" s="532"/>
      <c r="R140" s="514"/>
      <c r="S140" s="93"/>
      <c r="T140" s="93"/>
      <c r="U140" s="93"/>
      <c r="V140" s="17">
        <f t="shared" si="14"/>
        <v>0</v>
      </c>
      <c r="W140" s="17"/>
      <c r="X140" s="128"/>
      <c r="Y140" s="248"/>
      <c r="Z140" s="599"/>
      <c r="AA140" s="170"/>
    </row>
    <row r="141" spans="1:27" s="58" customFormat="1" ht="18" hidden="1" customHeight="1">
      <c r="A141" s="62"/>
      <c r="B141" s="209" t="s">
        <v>103</v>
      </c>
      <c r="C141" s="333"/>
      <c r="D141" s="114"/>
      <c r="E141" s="69"/>
      <c r="F141" s="69"/>
      <c r="G141" s="69"/>
      <c r="H141" s="353">
        <f>SUM(H140:H140)</f>
        <v>0</v>
      </c>
      <c r="I141" s="353"/>
      <c r="J141" s="546"/>
      <c r="K141" s="114"/>
      <c r="L141" s="69"/>
      <c r="M141" s="69"/>
      <c r="N141" s="69"/>
      <c r="O141" s="353">
        <f>SUM(O140:O140)</f>
        <v>0</v>
      </c>
      <c r="P141" s="353"/>
      <c r="Q141" s="546"/>
      <c r="R141" s="515"/>
      <c r="S141" s="69"/>
      <c r="T141" s="69"/>
      <c r="U141" s="69"/>
      <c r="V141" s="353">
        <f t="shared" si="14"/>
        <v>0</v>
      </c>
      <c r="W141" s="353"/>
      <c r="X141" s="140"/>
      <c r="Y141" s="249"/>
      <c r="Z141" s="600"/>
      <c r="AA141" s="171"/>
    </row>
    <row r="142" spans="1:27" s="58" customFormat="1" ht="19.5" hidden="1" customHeight="1">
      <c r="A142" s="15" t="s">
        <v>104</v>
      </c>
      <c r="B142" s="209" t="s">
        <v>105</v>
      </c>
      <c r="C142" s="323"/>
      <c r="D142" s="112"/>
      <c r="E142" s="60"/>
      <c r="F142" s="60"/>
      <c r="G142" s="60"/>
      <c r="H142" s="17"/>
      <c r="I142" s="17"/>
      <c r="J142" s="532"/>
      <c r="K142" s="112"/>
      <c r="L142" s="60"/>
      <c r="M142" s="60"/>
      <c r="N142" s="60"/>
      <c r="O142" s="17"/>
      <c r="P142" s="17"/>
      <c r="Q142" s="532"/>
      <c r="R142" s="513"/>
      <c r="S142" s="60"/>
      <c r="T142" s="60"/>
      <c r="U142" s="60"/>
      <c r="V142" s="17">
        <f t="shared" si="14"/>
        <v>0</v>
      </c>
      <c r="W142" s="17"/>
      <c r="X142" s="128"/>
      <c r="Y142" s="247"/>
      <c r="Z142" s="598"/>
      <c r="AA142" s="169"/>
    </row>
    <row r="143" spans="1:27" s="58" customFormat="1" ht="19.5" hidden="1" customHeight="1">
      <c r="A143" s="15" t="s">
        <v>107</v>
      </c>
      <c r="B143" s="217" t="s">
        <v>199</v>
      </c>
      <c r="C143" s="323"/>
      <c r="D143" s="112"/>
      <c r="E143" s="60"/>
      <c r="F143" s="60"/>
      <c r="G143" s="60"/>
      <c r="H143" s="17"/>
      <c r="I143" s="17"/>
      <c r="J143" s="532"/>
      <c r="K143" s="112"/>
      <c r="L143" s="60"/>
      <c r="M143" s="60"/>
      <c r="N143" s="60"/>
      <c r="O143" s="17"/>
      <c r="P143" s="17"/>
      <c r="Q143" s="532"/>
      <c r="R143" s="513"/>
      <c r="S143" s="60"/>
      <c r="T143" s="60"/>
      <c r="U143" s="60"/>
      <c r="V143" s="17">
        <f t="shared" si="14"/>
        <v>0</v>
      </c>
      <c r="W143" s="17"/>
      <c r="X143" s="128"/>
      <c r="Y143" s="247"/>
      <c r="Z143" s="598"/>
      <c r="AA143" s="169"/>
    </row>
    <row r="144" spans="1:27" s="58" customFormat="1" ht="39" hidden="1" customHeight="1">
      <c r="A144" s="267" t="s">
        <v>200</v>
      </c>
      <c r="B144" s="287" t="s">
        <v>337</v>
      </c>
      <c r="C144" s="334" t="s">
        <v>15</v>
      </c>
      <c r="D144" s="119">
        <v>792</v>
      </c>
      <c r="E144" s="120">
        <v>1</v>
      </c>
      <c r="F144" s="120"/>
      <c r="G144" s="120"/>
      <c r="H144" s="351">
        <v>792</v>
      </c>
      <c r="I144" s="351"/>
      <c r="J144" s="540"/>
      <c r="K144" s="119">
        <v>792</v>
      </c>
      <c r="L144" s="120">
        <v>1</v>
      </c>
      <c r="M144" s="120"/>
      <c r="N144" s="120"/>
      <c r="O144" s="351">
        <v>792</v>
      </c>
      <c r="P144" s="351"/>
      <c r="Q144" s="540"/>
      <c r="R144" s="493">
        <f>K144-D144</f>
        <v>0</v>
      </c>
      <c r="S144" s="120">
        <f>L144-E144</f>
        <v>0</v>
      </c>
      <c r="T144" s="120"/>
      <c r="U144" s="120"/>
      <c r="V144" s="351">
        <f t="shared" si="14"/>
        <v>0</v>
      </c>
      <c r="W144" s="351"/>
      <c r="X144" s="186"/>
      <c r="Y144" s="235">
        <f>IF(D144=0,0,R144/D144)</f>
        <v>0</v>
      </c>
      <c r="Z144" s="571" t="s">
        <v>371</v>
      </c>
      <c r="AA144" s="161"/>
    </row>
    <row r="145" spans="1:27" s="51" customFormat="1" ht="19.5" hidden="1" customHeight="1">
      <c r="A145" s="97"/>
      <c r="B145" s="202" t="s">
        <v>106</v>
      </c>
      <c r="C145" s="335"/>
      <c r="D145" s="127"/>
      <c r="E145" s="94"/>
      <c r="F145" s="94"/>
      <c r="G145" s="94"/>
      <c r="H145" s="26"/>
      <c r="I145" s="26"/>
      <c r="J145" s="535"/>
      <c r="K145" s="127"/>
      <c r="L145" s="94"/>
      <c r="M145" s="94"/>
      <c r="N145" s="94"/>
      <c r="O145" s="26"/>
      <c r="P145" s="26"/>
      <c r="Q145" s="535"/>
      <c r="R145" s="516"/>
      <c r="S145" s="94"/>
      <c r="T145" s="94"/>
      <c r="U145" s="94"/>
      <c r="V145" s="26"/>
      <c r="W145" s="26"/>
      <c r="X145" s="131"/>
      <c r="Y145" s="250"/>
      <c r="Z145" s="601"/>
      <c r="AA145" s="172"/>
    </row>
    <row r="146" spans="1:27" s="122" customFormat="1" ht="38.25" hidden="1" customHeight="1">
      <c r="A146" s="59"/>
      <c r="B146" s="218"/>
      <c r="C146" s="336"/>
      <c r="D146" s="119"/>
      <c r="E146" s="120"/>
      <c r="F146" s="120"/>
      <c r="G146" s="120"/>
      <c r="H146" s="351"/>
      <c r="I146" s="351"/>
      <c r="J146" s="540"/>
      <c r="K146" s="119"/>
      <c r="L146" s="120"/>
      <c r="M146" s="120"/>
      <c r="N146" s="120"/>
      <c r="O146" s="351"/>
      <c r="P146" s="351"/>
      <c r="Q146" s="540"/>
      <c r="R146" s="493">
        <f t="shared" ref="R146:S149" si="15">K146-D146</f>
        <v>0</v>
      </c>
      <c r="S146" s="120">
        <f t="shared" si="15"/>
        <v>0</v>
      </c>
      <c r="T146" s="120"/>
      <c r="U146" s="120"/>
      <c r="V146" s="351">
        <f t="shared" ref="V146:V152" si="16">O146-H146</f>
        <v>0</v>
      </c>
      <c r="W146" s="351"/>
      <c r="X146" s="186"/>
      <c r="Y146" s="235">
        <f>IF(D146=0,0,R146/D146)</f>
        <v>0</v>
      </c>
      <c r="Z146" s="575"/>
      <c r="AA146" s="161"/>
    </row>
    <row r="147" spans="1:27" s="122" customFormat="1" ht="38.25" hidden="1" customHeight="1">
      <c r="A147" s="59"/>
      <c r="B147" s="218"/>
      <c r="C147" s="336"/>
      <c r="D147" s="119"/>
      <c r="E147" s="120"/>
      <c r="F147" s="120"/>
      <c r="G147" s="120"/>
      <c r="H147" s="351"/>
      <c r="I147" s="351"/>
      <c r="J147" s="540"/>
      <c r="K147" s="119"/>
      <c r="L147" s="120"/>
      <c r="M147" s="120"/>
      <c r="N147" s="120"/>
      <c r="O147" s="351"/>
      <c r="P147" s="351"/>
      <c r="Q147" s="540"/>
      <c r="R147" s="493">
        <f t="shared" si="15"/>
        <v>0</v>
      </c>
      <c r="S147" s="120">
        <f t="shared" si="15"/>
        <v>0</v>
      </c>
      <c r="T147" s="120"/>
      <c r="U147" s="120"/>
      <c r="V147" s="351">
        <f t="shared" si="16"/>
        <v>0</v>
      </c>
      <c r="W147" s="351"/>
      <c r="X147" s="186"/>
      <c r="Y147" s="235">
        <f>IF(D147=0,0,R147/D147)</f>
        <v>0</v>
      </c>
      <c r="Z147" s="575"/>
      <c r="AA147" s="161"/>
    </row>
    <row r="148" spans="1:27" s="122" customFormat="1" ht="38.25" hidden="1" customHeight="1">
      <c r="A148" s="59"/>
      <c r="B148" s="219"/>
      <c r="C148" s="336"/>
      <c r="D148" s="119"/>
      <c r="E148" s="120"/>
      <c r="F148" s="120"/>
      <c r="G148" s="120"/>
      <c r="H148" s="351"/>
      <c r="I148" s="351"/>
      <c r="J148" s="540"/>
      <c r="K148" s="119"/>
      <c r="L148" s="120"/>
      <c r="M148" s="120"/>
      <c r="N148" s="120"/>
      <c r="O148" s="351"/>
      <c r="P148" s="351"/>
      <c r="Q148" s="540"/>
      <c r="R148" s="493">
        <f t="shared" si="15"/>
        <v>0</v>
      </c>
      <c r="S148" s="120">
        <f t="shared" si="15"/>
        <v>0</v>
      </c>
      <c r="T148" s="120"/>
      <c r="U148" s="120"/>
      <c r="V148" s="351">
        <f t="shared" si="16"/>
        <v>0</v>
      </c>
      <c r="W148" s="351"/>
      <c r="X148" s="186"/>
      <c r="Y148" s="235">
        <f>IF(D148=0,0,R148/D148)</f>
        <v>0</v>
      </c>
      <c r="Z148" s="575"/>
      <c r="AA148" s="161"/>
    </row>
    <row r="149" spans="1:27" s="122" customFormat="1" ht="38.25" hidden="1" customHeight="1">
      <c r="A149" s="59"/>
      <c r="B149" s="219"/>
      <c r="C149" s="336"/>
      <c r="D149" s="119"/>
      <c r="E149" s="120"/>
      <c r="F149" s="120"/>
      <c r="G149" s="120"/>
      <c r="H149" s="351"/>
      <c r="I149" s="351"/>
      <c r="J149" s="540"/>
      <c r="K149" s="119"/>
      <c r="L149" s="120"/>
      <c r="M149" s="120"/>
      <c r="N149" s="120"/>
      <c r="O149" s="351"/>
      <c r="P149" s="351"/>
      <c r="Q149" s="540"/>
      <c r="R149" s="493">
        <f t="shared" si="15"/>
        <v>0</v>
      </c>
      <c r="S149" s="120">
        <f t="shared" si="15"/>
        <v>0</v>
      </c>
      <c r="T149" s="120"/>
      <c r="U149" s="120"/>
      <c r="V149" s="351">
        <f t="shared" si="16"/>
        <v>0</v>
      </c>
      <c r="W149" s="351"/>
      <c r="X149" s="186"/>
      <c r="Y149" s="235">
        <f>IF(D149=0,0,R149/D149)</f>
        <v>0</v>
      </c>
      <c r="Z149" s="575"/>
      <c r="AA149" s="161"/>
    </row>
    <row r="150" spans="1:27" s="58" customFormat="1" ht="18.75" hidden="1" customHeight="1">
      <c r="A150" s="62"/>
      <c r="B150" s="209" t="s">
        <v>108</v>
      </c>
      <c r="C150" s="324"/>
      <c r="D150" s="115"/>
      <c r="E150" s="95"/>
      <c r="F150" s="95"/>
      <c r="G150" s="95"/>
      <c r="H150" s="353">
        <f>SUM(H144:H149)</f>
        <v>792</v>
      </c>
      <c r="I150" s="353"/>
      <c r="J150" s="546"/>
      <c r="K150" s="115"/>
      <c r="L150" s="95"/>
      <c r="M150" s="95"/>
      <c r="N150" s="95"/>
      <c r="O150" s="353">
        <f>SUM(O144:O149)</f>
        <v>792</v>
      </c>
      <c r="P150" s="353"/>
      <c r="Q150" s="546"/>
      <c r="R150" s="517"/>
      <c r="S150" s="95"/>
      <c r="T150" s="95"/>
      <c r="U150" s="95"/>
      <c r="V150" s="353">
        <f t="shared" si="16"/>
        <v>0</v>
      </c>
      <c r="W150" s="353"/>
      <c r="X150" s="140"/>
      <c r="Y150" s="251"/>
      <c r="Z150" s="602"/>
      <c r="AA150" s="173"/>
    </row>
    <row r="151" spans="1:27" s="58" customFormat="1" ht="15.75" hidden="1" customHeight="1">
      <c r="A151" s="62"/>
      <c r="B151" s="214" t="s">
        <v>109</v>
      </c>
      <c r="C151" s="337"/>
      <c r="D151" s="116"/>
      <c r="E151" s="63"/>
      <c r="F151" s="63"/>
      <c r="G151" s="63"/>
      <c r="H151" s="49">
        <f>H150+H141</f>
        <v>792</v>
      </c>
      <c r="I151" s="49"/>
      <c r="J151" s="547"/>
      <c r="K151" s="116"/>
      <c r="L151" s="63"/>
      <c r="M151" s="63"/>
      <c r="N151" s="63"/>
      <c r="O151" s="49">
        <f>O150+O141</f>
        <v>792</v>
      </c>
      <c r="P151" s="49"/>
      <c r="Q151" s="547"/>
      <c r="R151" s="518"/>
      <c r="S151" s="63"/>
      <c r="T151" s="63"/>
      <c r="U151" s="63"/>
      <c r="V151" s="49">
        <f t="shared" si="16"/>
        <v>0</v>
      </c>
      <c r="W151" s="49"/>
      <c r="X151" s="141"/>
      <c r="Y151" s="252"/>
      <c r="Z151" s="603"/>
      <c r="AA151" s="174"/>
    </row>
    <row r="152" spans="1:27" s="51" customFormat="1" ht="15.75" hidden="1" customHeight="1">
      <c r="A152" s="15" t="s">
        <v>22</v>
      </c>
      <c r="B152" s="214" t="s">
        <v>19</v>
      </c>
      <c r="C152" s="325"/>
      <c r="D152" s="112"/>
      <c r="E152" s="17"/>
      <c r="F152" s="17"/>
      <c r="G152" s="17"/>
      <c r="H152" s="17">
        <f>D152*E152</f>
        <v>0</v>
      </c>
      <c r="I152" s="17"/>
      <c r="J152" s="532"/>
      <c r="K152" s="112"/>
      <c r="L152" s="17"/>
      <c r="M152" s="17"/>
      <c r="N152" s="17"/>
      <c r="O152" s="17">
        <f>K152*L152</f>
        <v>0</v>
      </c>
      <c r="P152" s="17"/>
      <c r="Q152" s="532"/>
      <c r="R152" s="513"/>
      <c r="S152" s="17"/>
      <c r="T152" s="17"/>
      <c r="U152" s="17"/>
      <c r="V152" s="17">
        <f t="shared" si="16"/>
        <v>0</v>
      </c>
      <c r="W152" s="17"/>
      <c r="X152" s="128"/>
      <c r="Y152" s="247"/>
      <c r="Z152" s="598"/>
      <c r="AA152" s="169"/>
    </row>
    <row r="153" spans="1:27" s="22" customFormat="1" ht="33.75" hidden="1" customHeight="1">
      <c r="A153" s="59"/>
      <c r="B153" s="218"/>
      <c r="C153" s="336"/>
      <c r="D153" s="113"/>
      <c r="E153" s="93"/>
      <c r="F153" s="93"/>
      <c r="G153" s="93"/>
      <c r="H153" s="45"/>
      <c r="I153" s="45"/>
      <c r="J153" s="543"/>
      <c r="K153" s="365"/>
      <c r="L153" s="192"/>
      <c r="M153" s="192"/>
      <c r="N153" s="192"/>
      <c r="O153" s="120"/>
      <c r="P153" s="120"/>
      <c r="Q153" s="544"/>
      <c r="R153" s="514"/>
      <c r="S153" s="93"/>
      <c r="T153" s="93"/>
      <c r="U153" s="93"/>
      <c r="V153" s="45"/>
      <c r="W153" s="45"/>
      <c r="X153" s="138"/>
      <c r="Y153" s="248"/>
      <c r="Z153" s="575"/>
      <c r="AA153" s="170"/>
    </row>
    <row r="154" spans="1:27" s="51" customFormat="1" ht="18" hidden="1" customHeight="1">
      <c r="A154" s="414"/>
      <c r="B154" s="391" t="s">
        <v>110</v>
      </c>
      <c r="C154" s="415"/>
      <c r="D154" s="416"/>
      <c r="E154" s="417"/>
      <c r="F154" s="417"/>
      <c r="G154" s="417"/>
      <c r="H154" s="418">
        <f>SUM(H153:H153)</f>
        <v>0</v>
      </c>
      <c r="I154" s="418"/>
      <c r="J154" s="558"/>
      <c r="K154" s="416"/>
      <c r="L154" s="417"/>
      <c r="M154" s="417"/>
      <c r="N154" s="417"/>
      <c r="O154" s="418">
        <f>SUM(O153:O153)</f>
        <v>0</v>
      </c>
      <c r="P154" s="418"/>
      <c r="Q154" s="558"/>
      <c r="R154" s="519"/>
      <c r="S154" s="417"/>
      <c r="T154" s="417"/>
      <c r="U154" s="417"/>
      <c r="V154" s="418">
        <f>O154-H154</f>
        <v>0</v>
      </c>
      <c r="W154" s="418"/>
      <c r="X154" s="419"/>
      <c r="Y154" s="420"/>
      <c r="Z154" s="604"/>
      <c r="AA154" s="421"/>
    </row>
    <row r="155" spans="1:27" s="64" customFormat="1" ht="21.75" customHeight="1" thickBot="1">
      <c r="A155" s="383" t="s">
        <v>111</v>
      </c>
      <c r="B155" s="384"/>
      <c r="C155" s="385"/>
      <c r="D155" s="386"/>
      <c r="E155" s="387"/>
      <c r="F155" s="387"/>
      <c r="G155" s="387"/>
      <c r="H155" s="366">
        <f>H154+H151</f>
        <v>792</v>
      </c>
      <c r="I155" s="366">
        <f>H155</f>
        <v>792</v>
      </c>
      <c r="J155" s="549">
        <v>0</v>
      </c>
      <c r="K155" s="386"/>
      <c r="L155" s="387"/>
      <c r="M155" s="387"/>
      <c r="N155" s="387"/>
      <c r="O155" s="366">
        <f>O154+O151</f>
        <v>792</v>
      </c>
      <c r="P155" s="366">
        <f>O155</f>
        <v>792</v>
      </c>
      <c r="Q155" s="549">
        <v>0</v>
      </c>
      <c r="R155" s="501"/>
      <c r="S155" s="387"/>
      <c r="T155" s="387"/>
      <c r="U155" s="387"/>
      <c r="V155" s="366">
        <f>O155-H155</f>
        <v>0</v>
      </c>
      <c r="W155" s="366">
        <v>0</v>
      </c>
      <c r="X155" s="388">
        <v>0</v>
      </c>
      <c r="Y155" s="389"/>
      <c r="Z155" s="588"/>
      <c r="AA155" s="390"/>
    </row>
    <row r="156" spans="1:27" s="64" customFormat="1" ht="24.75" customHeight="1" thickBot="1">
      <c r="A156" s="422" t="s">
        <v>112</v>
      </c>
      <c r="B156" s="423"/>
      <c r="C156" s="424"/>
      <c r="D156" s="425"/>
      <c r="E156" s="426"/>
      <c r="F156" s="426"/>
      <c r="G156" s="426"/>
      <c r="H156" s="426"/>
      <c r="I156" s="426"/>
      <c r="J156" s="559"/>
      <c r="K156" s="425"/>
      <c r="L156" s="426"/>
      <c r="M156" s="426"/>
      <c r="N156" s="426"/>
      <c r="O156" s="426"/>
      <c r="P156" s="426"/>
      <c r="Q156" s="559"/>
      <c r="R156" s="520"/>
      <c r="S156" s="426"/>
      <c r="T156" s="426"/>
      <c r="U156" s="426"/>
      <c r="V156" s="426"/>
      <c r="W156" s="426"/>
      <c r="X156" s="427"/>
      <c r="Y156" s="428"/>
      <c r="Z156" s="605"/>
      <c r="AA156" s="429"/>
    </row>
    <row r="157" spans="1:27" s="64" customFormat="1" ht="33.75" hidden="1" customHeight="1">
      <c r="A157" s="65" t="s">
        <v>10</v>
      </c>
      <c r="B157" s="220" t="s">
        <v>113</v>
      </c>
      <c r="C157" s="338"/>
      <c r="D157" s="117"/>
      <c r="E157" s="66"/>
      <c r="F157" s="66"/>
      <c r="G157" s="66"/>
      <c r="H157" s="357">
        <f>D157*E157</f>
        <v>0</v>
      </c>
      <c r="I157" s="357"/>
      <c r="J157" s="560"/>
      <c r="K157" s="117"/>
      <c r="L157" s="66"/>
      <c r="M157" s="66"/>
      <c r="N157" s="66"/>
      <c r="O157" s="357">
        <f>K157*L157</f>
        <v>0</v>
      </c>
      <c r="P157" s="357"/>
      <c r="Q157" s="560"/>
      <c r="R157" s="521"/>
      <c r="S157" s="66"/>
      <c r="T157" s="66"/>
      <c r="U157" s="66"/>
      <c r="V157" s="357">
        <f>O157-H157</f>
        <v>0</v>
      </c>
      <c r="W157" s="357"/>
      <c r="X157" s="144"/>
      <c r="Y157" s="253"/>
      <c r="Z157" s="606"/>
      <c r="AA157" s="175"/>
    </row>
    <row r="158" spans="1:27" s="64" customFormat="1" ht="17.25" hidden="1" customHeight="1">
      <c r="A158" s="65" t="s">
        <v>114</v>
      </c>
      <c r="B158" s="213" t="s">
        <v>115</v>
      </c>
      <c r="C158" s="339"/>
      <c r="D158" s="118"/>
      <c r="E158" s="66"/>
      <c r="F158" s="66"/>
      <c r="G158" s="66"/>
      <c r="H158" s="357">
        <f>D158*E158</f>
        <v>0</v>
      </c>
      <c r="I158" s="357"/>
      <c r="J158" s="560"/>
      <c r="K158" s="118"/>
      <c r="L158" s="66"/>
      <c r="M158" s="66"/>
      <c r="N158" s="66"/>
      <c r="O158" s="357">
        <f>K158*L158</f>
        <v>0</v>
      </c>
      <c r="P158" s="357"/>
      <c r="Q158" s="560"/>
      <c r="R158" s="522"/>
      <c r="S158" s="66"/>
      <c r="T158" s="66"/>
      <c r="U158" s="66"/>
      <c r="V158" s="357">
        <f>O158-H158</f>
        <v>0</v>
      </c>
      <c r="W158" s="357"/>
      <c r="X158" s="144"/>
      <c r="Y158" s="254"/>
      <c r="Z158" s="607"/>
      <c r="AA158" s="176"/>
    </row>
    <row r="159" spans="1:27" s="122" customFormat="1" ht="32.25" hidden="1" customHeight="1">
      <c r="A159" s="193" t="s">
        <v>116</v>
      </c>
      <c r="B159" s="288" t="s">
        <v>338</v>
      </c>
      <c r="C159" s="340" t="s">
        <v>15</v>
      </c>
      <c r="D159" s="119">
        <v>21.319166666666668</v>
      </c>
      <c r="E159" s="120">
        <v>62</v>
      </c>
      <c r="F159" s="120"/>
      <c r="G159" s="120"/>
      <c r="H159" s="351">
        <v>1321.7883333333334</v>
      </c>
      <c r="I159" s="351"/>
      <c r="J159" s="540"/>
      <c r="K159" s="119">
        <v>21.319166666666668</v>
      </c>
      <c r="L159" s="120">
        <v>62</v>
      </c>
      <c r="M159" s="120"/>
      <c r="N159" s="120"/>
      <c r="O159" s="351">
        <v>1321.7883333333334</v>
      </c>
      <c r="P159" s="351"/>
      <c r="Q159" s="540"/>
      <c r="R159" s="493">
        <f>K159-D159</f>
        <v>0</v>
      </c>
      <c r="S159" s="120">
        <f>L159-E159</f>
        <v>0</v>
      </c>
      <c r="T159" s="120"/>
      <c r="U159" s="120"/>
      <c r="V159" s="351">
        <f>O159-H159</f>
        <v>0</v>
      </c>
      <c r="W159" s="351"/>
      <c r="X159" s="186"/>
      <c r="Y159" s="235">
        <f>IF(D159=0,0,R159/D159)</f>
        <v>0</v>
      </c>
      <c r="Z159" s="566" t="s">
        <v>221</v>
      </c>
      <c r="AA159" s="161"/>
    </row>
    <row r="160" spans="1:27" s="122" customFormat="1" ht="28.5" hidden="1" customHeight="1">
      <c r="A160" s="193" t="s">
        <v>117</v>
      </c>
      <c r="B160" s="222" t="s">
        <v>339</v>
      </c>
      <c r="C160" s="340" t="s">
        <v>15</v>
      </c>
      <c r="D160" s="119">
        <v>17.768750000000001</v>
      </c>
      <c r="E160" s="120">
        <v>8</v>
      </c>
      <c r="F160" s="120"/>
      <c r="G160" s="120"/>
      <c r="H160" s="351">
        <v>142.15</v>
      </c>
      <c r="I160" s="351"/>
      <c r="J160" s="540"/>
      <c r="K160" s="119">
        <v>17.768750000000001</v>
      </c>
      <c r="L160" s="120">
        <v>8</v>
      </c>
      <c r="M160" s="120"/>
      <c r="N160" s="120"/>
      <c r="O160" s="351">
        <v>142.15</v>
      </c>
      <c r="P160" s="351"/>
      <c r="Q160" s="540"/>
      <c r="R160" s="493">
        <f>K160-D160</f>
        <v>0</v>
      </c>
      <c r="S160" s="120">
        <f>L160-E160</f>
        <v>0</v>
      </c>
      <c r="T160" s="120"/>
      <c r="U160" s="120"/>
      <c r="V160" s="351">
        <f>O160-H160</f>
        <v>0</v>
      </c>
      <c r="W160" s="351"/>
      <c r="X160" s="186"/>
      <c r="Y160" s="235">
        <f>IF(D160=0,0,R160/D160)</f>
        <v>0</v>
      </c>
      <c r="Z160" s="566" t="s">
        <v>221</v>
      </c>
      <c r="AA160" s="161"/>
    </row>
    <row r="161" spans="1:27" s="57" customFormat="1" ht="25.5" hidden="1" customHeight="1">
      <c r="A161" s="68"/>
      <c r="B161" s="209" t="s">
        <v>118</v>
      </c>
      <c r="C161" s="333"/>
      <c r="D161" s="114"/>
      <c r="E161" s="69"/>
      <c r="F161" s="69"/>
      <c r="G161" s="69"/>
      <c r="H161" s="353">
        <f>SUM(H159:H160)</f>
        <v>1463.9383333333335</v>
      </c>
      <c r="I161" s="353"/>
      <c r="J161" s="546"/>
      <c r="K161" s="114"/>
      <c r="L161" s="69"/>
      <c r="M161" s="69"/>
      <c r="N161" s="69"/>
      <c r="O161" s="353">
        <f>SUM(O159:O160)</f>
        <v>1463.9383333333335</v>
      </c>
      <c r="P161" s="353"/>
      <c r="Q161" s="546"/>
      <c r="R161" s="515"/>
      <c r="S161" s="69"/>
      <c r="T161" s="69"/>
      <c r="U161" s="69"/>
      <c r="V161" s="353">
        <f>O161-H161</f>
        <v>0</v>
      </c>
      <c r="W161" s="353"/>
      <c r="X161" s="140"/>
      <c r="Y161" s="249"/>
      <c r="Z161" s="600"/>
      <c r="AA161" s="171"/>
    </row>
    <row r="162" spans="1:27" s="57" customFormat="1" ht="18.75" hidden="1" customHeight="1">
      <c r="A162" s="65" t="s">
        <v>119</v>
      </c>
      <c r="B162" s="213" t="s">
        <v>120</v>
      </c>
      <c r="C162" s="310"/>
      <c r="D162" s="18"/>
      <c r="E162" s="17"/>
      <c r="F162" s="17"/>
      <c r="G162" s="17"/>
      <c r="H162" s="33"/>
      <c r="I162" s="33"/>
      <c r="J162" s="537"/>
      <c r="K162" s="18"/>
      <c r="L162" s="17"/>
      <c r="M162" s="17"/>
      <c r="N162" s="17"/>
      <c r="O162" s="33"/>
      <c r="P162" s="33"/>
      <c r="Q162" s="537"/>
      <c r="R162" s="512"/>
      <c r="S162" s="17"/>
      <c r="T162" s="17"/>
      <c r="U162" s="17"/>
      <c r="V162" s="33"/>
      <c r="W162" s="33"/>
      <c r="X162" s="133"/>
      <c r="Y162" s="236"/>
      <c r="Z162" s="579"/>
      <c r="AA162" s="168"/>
    </row>
    <row r="163" spans="1:27" s="123" customFormat="1" ht="16.5" hidden="1" customHeight="1">
      <c r="A163" s="185"/>
      <c r="B163" s="222"/>
      <c r="C163" s="340"/>
      <c r="D163" s="181"/>
      <c r="E163" s="120"/>
      <c r="F163" s="120"/>
      <c r="G163" s="120"/>
      <c r="H163" s="120"/>
      <c r="I163" s="120"/>
      <c r="J163" s="544"/>
      <c r="K163" s="181"/>
      <c r="L163" s="120"/>
      <c r="M163" s="120"/>
      <c r="N163" s="120"/>
      <c r="O163" s="351"/>
      <c r="P163" s="351"/>
      <c r="Q163" s="540"/>
      <c r="R163" s="523"/>
      <c r="S163" s="120"/>
      <c r="T163" s="120"/>
      <c r="U163" s="120"/>
      <c r="V163" s="120"/>
      <c r="W163" s="120"/>
      <c r="X163" s="187"/>
      <c r="Y163" s="255"/>
      <c r="Z163" s="575"/>
      <c r="AA163" s="177"/>
    </row>
    <row r="164" spans="1:27" s="57" customFormat="1" ht="18.75" hidden="1" customHeight="1">
      <c r="A164" s="68"/>
      <c r="B164" s="209" t="s">
        <v>121</v>
      </c>
      <c r="C164" s="333"/>
      <c r="D164" s="114"/>
      <c r="E164" s="69"/>
      <c r="F164" s="69"/>
      <c r="G164" s="69"/>
      <c r="H164" s="353"/>
      <c r="I164" s="353"/>
      <c r="J164" s="546"/>
      <c r="K164" s="114"/>
      <c r="L164" s="69"/>
      <c r="M164" s="69"/>
      <c r="N164" s="69"/>
      <c r="O164" s="353">
        <f>SUM(O163)</f>
        <v>0</v>
      </c>
      <c r="P164" s="353"/>
      <c r="Q164" s="546"/>
      <c r="R164" s="515"/>
      <c r="S164" s="69"/>
      <c r="T164" s="69"/>
      <c r="U164" s="69"/>
      <c r="V164" s="353">
        <f>SUM(V163)</f>
        <v>0</v>
      </c>
      <c r="W164" s="353"/>
      <c r="X164" s="140"/>
      <c r="Y164" s="249"/>
      <c r="Z164" s="600"/>
      <c r="AA164" s="171"/>
    </row>
    <row r="165" spans="1:27" s="57" customFormat="1" ht="35.25" hidden="1" customHeight="1">
      <c r="A165" s="65" t="s">
        <v>122</v>
      </c>
      <c r="B165" s="213" t="s">
        <v>123</v>
      </c>
      <c r="C165" s="310"/>
      <c r="D165" s="18"/>
      <c r="E165" s="17"/>
      <c r="F165" s="17"/>
      <c r="G165" s="17"/>
      <c r="H165" s="33"/>
      <c r="I165" s="33"/>
      <c r="J165" s="537"/>
      <c r="K165" s="18"/>
      <c r="L165" s="17"/>
      <c r="M165" s="17"/>
      <c r="N165" s="17"/>
      <c r="O165" s="33"/>
      <c r="P165" s="33"/>
      <c r="Q165" s="537"/>
      <c r="R165" s="512"/>
      <c r="S165" s="17"/>
      <c r="T165" s="17"/>
      <c r="U165" s="17"/>
      <c r="V165" s="33"/>
      <c r="W165" s="33"/>
      <c r="X165" s="133"/>
      <c r="Y165" s="236"/>
      <c r="Z165" s="579"/>
      <c r="AA165" s="168"/>
    </row>
    <row r="166" spans="1:27" s="57" customFormat="1" ht="22.5" hidden="1" customHeight="1">
      <c r="A166" s="67"/>
      <c r="B166" s="222"/>
      <c r="C166" s="339"/>
      <c r="D166" s="18"/>
      <c r="E166" s="17"/>
      <c r="F166" s="17"/>
      <c r="G166" s="17"/>
      <c r="H166" s="17"/>
      <c r="I166" s="17"/>
      <c r="J166" s="532"/>
      <c r="K166" s="18"/>
      <c r="L166" s="17"/>
      <c r="M166" s="17"/>
      <c r="N166" s="17"/>
      <c r="O166" s="351"/>
      <c r="P166" s="351"/>
      <c r="Q166" s="540"/>
      <c r="R166" s="512"/>
      <c r="S166" s="17"/>
      <c r="T166" s="17"/>
      <c r="U166" s="17"/>
      <c r="V166" s="17"/>
      <c r="W166" s="17"/>
      <c r="X166" s="128"/>
      <c r="Y166" s="236"/>
      <c r="Z166" s="575"/>
      <c r="AA166" s="168"/>
    </row>
    <row r="167" spans="1:27" s="57" customFormat="1" ht="18.75" hidden="1" customHeight="1">
      <c r="A167" s="68"/>
      <c r="B167" s="209" t="s">
        <v>124</v>
      </c>
      <c r="C167" s="333"/>
      <c r="D167" s="114"/>
      <c r="E167" s="69"/>
      <c r="F167" s="69"/>
      <c r="G167" s="69"/>
      <c r="H167" s="353">
        <f>SUM(H166:H166)</f>
        <v>0</v>
      </c>
      <c r="I167" s="353"/>
      <c r="J167" s="546"/>
      <c r="K167" s="114"/>
      <c r="L167" s="69"/>
      <c r="M167" s="69"/>
      <c r="N167" s="69"/>
      <c r="O167" s="353">
        <f>SUM(O166:O166)</f>
        <v>0</v>
      </c>
      <c r="P167" s="353"/>
      <c r="Q167" s="546"/>
      <c r="R167" s="515"/>
      <c r="S167" s="69"/>
      <c r="T167" s="69"/>
      <c r="U167" s="69"/>
      <c r="V167" s="353">
        <f>O167-H167</f>
        <v>0</v>
      </c>
      <c r="W167" s="353"/>
      <c r="X167" s="140"/>
      <c r="Y167" s="249"/>
      <c r="Z167" s="600"/>
      <c r="AA167" s="171"/>
    </row>
    <row r="168" spans="1:27" s="57" customFormat="1" ht="32.25" hidden="1" customHeight="1">
      <c r="A168" s="65" t="s">
        <v>125</v>
      </c>
      <c r="B168" s="213" t="s">
        <v>126</v>
      </c>
      <c r="C168" s="310"/>
      <c r="D168" s="18"/>
      <c r="E168" s="17"/>
      <c r="F168" s="17"/>
      <c r="G168" s="17"/>
      <c r="H168" s="33"/>
      <c r="I168" s="33"/>
      <c r="J168" s="537"/>
      <c r="K168" s="18"/>
      <c r="L168" s="17"/>
      <c r="M168" s="17"/>
      <c r="N168" s="17"/>
      <c r="O168" s="33"/>
      <c r="P168" s="33"/>
      <c r="Q168" s="537"/>
      <c r="R168" s="512"/>
      <c r="S168" s="17"/>
      <c r="T168" s="17"/>
      <c r="U168" s="17"/>
      <c r="V168" s="33"/>
      <c r="W168" s="33"/>
      <c r="X168" s="133"/>
      <c r="Y168" s="236"/>
      <c r="Z168" s="579"/>
      <c r="AA168" s="168"/>
    </row>
    <row r="169" spans="1:27" s="57" customFormat="1" ht="20.25" hidden="1" customHeight="1">
      <c r="A169" s="67"/>
      <c r="B169" s="222"/>
      <c r="C169" s="339"/>
      <c r="D169" s="18"/>
      <c r="E169" s="17"/>
      <c r="F169" s="17"/>
      <c r="G169" s="17"/>
      <c r="H169" s="17"/>
      <c r="I169" s="17"/>
      <c r="J169" s="532"/>
      <c r="K169" s="18"/>
      <c r="L169" s="17"/>
      <c r="M169" s="17"/>
      <c r="N169" s="17"/>
      <c r="O169" s="351"/>
      <c r="P169" s="351"/>
      <c r="Q169" s="540"/>
      <c r="R169" s="512"/>
      <c r="S169" s="17"/>
      <c r="T169" s="17"/>
      <c r="U169" s="17"/>
      <c r="V169" s="17"/>
      <c r="W169" s="17"/>
      <c r="X169" s="128"/>
      <c r="Y169" s="236"/>
      <c r="Z169" s="575"/>
      <c r="AA169" s="168"/>
    </row>
    <row r="170" spans="1:27" s="57" customFormat="1" ht="0.75" hidden="1" customHeight="1">
      <c r="A170" s="67"/>
      <c r="B170" s="222"/>
      <c r="C170" s="339"/>
      <c r="D170" s="18"/>
      <c r="E170" s="17"/>
      <c r="F170" s="17"/>
      <c r="G170" s="17"/>
      <c r="H170" s="17"/>
      <c r="I170" s="17"/>
      <c r="J170" s="532"/>
      <c r="K170" s="18"/>
      <c r="L170" s="17"/>
      <c r="M170" s="17"/>
      <c r="N170" s="17"/>
      <c r="O170" s="351"/>
      <c r="P170" s="351"/>
      <c r="Q170" s="540"/>
      <c r="R170" s="512"/>
      <c r="S170" s="17"/>
      <c r="T170" s="17"/>
      <c r="U170" s="17"/>
      <c r="V170" s="17"/>
      <c r="W170" s="17"/>
      <c r="X170" s="128"/>
      <c r="Y170" s="236"/>
      <c r="Z170" s="575"/>
      <c r="AA170" s="168"/>
    </row>
    <row r="171" spans="1:27" s="57" customFormat="1" ht="18.75" hidden="1" customHeight="1">
      <c r="A171" s="68"/>
      <c r="B171" s="209" t="s">
        <v>127</v>
      </c>
      <c r="C171" s="333"/>
      <c r="D171" s="114"/>
      <c r="E171" s="69"/>
      <c r="F171" s="69"/>
      <c r="G171" s="69"/>
      <c r="H171" s="353">
        <f>SUM(H170)</f>
        <v>0</v>
      </c>
      <c r="I171" s="353"/>
      <c r="J171" s="546"/>
      <c r="K171" s="114"/>
      <c r="L171" s="69"/>
      <c r="M171" s="69"/>
      <c r="N171" s="69"/>
      <c r="O171" s="353">
        <f>SUM(O169:O170)</f>
        <v>0</v>
      </c>
      <c r="P171" s="353"/>
      <c r="Q171" s="546"/>
      <c r="R171" s="515"/>
      <c r="S171" s="69"/>
      <c r="T171" s="69"/>
      <c r="U171" s="69"/>
      <c r="V171" s="353">
        <f>O171-H171</f>
        <v>0</v>
      </c>
      <c r="W171" s="353"/>
      <c r="X171" s="140"/>
      <c r="Y171" s="249"/>
      <c r="Z171" s="600"/>
      <c r="AA171" s="171"/>
    </row>
    <row r="172" spans="1:27" s="57" customFormat="1" ht="27" hidden="1" customHeight="1">
      <c r="A172" s="65" t="s">
        <v>128</v>
      </c>
      <c r="B172" s="213" t="s">
        <v>25</v>
      </c>
      <c r="C172" s="310"/>
      <c r="D172" s="18"/>
      <c r="E172" s="17"/>
      <c r="F172" s="17"/>
      <c r="G172" s="17"/>
      <c r="H172" s="33"/>
      <c r="I172" s="33"/>
      <c r="J172" s="537"/>
      <c r="K172" s="18"/>
      <c r="L172" s="17"/>
      <c r="M172" s="17"/>
      <c r="N172" s="17"/>
      <c r="O172" s="33"/>
      <c r="P172" s="33"/>
      <c r="Q172" s="537"/>
      <c r="R172" s="512"/>
      <c r="S172" s="17"/>
      <c r="T172" s="17"/>
      <c r="U172" s="17"/>
      <c r="V172" s="33"/>
      <c r="W172" s="33"/>
      <c r="X172" s="133"/>
      <c r="Y172" s="236"/>
      <c r="Z172" s="579"/>
      <c r="AA172" s="168"/>
    </row>
    <row r="173" spans="1:27" s="123" customFormat="1" ht="27.75" hidden="1" customHeight="1">
      <c r="A173" s="67" t="s">
        <v>129</v>
      </c>
      <c r="B173" s="222" t="s">
        <v>340</v>
      </c>
      <c r="C173" s="340" t="s">
        <v>15</v>
      </c>
      <c r="D173" s="119">
        <v>7.51</v>
      </c>
      <c r="E173" s="120">
        <v>3</v>
      </c>
      <c r="F173" s="120"/>
      <c r="G173" s="120"/>
      <c r="H173" s="351">
        <v>22.53</v>
      </c>
      <c r="I173" s="351"/>
      <c r="J173" s="540"/>
      <c r="K173" s="119">
        <v>7.51</v>
      </c>
      <c r="L173" s="120">
        <v>3</v>
      </c>
      <c r="M173" s="120"/>
      <c r="N173" s="120"/>
      <c r="O173" s="351">
        <v>22.53</v>
      </c>
      <c r="P173" s="351"/>
      <c r="Q173" s="540"/>
      <c r="R173" s="493">
        <f t="shared" ref="R173:S179" si="17">K173-D173</f>
        <v>0</v>
      </c>
      <c r="S173" s="120">
        <f t="shared" si="17"/>
        <v>0</v>
      </c>
      <c r="T173" s="120"/>
      <c r="U173" s="120"/>
      <c r="V173" s="351">
        <f t="shared" ref="V173:V187" si="18">O173-H173</f>
        <v>0</v>
      </c>
      <c r="W173" s="351"/>
      <c r="X173" s="186"/>
      <c r="Y173" s="235">
        <f t="shared" ref="Y173:Y179" si="19">IF(D173=0,0,R173/D173)</f>
        <v>0</v>
      </c>
      <c r="Z173" s="566" t="s">
        <v>221</v>
      </c>
      <c r="AA173" s="161"/>
    </row>
    <row r="174" spans="1:27" s="123" customFormat="1" ht="27.75" hidden="1" customHeight="1">
      <c r="A174" s="67" t="s">
        <v>212</v>
      </c>
      <c r="B174" s="222" t="s">
        <v>341</v>
      </c>
      <c r="C174" s="340" t="s">
        <v>15</v>
      </c>
      <c r="D174" s="119">
        <v>8.1999999999999993</v>
      </c>
      <c r="E174" s="120">
        <v>15</v>
      </c>
      <c r="F174" s="120"/>
      <c r="G174" s="120"/>
      <c r="H174" s="351">
        <v>122.99999999999999</v>
      </c>
      <c r="I174" s="351"/>
      <c r="J174" s="540"/>
      <c r="K174" s="119">
        <v>8.1999999999999993</v>
      </c>
      <c r="L174" s="120">
        <v>15</v>
      </c>
      <c r="M174" s="120"/>
      <c r="N174" s="120"/>
      <c r="O174" s="351">
        <v>122.99999999999999</v>
      </c>
      <c r="P174" s="351"/>
      <c r="Q174" s="540"/>
      <c r="R174" s="493">
        <f t="shared" si="17"/>
        <v>0</v>
      </c>
      <c r="S174" s="120">
        <f t="shared" si="17"/>
        <v>0</v>
      </c>
      <c r="T174" s="120"/>
      <c r="U174" s="120"/>
      <c r="V174" s="351">
        <f t="shared" si="18"/>
        <v>0</v>
      </c>
      <c r="W174" s="351"/>
      <c r="X174" s="186"/>
      <c r="Y174" s="235">
        <f t="shared" si="19"/>
        <v>0</v>
      </c>
      <c r="Z174" s="566" t="s">
        <v>221</v>
      </c>
      <c r="AA174" s="161"/>
    </row>
    <row r="175" spans="1:27" s="123" customFormat="1" ht="27.75" hidden="1" customHeight="1">
      <c r="A175" s="67" t="s">
        <v>213</v>
      </c>
      <c r="B175" s="222" t="s">
        <v>342</v>
      </c>
      <c r="C175" s="340" t="s">
        <v>15</v>
      </c>
      <c r="D175" s="119">
        <v>8.1999999999999993</v>
      </c>
      <c r="E175" s="120">
        <v>3</v>
      </c>
      <c r="F175" s="120"/>
      <c r="G175" s="120"/>
      <c r="H175" s="351">
        <v>24.599999999999998</v>
      </c>
      <c r="I175" s="351"/>
      <c r="J175" s="540"/>
      <c r="K175" s="119">
        <v>8.1999999999999993</v>
      </c>
      <c r="L175" s="120">
        <v>3</v>
      </c>
      <c r="M175" s="120"/>
      <c r="N175" s="120"/>
      <c r="O175" s="351">
        <v>24.599999999999998</v>
      </c>
      <c r="P175" s="351"/>
      <c r="Q175" s="540"/>
      <c r="R175" s="493">
        <f t="shared" si="17"/>
        <v>0</v>
      </c>
      <c r="S175" s="120">
        <f t="shared" si="17"/>
        <v>0</v>
      </c>
      <c r="T175" s="120"/>
      <c r="U175" s="120"/>
      <c r="V175" s="351">
        <f t="shared" si="18"/>
        <v>0</v>
      </c>
      <c r="W175" s="351"/>
      <c r="X175" s="186"/>
      <c r="Y175" s="235">
        <f t="shared" si="19"/>
        <v>0</v>
      </c>
      <c r="Z175" s="566" t="s">
        <v>221</v>
      </c>
      <c r="AA175" s="161"/>
    </row>
    <row r="176" spans="1:27" s="123" customFormat="1" ht="27.75" hidden="1" customHeight="1">
      <c r="A176" s="67" t="s">
        <v>343</v>
      </c>
      <c r="B176" s="222" t="s">
        <v>344</v>
      </c>
      <c r="C176" s="340" t="s">
        <v>15</v>
      </c>
      <c r="D176" s="119">
        <v>30</v>
      </c>
      <c r="E176" s="120">
        <v>1</v>
      </c>
      <c r="F176" s="120"/>
      <c r="G176" s="120"/>
      <c r="H176" s="351">
        <v>30</v>
      </c>
      <c r="I176" s="351"/>
      <c r="J176" s="540"/>
      <c r="K176" s="119">
        <v>30</v>
      </c>
      <c r="L176" s="120">
        <v>1</v>
      </c>
      <c r="M176" s="120"/>
      <c r="N176" s="120"/>
      <c r="O176" s="351">
        <v>30</v>
      </c>
      <c r="P176" s="351"/>
      <c r="Q176" s="540"/>
      <c r="R176" s="493">
        <f t="shared" si="17"/>
        <v>0</v>
      </c>
      <c r="S176" s="120">
        <f t="shared" si="17"/>
        <v>0</v>
      </c>
      <c r="T176" s="120"/>
      <c r="U176" s="120"/>
      <c r="V176" s="351">
        <f t="shared" si="18"/>
        <v>0</v>
      </c>
      <c r="W176" s="351"/>
      <c r="X176" s="186"/>
      <c r="Y176" s="235">
        <f t="shared" si="19"/>
        <v>0</v>
      </c>
      <c r="Z176" s="566" t="s">
        <v>221</v>
      </c>
      <c r="AA176" s="161"/>
    </row>
    <row r="177" spans="1:27" s="123" customFormat="1" ht="27.75" hidden="1" customHeight="1">
      <c r="A177" s="67" t="s">
        <v>345</v>
      </c>
      <c r="B177" s="222" t="s">
        <v>346</v>
      </c>
      <c r="C177" s="340" t="s">
        <v>15</v>
      </c>
      <c r="D177" s="119">
        <v>5.52</v>
      </c>
      <c r="E177" s="120">
        <v>4</v>
      </c>
      <c r="F177" s="120"/>
      <c r="G177" s="120"/>
      <c r="H177" s="351">
        <v>22.08</v>
      </c>
      <c r="I177" s="351"/>
      <c r="J177" s="540"/>
      <c r="K177" s="119">
        <v>5.52</v>
      </c>
      <c r="L177" s="120">
        <v>4</v>
      </c>
      <c r="M177" s="120"/>
      <c r="N177" s="120"/>
      <c r="O177" s="351">
        <v>22.08</v>
      </c>
      <c r="P177" s="351"/>
      <c r="Q177" s="540"/>
      <c r="R177" s="493">
        <f t="shared" si="17"/>
        <v>0</v>
      </c>
      <c r="S177" s="120">
        <f t="shared" si="17"/>
        <v>0</v>
      </c>
      <c r="T177" s="120"/>
      <c r="U177" s="120"/>
      <c r="V177" s="351">
        <f t="shared" si="18"/>
        <v>0</v>
      </c>
      <c r="W177" s="351"/>
      <c r="X177" s="186"/>
      <c r="Y177" s="235">
        <f t="shared" si="19"/>
        <v>0</v>
      </c>
      <c r="Z177" s="566" t="s">
        <v>221</v>
      </c>
      <c r="AA177" s="161"/>
    </row>
    <row r="178" spans="1:27" s="123" customFormat="1" ht="30.75" hidden="1" customHeight="1">
      <c r="A178" s="67" t="s">
        <v>347</v>
      </c>
      <c r="B178" s="222" t="s">
        <v>348</v>
      </c>
      <c r="C178" s="340" t="s">
        <v>15</v>
      </c>
      <c r="D178" s="119">
        <v>3.75095</v>
      </c>
      <c r="E178" s="120">
        <v>33</v>
      </c>
      <c r="F178" s="120"/>
      <c r="G178" s="120"/>
      <c r="H178" s="351">
        <v>123.78135</v>
      </c>
      <c r="I178" s="351"/>
      <c r="J178" s="540"/>
      <c r="K178" s="119">
        <v>3.75095</v>
      </c>
      <c r="L178" s="120">
        <v>33</v>
      </c>
      <c r="M178" s="120"/>
      <c r="N178" s="120"/>
      <c r="O178" s="351">
        <v>123.78135</v>
      </c>
      <c r="P178" s="351"/>
      <c r="Q178" s="540"/>
      <c r="R178" s="493">
        <f t="shared" si="17"/>
        <v>0</v>
      </c>
      <c r="S178" s="120">
        <f t="shared" si="17"/>
        <v>0</v>
      </c>
      <c r="T178" s="120"/>
      <c r="U178" s="120"/>
      <c r="V178" s="351">
        <f t="shared" si="18"/>
        <v>0</v>
      </c>
      <c r="W178" s="351"/>
      <c r="X178" s="186"/>
      <c r="Y178" s="235">
        <f t="shared" si="19"/>
        <v>0</v>
      </c>
      <c r="Z178" s="571" t="s">
        <v>371</v>
      </c>
      <c r="AA178" s="161"/>
    </row>
    <row r="179" spans="1:27" s="123" customFormat="1" ht="30.75" hidden="1" customHeight="1">
      <c r="A179" s="67" t="s">
        <v>349</v>
      </c>
      <c r="B179" s="222" t="s">
        <v>350</v>
      </c>
      <c r="C179" s="340" t="s">
        <v>15</v>
      </c>
      <c r="D179" s="119">
        <v>7.6</v>
      </c>
      <c r="E179" s="120">
        <v>1</v>
      </c>
      <c r="F179" s="120"/>
      <c r="G179" s="120"/>
      <c r="H179" s="351">
        <v>7.6</v>
      </c>
      <c r="I179" s="351"/>
      <c r="J179" s="540"/>
      <c r="K179" s="119">
        <v>7.6</v>
      </c>
      <c r="L179" s="120">
        <v>1</v>
      </c>
      <c r="M179" s="120"/>
      <c r="N179" s="120"/>
      <c r="O179" s="351">
        <v>7.6</v>
      </c>
      <c r="P179" s="351"/>
      <c r="Q179" s="540"/>
      <c r="R179" s="493">
        <f t="shared" si="17"/>
        <v>0</v>
      </c>
      <c r="S179" s="120">
        <f t="shared" si="17"/>
        <v>0</v>
      </c>
      <c r="T179" s="120"/>
      <c r="U179" s="120"/>
      <c r="V179" s="351">
        <f t="shared" si="18"/>
        <v>0</v>
      </c>
      <c r="W179" s="351"/>
      <c r="X179" s="186"/>
      <c r="Y179" s="235">
        <f t="shared" si="19"/>
        <v>0</v>
      </c>
      <c r="Z179" s="571" t="s">
        <v>371</v>
      </c>
      <c r="AA179" s="161"/>
    </row>
    <row r="180" spans="1:27" s="57" customFormat="1" ht="18.75" hidden="1" customHeight="1">
      <c r="A180" s="68"/>
      <c r="B180" s="209" t="s">
        <v>130</v>
      </c>
      <c r="C180" s="333"/>
      <c r="D180" s="114"/>
      <c r="E180" s="69"/>
      <c r="F180" s="69"/>
      <c r="G180" s="69"/>
      <c r="H180" s="353">
        <f>SUM(H173:H179)</f>
        <v>353.59135000000003</v>
      </c>
      <c r="I180" s="353"/>
      <c r="J180" s="546"/>
      <c r="K180" s="114"/>
      <c r="L180" s="69"/>
      <c r="M180" s="69"/>
      <c r="N180" s="69"/>
      <c r="O180" s="353">
        <f>SUM(O173:O179)</f>
        <v>353.59135000000003</v>
      </c>
      <c r="P180" s="353"/>
      <c r="Q180" s="546"/>
      <c r="R180" s="515"/>
      <c r="S180" s="69"/>
      <c r="T180" s="69"/>
      <c r="U180" s="69"/>
      <c r="V180" s="353">
        <f t="shared" si="18"/>
        <v>0</v>
      </c>
      <c r="W180" s="353"/>
      <c r="X180" s="140"/>
      <c r="Y180" s="249"/>
      <c r="Z180" s="600"/>
      <c r="AA180" s="171"/>
    </row>
    <row r="181" spans="1:27" s="57" customFormat="1" ht="19.5" hidden="1" customHeight="1">
      <c r="A181" s="68"/>
      <c r="B181" s="214" t="s">
        <v>131</v>
      </c>
      <c r="C181" s="337"/>
      <c r="D181" s="116"/>
      <c r="E181" s="63"/>
      <c r="F181" s="63"/>
      <c r="G181" s="63"/>
      <c r="H181" s="49">
        <f>H161+H164+H167+H171+H180</f>
        <v>1817.5296833333337</v>
      </c>
      <c r="I181" s="49"/>
      <c r="J181" s="547"/>
      <c r="K181" s="116"/>
      <c r="L181" s="63"/>
      <c r="M181" s="63"/>
      <c r="N181" s="63"/>
      <c r="O181" s="49">
        <f>O161+O164+O167+O171+O180</f>
        <v>1817.5296833333337</v>
      </c>
      <c r="P181" s="49"/>
      <c r="Q181" s="547"/>
      <c r="R181" s="518"/>
      <c r="S181" s="63"/>
      <c r="T181" s="63"/>
      <c r="U181" s="63"/>
      <c r="V181" s="49">
        <f t="shared" si="18"/>
        <v>0</v>
      </c>
      <c r="W181" s="49"/>
      <c r="X181" s="141"/>
      <c r="Y181" s="252"/>
      <c r="Z181" s="603"/>
      <c r="AA181" s="174"/>
    </row>
    <row r="182" spans="1:27" s="70" customFormat="1" ht="20.25" hidden="1" customHeight="1">
      <c r="A182" s="98" t="s">
        <v>11</v>
      </c>
      <c r="B182" s="214" t="s">
        <v>132</v>
      </c>
      <c r="C182" s="310"/>
      <c r="D182" s="18"/>
      <c r="E182" s="17"/>
      <c r="F182" s="17"/>
      <c r="G182" s="17"/>
      <c r="H182" s="33"/>
      <c r="I182" s="33"/>
      <c r="J182" s="537"/>
      <c r="K182" s="18"/>
      <c r="L182" s="17"/>
      <c r="M182" s="17"/>
      <c r="N182" s="17"/>
      <c r="O182" s="33"/>
      <c r="P182" s="33"/>
      <c r="Q182" s="537"/>
      <c r="R182" s="512"/>
      <c r="S182" s="17"/>
      <c r="T182" s="17"/>
      <c r="U182" s="17"/>
      <c r="V182" s="33">
        <f t="shared" si="18"/>
        <v>0</v>
      </c>
      <c r="W182" s="33"/>
      <c r="X182" s="133"/>
      <c r="Y182" s="236"/>
      <c r="Z182" s="579"/>
      <c r="AA182" s="168"/>
    </row>
    <row r="183" spans="1:27" s="70" customFormat="1" ht="22.5" hidden="1" customHeight="1">
      <c r="A183" s="65" t="s">
        <v>133</v>
      </c>
      <c r="B183" s="209" t="s">
        <v>134</v>
      </c>
      <c r="C183" s="310"/>
      <c r="D183" s="18"/>
      <c r="E183" s="17"/>
      <c r="F183" s="17"/>
      <c r="G183" s="17"/>
      <c r="H183" s="33"/>
      <c r="I183" s="33"/>
      <c r="J183" s="537"/>
      <c r="K183" s="18"/>
      <c r="L183" s="17"/>
      <c r="M183" s="17"/>
      <c r="N183" s="17"/>
      <c r="O183" s="33"/>
      <c r="P183" s="33"/>
      <c r="Q183" s="537"/>
      <c r="R183" s="512"/>
      <c r="S183" s="17"/>
      <c r="T183" s="17"/>
      <c r="U183" s="17"/>
      <c r="V183" s="33">
        <f t="shared" si="18"/>
        <v>0</v>
      </c>
      <c r="W183" s="33"/>
      <c r="X183" s="133"/>
      <c r="Y183" s="236"/>
      <c r="Z183" s="579"/>
      <c r="AA183" s="168"/>
    </row>
    <row r="184" spans="1:27" s="124" customFormat="1" ht="40.5" hidden="1" customHeight="1">
      <c r="A184" s="99" t="s">
        <v>135</v>
      </c>
      <c r="B184" s="222" t="s">
        <v>136</v>
      </c>
      <c r="C184" s="341" t="s">
        <v>23</v>
      </c>
      <c r="D184" s="119"/>
      <c r="E184" s="120"/>
      <c r="F184" s="120"/>
      <c r="G184" s="120"/>
      <c r="H184" s="351">
        <v>2787.16</v>
      </c>
      <c r="I184" s="351"/>
      <c r="J184" s="540"/>
      <c r="K184" s="119"/>
      <c r="L184" s="120"/>
      <c r="M184" s="120"/>
      <c r="N184" s="120"/>
      <c r="O184" s="364">
        <v>2787.16</v>
      </c>
      <c r="P184" s="364"/>
      <c r="Q184" s="564"/>
      <c r="R184" s="523">
        <f>K184-D184</f>
        <v>0</v>
      </c>
      <c r="S184" s="120">
        <f>L184-E184</f>
        <v>0</v>
      </c>
      <c r="T184" s="120"/>
      <c r="U184" s="120"/>
      <c r="V184" s="351">
        <f t="shared" si="18"/>
        <v>0</v>
      </c>
      <c r="W184" s="351"/>
      <c r="X184" s="186"/>
      <c r="Y184" s="255">
        <f>V184/H184</f>
        <v>0</v>
      </c>
      <c r="Z184" s="566" t="s">
        <v>221</v>
      </c>
      <c r="AA184" s="177"/>
    </row>
    <row r="185" spans="1:27" s="70" customFormat="1" ht="19.5" hidden="1" customHeight="1">
      <c r="A185" s="99"/>
      <c r="B185" s="209" t="s">
        <v>137</v>
      </c>
      <c r="C185" s="333"/>
      <c r="D185" s="114"/>
      <c r="E185" s="69"/>
      <c r="F185" s="69"/>
      <c r="G185" s="69"/>
      <c r="H185" s="353">
        <f>SUM(H184:H184)</f>
        <v>2787.16</v>
      </c>
      <c r="I185" s="353"/>
      <c r="J185" s="546"/>
      <c r="K185" s="114"/>
      <c r="L185" s="69"/>
      <c r="M185" s="69"/>
      <c r="N185" s="69"/>
      <c r="O185" s="353">
        <f>SUM(O184:O184)</f>
        <v>2787.16</v>
      </c>
      <c r="P185" s="353"/>
      <c r="Q185" s="546"/>
      <c r="R185" s="515"/>
      <c r="S185" s="69"/>
      <c r="T185" s="69"/>
      <c r="U185" s="69"/>
      <c r="V185" s="353">
        <f t="shared" si="18"/>
        <v>0</v>
      </c>
      <c r="W185" s="353"/>
      <c r="X185" s="140"/>
      <c r="Y185" s="249"/>
      <c r="Z185" s="600"/>
      <c r="AA185" s="171"/>
    </row>
    <row r="186" spans="1:27" s="70" customFormat="1" ht="18.75" hidden="1" customHeight="1">
      <c r="A186" s="71"/>
      <c r="B186" s="214" t="s">
        <v>138</v>
      </c>
      <c r="C186" s="337"/>
      <c r="D186" s="116"/>
      <c r="E186" s="63"/>
      <c r="F186" s="63"/>
      <c r="G186" s="63"/>
      <c r="H186" s="49">
        <f>SUM(H185)</f>
        <v>2787.16</v>
      </c>
      <c r="I186" s="49"/>
      <c r="J186" s="547"/>
      <c r="K186" s="116"/>
      <c r="L186" s="63"/>
      <c r="M186" s="63"/>
      <c r="N186" s="63"/>
      <c r="O186" s="49">
        <f>SUM(O185)</f>
        <v>2787.16</v>
      </c>
      <c r="P186" s="49"/>
      <c r="Q186" s="547"/>
      <c r="R186" s="518"/>
      <c r="S186" s="63"/>
      <c r="T186" s="63"/>
      <c r="U186" s="63"/>
      <c r="V186" s="49">
        <f t="shared" si="18"/>
        <v>0</v>
      </c>
      <c r="W186" s="49"/>
      <c r="X186" s="141"/>
      <c r="Y186" s="252"/>
      <c r="Z186" s="603"/>
      <c r="AA186" s="174"/>
    </row>
    <row r="187" spans="1:27" s="70" customFormat="1" ht="36" hidden="1" customHeight="1">
      <c r="A187" s="65" t="s">
        <v>12</v>
      </c>
      <c r="B187" s="220" t="s">
        <v>139</v>
      </c>
      <c r="C187" s="310"/>
      <c r="D187" s="18"/>
      <c r="E187" s="17"/>
      <c r="F187" s="17"/>
      <c r="G187" s="17"/>
      <c r="H187" s="33"/>
      <c r="I187" s="33"/>
      <c r="J187" s="537"/>
      <c r="K187" s="18"/>
      <c r="L187" s="17"/>
      <c r="M187" s="17"/>
      <c r="N187" s="17"/>
      <c r="O187" s="33"/>
      <c r="P187" s="33"/>
      <c r="Q187" s="537"/>
      <c r="R187" s="512"/>
      <c r="S187" s="17"/>
      <c r="T187" s="17"/>
      <c r="U187" s="17"/>
      <c r="V187" s="33">
        <f t="shared" si="18"/>
        <v>0</v>
      </c>
      <c r="W187" s="33"/>
      <c r="X187" s="133"/>
      <c r="Y187" s="236"/>
      <c r="Z187" s="579"/>
      <c r="AA187" s="168"/>
    </row>
    <row r="188" spans="1:27" s="70" customFormat="1" ht="18.75" hidden="1" customHeight="1">
      <c r="A188" s="65" t="s">
        <v>140</v>
      </c>
      <c r="B188" s="209" t="s">
        <v>141</v>
      </c>
      <c r="C188" s="310"/>
      <c r="D188" s="18"/>
      <c r="E188" s="17"/>
      <c r="F188" s="17"/>
      <c r="G188" s="17"/>
      <c r="H188" s="17"/>
      <c r="I188" s="17"/>
      <c r="J188" s="532"/>
      <c r="K188" s="18"/>
      <c r="L188" s="17"/>
      <c r="M188" s="17"/>
      <c r="N188" s="17"/>
      <c r="O188" s="17"/>
      <c r="P188" s="17"/>
      <c r="Q188" s="532"/>
      <c r="R188" s="512"/>
      <c r="S188" s="17"/>
      <c r="T188" s="17"/>
      <c r="U188" s="17"/>
      <c r="V188" s="17"/>
      <c r="W188" s="17"/>
      <c r="X188" s="128"/>
      <c r="Y188" s="236"/>
      <c r="Z188" s="579"/>
      <c r="AA188" s="168"/>
    </row>
    <row r="189" spans="1:27" s="70" customFormat="1" ht="18.75" hidden="1" customHeight="1">
      <c r="A189" s="65" t="s">
        <v>142</v>
      </c>
      <c r="B189" s="213" t="s">
        <v>143</v>
      </c>
      <c r="C189" s="310"/>
      <c r="D189" s="18"/>
      <c r="E189" s="17"/>
      <c r="F189" s="17"/>
      <c r="G189" s="17"/>
      <c r="H189" s="17"/>
      <c r="I189" s="17"/>
      <c r="J189" s="532"/>
      <c r="K189" s="18"/>
      <c r="L189" s="17"/>
      <c r="M189" s="17"/>
      <c r="N189" s="17"/>
      <c r="O189" s="17"/>
      <c r="P189" s="17"/>
      <c r="Q189" s="532"/>
      <c r="R189" s="512"/>
      <c r="S189" s="17"/>
      <c r="T189" s="17"/>
      <c r="U189" s="17"/>
      <c r="V189" s="17"/>
      <c r="W189" s="17"/>
      <c r="X189" s="128"/>
      <c r="Y189" s="236"/>
      <c r="Z189" s="579"/>
      <c r="AA189" s="168"/>
    </row>
    <row r="190" spans="1:27" s="124" customFormat="1" ht="18.75" hidden="1" customHeight="1">
      <c r="A190" s="193"/>
      <c r="B190" s="223"/>
      <c r="C190" s="318"/>
      <c r="D190" s="181"/>
      <c r="E190" s="120"/>
      <c r="F190" s="120"/>
      <c r="G190" s="120"/>
      <c r="H190" s="120"/>
      <c r="I190" s="120"/>
      <c r="J190" s="544"/>
      <c r="K190" s="181"/>
      <c r="L190" s="120"/>
      <c r="M190" s="120"/>
      <c r="N190" s="120"/>
      <c r="O190" s="120"/>
      <c r="P190" s="120"/>
      <c r="Q190" s="544"/>
      <c r="R190" s="523"/>
      <c r="S190" s="120"/>
      <c r="T190" s="120"/>
      <c r="U190" s="120"/>
      <c r="V190" s="120"/>
      <c r="W190" s="120"/>
      <c r="X190" s="187"/>
      <c r="Y190" s="255"/>
      <c r="Z190" s="575"/>
      <c r="AA190" s="177"/>
    </row>
    <row r="191" spans="1:27" s="70" customFormat="1" ht="18.75" hidden="1" customHeight="1">
      <c r="A191" s="65"/>
      <c r="B191" s="209" t="s">
        <v>219</v>
      </c>
      <c r="C191" s="333"/>
      <c r="D191" s="114"/>
      <c r="E191" s="69"/>
      <c r="F191" s="69"/>
      <c r="G191" s="69"/>
      <c r="H191" s="353">
        <f>SUM(H190)</f>
        <v>0</v>
      </c>
      <c r="I191" s="353"/>
      <c r="J191" s="546"/>
      <c r="K191" s="114"/>
      <c r="L191" s="69"/>
      <c r="M191" s="69"/>
      <c r="N191" s="69"/>
      <c r="O191" s="353">
        <f>SUM(O190)</f>
        <v>0</v>
      </c>
      <c r="P191" s="353"/>
      <c r="Q191" s="546"/>
      <c r="R191" s="515"/>
      <c r="S191" s="69"/>
      <c r="T191" s="69"/>
      <c r="U191" s="69"/>
      <c r="V191" s="353">
        <f>O191-H191</f>
        <v>0</v>
      </c>
      <c r="W191" s="353"/>
      <c r="X191" s="140"/>
      <c r="Y191" s="249"/>
      <c r="Z191" s="600"/>
      <c r="AA191" s="171"/>
    </row>
    <row r="192" spans="1:27" s="70" customFormat="1" ht="18.75" hidden="1" customHeight="1">
      <c r="A192" s="65" t="s">
        <v>144</v>
      </c>
      <c r="B192" s="213" t="s">
        <v>145</v>
      </c>
      <c r="C192" s="310"/>
      <c r="D192" s="18"/>
      <c r="E192" s="17"/>
      <c r="F192" s="17"/>
      <c r="G192" s="17"/>
      <c r="H192" s="17"/>
      <c r="I192" s="17"/>
      <c r="J192" s="532"/>
      <c r="K192" s="18"/>
      <c r="L192" s="17"/>
      <c r="M192" s="17"/>
      <c r="N192" s="17"/>
      <c r="O192" s="17"/>
      <c r="P192" s="17"/>
      <c r="Q192" s="532"/>
      <c r="R192" s="512"/>
      <c r="S192" s="17"/>
      <c r="T192" s="17"/>
      <c r="U192" s="17"/>
      <c r="V192" s="17"/>
      <c r="W192" s="17"/>
      <c r="X192" s="128"/>
      <c r="Y192" s="236"/>
      <c r="Z192" s="579"/>
      <c r="AA192" s="168"/>
    </row>
    <row r="193" spans="1:27" s="194" customFormat="1" ht="32.25" hidden="1" customHeight="1">
      <c r="A193" s="193" t="s">
        <v>351</v>
      </c>
      <c r="B193" s="223" t="s">
        <v>352</v>
      </c>
      <c r="C193" s="310" t="s">
        <v>23</v>
      </c>
      <c r="D193" s="18"/>
      <c r="E193" s="17"/>
      <c r="F193" s="17"/>
      <c r="G193" s="17"/>
      <c r="H193" s="17">
        <v>1250</v>
      </c>
      <c r="I193" s="17"/>
      <c r="J193" s="532"/>
      <c r="K193" s="18"/>
      <c r="L193" s="17"/>
      <c r="M193" s="17"/>
      <c r="N193" s="17"/>
      <c r="O193" s="17">
        <v>1250</v>
      </c>
      <c r="P193" s="17"/>
      <c r="Q193" s="532"/>
      <c r="R193" s="512">
        <f>K193-D193</f>
        <v>0</v>
      </c>
      <c r="S193" s="17">
        <f>L193-E193</f>
        <v>0</v>
      </c>
      <c r="T193" s="17"/>
      <c r="U193" s="17"/>
      <c r="V193" s="351">
        <f>O193-H193</f>
        <v>0</v>
      </c>
      <c r="W193" s="351"/>
      <c r="X193" s="186"/>
      <c r="Y193" s="255">
        <f>V193/H193</f>
        <v>0</v>
      </c>
      <c r="Z193" s="566" t="s">
        <v>221</v>
      </c>
      <c r="AA193" s="168"/>
    </row>
    <row r="194" spans="1:27" s="70" customFormat="1" ht="18.75" hidden="1" customHeight="1">
      <c r="A194" s="65"/>
      <c r="B194" s="209" t="s">
        <v>146</v>
      </c>
      <c r="C194" s="333"/>
      <c r="D194" s="114"/>
      <c r="E194" s="69"/>
      <c r="F194" s="69"/>
      <c r="G194" s="69"/>
      <c r="H194" s="353">
        <f>SUM(H193:H193)</f>
        <v>1250</v>
      </c>
      <c r="I194" s="353"/>
      <c r="J194" s="546"/>
      <c r="K194" s="114"/>
      <c r="L194" s="69"/>
      <c r="M194" s="69"/>
      <c r="N194" s="69"/>
      <c r="O194" s="353">
        <f>SUM(O193:O193)</f>
        <v>1250</v>
      </c>
      <c r="P194" s="353"/>
      <c r="Q194" s="546"/>
      <c r="R194" s="515"/>
      <c r="S194" s="69"/>
      <c r="T194" s="69"/>
      <c r="U194" s="69"/>
      <c r="V194" s="353">
        <f>O194-H194</f>
        <v>0</v>
      </c>
      <c r="W194" s="353"/>
      <c r="X194" s="140"/>
      <c r="Y194" s="249"/>
      <c r="Z194" s="600"/>
      <c r="AA194" s="171"/>
    </row>
    <row r="195" spans="1:27" s="70" customFormat="1" ht="18.75" hidden="1" customHeight="1">
      <c r="A195" s="65" t="s">
        <v>147</v>
      </c>
      <c r="B195" s="213" t="s">
        <v>148</v>
      </c>
      <c r="C195" s="310"/>
      <c r="D195" s="18"/>
      <c r="E195" s="17"/>
      <c r="F195" s="17"/>
      <c r="G195" s="17"/>
      <c r="H195" s="17"/>
      <c r="I195" s="17"/>
      <c r="J195" s="532"/>
      <c r="K195" s="18"/>
      <c r="L195" s="17"/>
      <c r="M195" s="17"/>
      <c r="N195" s="17"/>
      <c r="O195" s="17"/>
      <c r="P195" s="17"/>
      <c r="Q195" s="532"/>
      <c r="R195" s="512"/>
      <c r="S195" s="17"/>
      <c r="T195" s="17"/>
      <c r="U195" s="17"/>
      <c r="V195" s="17"/>
      <c r="W195" s="17"/>
      <c r="X195" s="128"/>
      <c r="Y195" s="236"/>
      <c r="Z195" s="579"/>
      <c r="AA195" s="168"/>
    </row>
    <row r="196" spans="1:27" s="70" customFormat="1" ht="18.75" hidden="1" customHeight="1">
      <c r="A196" s="65" t="s">
        <v>149</v>
      </c>
      <c r="B196" s="213" t="s">
        <v>150</v>
      </c>
      <c r="C196" s="310"/>
      <c r="D196" s="18"/>
      <c r="E196" s="17"/>
      <c r="F196" s="17"/>
      <c r="G196" s="17"/>
      <c r="H196" s="17"/>
      <c r="I196" s="17"/>
      <c r="J196" s="532"/>
      <c r="K196" s="18"/>
      <c r="L196" s="17"/>
      <c r="M196" s="17"/>
      <c r="N196" s="17"/>
      <c r="O196" s="17"/>
      <c r="P196" s="17"/>
      <c r="Q196" s="532"/>
      <c r="R196" s="512"/>
      <c r="S196" s="17"/>
      <c r="T196" s="17"/>
      <c r="U196" s="17"/>
      <c r="V196" s="17"/>
      <c r="W196" s="17"/>
      <c r="X196" s="128"/>
      <c r="Y196" s="236"/>
      <c r="Z196" s="579"/>
      <c r="AA196" s="168"/>
    </row>
    <row r="197" spans="1:27" s="70" customFormat="1" ht="18.75" hidden="1" customHeight="1">
      <c r="A197" s="65" t="s">
        <v>151</v>
      </c>
      <c r="B197" s="213" t="s">
        <v>152</v>
      </c>
      <c r="C197" s="310"/>
      <c r="D197" s="18"/>
      <c r="E197" s="17"/>
      <c r="F197" s="17"/>
      <c r="G197" s="17"/>
      <c r="H197" s="17"/>
      <c r="I197" s="17"/>
      <c r="J197" s="532"/>
      <c r="K197" s="18"/>
      <c r="L197" s="17"/>
      <c r="M197" s="17"/>
      <c r="N197" s="17"/>
      <c r="O197" s="17"/>
      <c r="P197" s="17"/>
      <c r="Q197" s="532"/>
      <c r="R197" s="512"/>
      <c r="S197" s="17"/>
      <c r="T197" s="17"/>
      <c r="U197" s="17"/>
      <c r="V197" s="17"/>
      <c r="W197" s="17"/>
      <c r="X197" s="128"/>
      <c r="Y197" s="236"/>
      <c r="Z197" s="579"/>
      <c r="AA197" s="168"/>
    </row>
    <row r="198" spans="1:27" s="194" customFormat="1" ht="17.25" hidden="1" customHeight="1">
      <c r="A198" s="193"/>
      <c r="B198" s="223"/>
      <c r="C198" s="310"/>
      <c r="D198" s="18"/>
      <c r="E198" s="17"/>
      <c r="F198" s="17"/>
      <c r="G198" s="17"/>
      <c r="H198" s="17"/>
      <c r="I198" s="17"/>
      <c r="J198" s="532"/>
      <c r="K198" s="18"/>
      <c r="L198" s="17"/>
      <c r="M198" s="17"/>
      <c r="N198" s="17"/>
      <c r="O198" s="17"/>
      <c r="P198" s="17"/>
      <c r="Q198" s="532"/>
      <c r="R198" s="512"/>
      <c r="S198" s="17"/>
      <c r="T198" s="17"/>
      <c r="U198" s="17"/>
      <c r="V198" s="351"/>
      <c r="W198" s="351"/>
      <c r="X198" s="186"/>
      <c r="Y198" s="255"/>
      <c r="Z198" s="575"/>
      <c r="AA198" s="168"/>
    </row>
    <row r="199" spans="1:27" s="70" customFormat="1" ht="18.75" hidden="1" customHeight="1">
      <c r="A199" s="65"/>
      <c r="B199" s="209" t="s">
        <v>153</v>
      </c>
      <c r="C199" s="333"/>
      <c r="D199" s="114"/>
      <c r="E199" s="69"/>
      <c r="F199" s="69"/>
      <c r="G199" s="69"/>
      <c r="H199" s="353">
        <f>SUM(H198)</f>
        <v>0</v>
      </c>
      <c r="I199" s="353"/>
      <c r="J199" s="546"/>
      <c r="K199" s="114"/>
      <c r="L199" s="69"/>
      <c r="M199" s="69"/>
      <c r="N199" s="69"/>
      <c r="O199" s="353">
        <f>SUM(O198)</f>
        <v>0</v>
      </c>
      <c r="P199" s="353"/>
      <c r="Q199" s="546"/>
      <c r="R199" s="515"/>
      <c r="S199" s="69"/>
      <c r="T199" s="69"/>
      <c r="U199" s="69"/>
      <c r="V199" s="353">
        <f>O199-H199</f>
        <v>0</v>
      </c>
      <c r="W199" s="353"/>
      <c r="X199" s="140"/>
      <c r="Y199" s="249"/>
      <c r="Z199" s="600"/>
      <c r="AA199" s="171"/>
    </row>
    <row r="200" spans="1:27" s="70" customFormat="1" ht="18.75" hidden="1" customHeight="1">
      <c r="A200" s="65" t="s">
        <v>154</v>
      </c>
      <c r="B200" s="209" t="s">
        <v>155</v>
      </c>
      <c r="C200" s="310"/>
      <c r="D200" s="18"/>
      <c r="E200" s="17"/>
      <c r="F200" s="17"/>
      <c r="G200" s="17"/>
      <c r="H200" s="17"/>
      <c r="I200" s="17"/>
      <c r="J200" s="532"/>
      <c r="K200" s="18"/>
      <c r="L200" s="17"/>
      <c r="M200" s="17"/>
      <c r="N200" s="17"/>
      <c r="O200" s="17"/>
      <c r="P200" s="17"/>
      <c r="Q200" s="532"/>
      <c r="R200" s="512"/>
      <c r="S200" s="17"/>
      <c r="T200" s="17"/>
      <c r="U200" s="17"/>
      <c r="V200" s="17"/>
      <c r="W200" s="17"/>
      <c r="X200" s="128"/>
      <c r="Y200" s="236"/>
      <c r="Z200" s="579"/>
      <c r="AA200" s="168"/>
    </row>
    <row r="201" spans="1:27" s="70" customFormat="1" ht="35.25" hidden="1" customHeight="1">
      <c r="A201" s="34" t="s">
        <v>156</v>
      </c>
      <c r="B201" s="224" t="s">
        <v>26</v>
      </c>
      <c r="C201" s="318" t="s">
        <v>23</v>
      </c>
      <c r="D201" s="119"/>
      <c r="E201" s="120"/>
      <c r="F201" s="120"/>
      <c r="G201" s="120"/>
      <c r="H201" s="351">
        <v>1000</v>
      </c>
      <c r="I201" s="351"/>
      <c r="J201" s="540"/>
      <c r="K201" s="119"/>
      <c r="L201" s="120"/>
      <c r="M201" s="120"/>
      <c r="N201" s="120"/>
      <c r="O201" s="351">
        <v>1000</v>
      </c>
      <c r="P201" s="351"/>
      <c r="Q201" s="540"/>
      <c r="R201" s="512">
        <f>K201-D201</f>
        <v>0</v>
      </c>
      <c r="S201" s="17">
        <f>L201-E201</f>
        <v>0</v>
      </c>
      <c r="T201" s="17"/>
      <c r="U201" s="17"/>
      <c r="V201" s="351">
        <f>O201-H201</f>
        <v>0</v>
      </c>
      <c r="W201" s="351"/>
      <c r="X201" s="186"/>
      <c r="Y201" s="236">
        <f>IF(D201=0,0,R201/D201)</f>
        <v>0</v>
      </c>
      <c r="Z201" s="566" t="s">
        <v>221</v>
      </c>
      <c r="AA201" s="168"/>
    </row>
    <row r="202" spans="1:27" s="70" customFormat="1" ht="24.75" hidden="1" customHeight="1">
      <c r="A202" s="72"/>
      <c r="B202" s="209" t="s">
        <v>157</v>
      </c>
      <c r="C202" s="333"/>
      <c r="D202" s="114"/>
      <c r="E202" s="69"/>
      <c r="F202" s="69"/>
      <c r="G202" s="69"/>
      <c r="H202" s="353">
        <f>SUM(H201:H201)</f>
        <v>1000</v>
      </c>
      <c r="I202" s="353"/>
      <c r="J202" s="546"/>
      <c r="K202" s="114"/>
      <c r="L202" s="69"/>
      <c r="M202" s="69"/>
      <c r="N202" s="69"/>
      <c r="O202" s="353">
        <f>SUM(O201:O201)</f>
        <v>1000</v>
      </c>
      <c r="P202" s="353"/>
      <c r="Q202" s="546"/>
      <c r="R202" s="515"/>
      <c r="S202" s="69"/>
      <c r="T202" s="69"/>
      <c r="U202" s="69"/>
      <c r="V202" s="353">
        <f>O202-H202</f>
        <v>0</v>
      </c>
      <c r="W202" s="353"/>
      <c r="X202" s="140"/>
      <c r="Y202" s="249"/>
      <c r="Z202" s="600"/>
      <c r="AA202" s="171"/>
    </row>
    <row r="203" spans="1:27" s="70" customFormat="1" ht="18.75" hidden="1" customHeight="1">
      <c r="A203" s="430"/>
      <c r="B203" s="391" t="s">
        <v>158</v>
      </c>
      <c r="C203" s="415"/>
      <c r="D203" s="416"/>
      <c r="E203" s="417"/>
      <c r="F203" s="417"/>
      <c r="G203" s="417"/>
      <c r="H203" s="418">
        <f>H188+H189+H194+H195+H196+H199+H202</f>
        <v>2250</v>
      </c>
      <c r="I203" s="418"/>
      <c r="J203" s="558"/>
      <c r="K203" s="416"/>
      <c r="L203" s="417"/>
      <c r="M203" s="417"/>
      <c r="N203" s="417"/>
      <c r="O203" s="418">
        <f>O188+O189+O194+O195+O196+O199+O202+O191</f>
        <v>2250</v>
      </c>
      <c r="P203" s="418"/>
      <c r="Q203" s="558"/>
      <c r="R203" s="519"/>
      <c r="S203" s="417"/>
      <c r="T203" s="417"/>
      <c r="U203" s="417"/>
      <c r="V203" s="418">
        <f>O203-H203</f>
        <v>0</v>
      </c>
      <c r="W203" s="418"/>
      <c r="X203" s="419"/>
      <c r="Y203" s="420"/>
      <c r="Z203" s="604"/>
      <c r="AA203" s="421"/>
    </row>
    <row r="204" spans="1:27" s="51" customFormat="1" ht="23.25" customHeight="1" thickBot="1">
      <c r="A204" s="383" t="s">
        <v>159</v>
      </c>
      <c r="B204" s="384"/>
      <c r="C204" s="385"/>
      <c r="D204" s="386"/>
      <c r="E204" s="387"/>
      <c r="F204" s="387"/>
      <c r="G204" s="387"/>
      <c r="H204" s="366">
        <f>H186+H181+H203</f>
        <v>6854.689683333334</v>
      </c>
      <c r="I204" s="366">
        <v>4080.0076000000004</v>
      </c>
      <c r="J204" s="549">
        <v>2774.6820833333331</v>
      </c>
      <c r="K204" s="386"/>
      <c r="L204" s="387"/>
      <c r="M204" s="387"/>
      <c r="N204" s="387"/>
      <c r="O204" s="366">
        <f>O186+O181+O203</f>
        <v>6854.689683333334</v>
      </c>
      <c r="P204" s="366">
        <v>4080.0076000000004</v>
      </c>
      <c r="Q204" s="549">
        <v>2774.6820833333331</v>
      </c>
      <c r="R204" s="501"/>
      <c r="S204" s="387"/>
      <c r="T204" s="387"/>
      <c r="U204" s="387"/>
      <c r="V204" s="366">
        <f>O204-H204</f>
        <v>0</v>
      </c>
      <c r="W204" s="366">
        <v>0</v>
      </c>
      <c r="X204" s="388">
        <v>0</v>
      </c>
      <c r="Y204" s="389"/>
      <c r="Z204" s="588"/>
      <c r="AA204" s="390"/>
    </row>
    <row r="205" spans="1:27" s="51" customFormat="1" ht="24.75" customHeight="1" thickBot="1">
      <c r="A205" s="422" t="s">
        <v>160</v>
      </c>
      <c r="B205" s="423"/>
      <c r="C205" s="424"/>
      <c r="D205" s="425"/>
      <c r="E205" s="426"/>
      <c r="F205" s="426"/>
      <c r="G205" s="426"/>
      <c r="H205" s="426"/>
      <c r="I205" s="426"/>
      <c r="J205" s="559"/>
      <c r="K205" s="425"/>
      <c r="L205" s="426"/>
      <c r="M205" s="426"/>
      <c r="N205" s="426"/>
      <c r="O205" s="426"/>
      <c r="P205" s="426"/>
      <c r="Q205" s="559"/>
      <c r="R205" s="520"/>
      <c r="S205" s="426"/>
      <c r="T205" s="426"/>
      <c r="U205" s="426"/>
      <c r="V205" s="426"/>
      <c r="W205" s="426"/>
      <c r="X205" s="427"/>
      <c r="Y205" s="428"/>
      <c r="Z205" s="605"/>
      <c r="AA205" s="429"/>
    </row>
    <row r="206" spans="1:27" s="51" customFormat="1" ht="19.5" hidden="1" customHeight="1">
      <c r="A206" s="15" t="s">
        <v>161</v>
      </c>
      <c r="B206" s="214" t="s">
        <v>27</v>
      </c>
      <c r="C206" s="342"/>
      <c r="D206" s="111"/>
      <c r="E206" s="17"/>
      <c r="F206" s="17"/>
      <c r="G206" s="17"/>
      <c r="H206" s="17"/>
      <c r="I206" s="17"/>
      <c r="J206" s="532"/>
      <c r="K206" s="111"/>
      <c r="L206" s="17"/>
      <c r="M206" s="17"/>
      <c r="N206" s="17"/>
      <c r="O206" s="17"/>
      <c r="P206" s="17"/>
      <c r="Q206" s="532"/>
      <c r="R206" s="506"/>
      <c r="S206" s="17"/>
      <c r="T206" s="17"/>
      <c r="U206" s="17"/>
      <c r="V206" s="17">
        <f>O206-H206</f>
        <v>0</v>
      </c>
      <c r="W206" s="17"/>
      <c r="X206" s="128"/>
      <c r="Y206" s="246"/>
      <c r="Z206" s="572"/>
      <c r="AA206" s="167"/>
    </row>
    <row r="207" spans="1:27" s="51" customFormat="1" ht="24" hidden="1" customHeight="1">
      <c r="A207" s="15" t="s">
        <v>162</v>
      </c>
      <c r="B207" s="209" t="s">
        <v>163</v>
      </c>
      <c r="C207" s="342"/>
      <c r="D207" s="111"/>
      <c r="E207" s="17"/>
      <c r="F207" s="17"/>
      <c r="G207" s="17"/>
      <c r="H207" s="17"/>
      <c r="I207" s="17"/>
      <c r="J207" s="532"/>
      <c r="K207" s="111"/>
      <c r="L207" s="17"/>
      <c r="M207" s="17"/>
      <c r="N207" s="17"/>
      <c r="O207" s="17"/>
      <c r="P207" s="17"/>
      <c r="Q207" s="532"/>
      <c r="R207" s="506"/>
      <c r="S207" s="17"/>
      <c r="T207" s="17"/>
      <c r="U207" s="17"/>
      <c r="V207" s="17">
        <f>O207-H207</f>
        <v>0</v>
      </c>
      <c r="W207" s="17"/>
      <c r="X207" s="128"/>
      <c r="Y207" s="246"/>
      <c r="Z207" s="572"/>
      <c r="AA207" s="167"/>
    </row>
    <row r="208" spans="1:27" s="51" customFormat="1" ht="20.25" hidden="1" customHeight="1">
      <c r="A208" s="16"/>
      <c r="B208" s="200"/>
      <c r="C208" s="325"/>
      <c r="D208" s="111"/>
      <c r="E208" s="45"/>
      <c r="F208" s="45"/>
      <c r="G208" s="45"/>
      <c r="H208" s="17"/>
      <c r="I208" s="17"/>
      <c r="J208" s="532"/>
      <c r="K208" s="111"/>
      <c r="L208" s="45"/>
      <c r="M208" s="45"/>
      <c r="N208" s="45"/>
      <c r="O208" s="17"/>
      <c r="P208" s="17"/>
      <c r="Q208" s="532"/>
      <c r="R208" s="506"/>
      <c r="S208" s="45"/>
      <c r="T208" s="45"/>
      <c r="U208" s="45"/>
      <c r="V208" s="17"/>
      <c r="W208" s="17"/>
      <c r="X208" s="128"/>
      <c r="Y208" s="246"/>
      <c r="Z208" s="572"/>
      <c r="AA208" s="167"/>
    </row>
    <row r="209" spans="1:27" s="51" customFormat="1" ht="19.5" hidden="1" customHeight="1">
      <c r="A209" s="62"/>
      <c r="B209" s="209" t="s">
        <v>164</v>
      </c>
      <c r="C209" s="333"/>
      <c r="D209" s="114"/>
      <c r="E209" s="69"/>
      <c r="F209" s="69"/>
      <c r="G209" s="69"/>
      <c r="H209" s="353">
        <f>SUM(H208:H208)</f>
        <v>0</v>
      </c>
      <c r="I209" s="353"/>
      <c r="J209" s="546"/>
      <c r="K209" s="114"/>
      <c r="L209" s="69"/>
      <c r="M209" s="69"/>
      <c r="N209" s="69"/>
      <c r="O209" s="353">
        <f>SUM(O208:O208)</f>
        <v>0</v>
      </c>
      <c r="P209" s="353"/>
      <c r="Q209" s="546"/>
      <c r="R209" s="515"/>
      <c r="S209" s="69"/>
      <c r="T209" s="69"/>
      <c r="U209" s="69"/>
      <c r="V209" s="353">
        <f>O209-H209</f>
        <v>0</v>
      </c>
      <c r="W209" s="353"/>
      <c r="X209" s="140"/>
      <c r="Y209" s="249"/>
      <c r="Z209" s="600"/>
      <c r="AA209" s="171"/>
    </row>
    <row r="210" spans="1:27" s="51" customFormat="1" ht="19.5" hidden="1" customHeight="1">
      <c r="A210" s="15" t="s">
        <v>165</v>
      </c>
      <c r="B210" s="209" t="s">
        <v>166</v>
      </c>
      <c r="C210" s="310"/>
      <c r="D210" s="18"/>
      <c r="E210" s="17"/>
      <c r="F210" s="17"/>
      <c r="G210" s="17"/>
      <c r="H210" s="33"/>
      <c r="I210" s="33"/>
      <c r="J210" s="537"/>
      <c r="K210" s="18"/>
      <c r="L210" s="17"/>
      <c r="M210" s="17"/>
      <c r="N210" s="17"/>
      <c r="O210" s="33"/>
      <c r="P210" s="33"/>
      <c r="Q210" s="537"/>
      <c r="R210" s="512"/>
      <c r="S210" s="17"/>
      <c r="T210" s="17"/>
      <c r="U210" s="17"/>
      <c r="V210" s="33">
        <f>O210-H210</f>
        <v>0</v>
      </c>
      <c r="W210" s="33"/>
      <c r="X210" s="133"/>
      <c r="Y210" s="236"/>
      <c r="Z210" s="579"/>
      <c r="AA210" s="168"/>
    </row>
    <row r="211" spans="1:27" s="122" customFormat="1" ht="26.25" hidden="1" customHeight="1">
      <c r="A211" s="184"/>
      <c r="B211" s="221"/>
      <c r="C211" s="327"/>
      <c r="D211" s="119"/>
      <c r="E211" s="120"/>
      <c r="F211" s="120"/>
      <c r="G211" s="120"/>
      <c r="H211" s="351"/>
      <c r="I211" s="351"/>
      <c r="J211" s="540"/>
      <c r="K211" s="119"/>
      <c r="L211" s="120"/>
      <c r="M211" s="120"/>
      <c r="N211" s="120"/>
      <c r="O211" s="351"/>
      <c r="P211" s="351"/>
      <c r="Q211" s="540"/>
      <c r="R211" s="493">
        <f>K211-D211</f>
        <v>0</v>
      </c>
      <c r="S211" s="120">
        <f>L211-E211</f>
        <v>0</v>
      </c>
      <c r="T211" s="120"/>
      <c r="U211" s="120"/>
      <c r="V211" s="351">
        <f>O211-H211</f>
        <v>0</v>
      </c>
      <c r="W211" s="351"/>
      <c r="X211" s="186"/>
      <c r="Y211" s="235">
        <f>IF(D211=0,0,R211/D211)</f>
        <v>0</v>
      </c>
      <c r="Z211" s="575"/>
      <c r="AA211" s="161"/>
    </row>
    <row r="212" spans="1:27" s="51" customFormat="1" ht="19.5" hidden="1" customHeight="1">
      <c r="A212" s="62"/>
      <c r="B212" s="209" t="s">
        <v>167</v>
      </c>
      <c r="C212" s="333"/>
      <c r="D212" s="114"/>
      <c r="E212" s="69"/>
      <c r="F212" s="69"/>
      <c r="G212" s="69"/>
      <c r="H212" s="353">
        <f>SUM(H211:H211)</f>
        <v>0</v>
      </c>
      <c r="I212" s="353"/>
      <c r="J212" s="546"/>
      <c r="K212" s="114"/>
      <c r="L212" s="69"/>
      <c r="M212" s="69"/>
      <c r="N212" s="69"/>
      <c r="O212" s="353">
        <f>SUM(O211:O211)</f>
        <v>0</v>
      </c>
      <c r="P212" s="353"/>
      <c r="Q212" s="546"/>
      <c r="R212" s="515"/>
      <c r="S212" s="69"/>
      <c r="T212" s="69"/>
      <c r="U212" s="69"/>
      <c r="V212" s="353">
        <f>O212-H212</f>
        <v>0</v>
      </c>
      <c r="W212" s="353"/>
      <c r="X212" s="140"/>
      <c r="Y212" s="249"/>
      <c r="Z212" s="600"/>
      <c r="AA212" s="171"/>
    </row>
    <row r="213" spans="1:27" s="51" customFormat="1" ht="38.25" hidden="1" customHeight="1">
      <c r="A213" s="15" t="s">
        <v>168</v>
      </c>
      <c r="B213" s="209" t="s">
        <v>169</v>
      </c>
      <c r="C213" s="310"/>
      <c r="D213" s="18"/>
      <c r="E213" s="17"/>
      <c r="F213" s="17"/>
      <c r="G213" s="17"/>
      <c r="H213" s="33"/>
      <c r="I213" s="33"/>
      <c r="J213" s="537"/>
      <c r="K213" s="18"/>
      <c r="L213" s="17"/>
      <c r="M213" s="17"/>
      <c r="N213" s="17"/>
      <c r="O213" s="33"/>
      <c r="P213" s="33"/>
      <c r="Q213" s="537"/>
      <c r="R213" s="512"/>
      <c r="S213" s="17"/>
      <c r="T213" s="17"/>
      <c r="U213" s="17"/>
      <c r="V213" s="33"/>
      <c r="W213" s="33"/>
      <c r="X213" s="133"/>
      <c r="Y213" s="236"/>
      <c r="Z213" s="579"/>
      <c r="AA213" s="168"/>
    </row>
    <row r="214" spans="1:27" s="51" customFormat="1" ht="19.5" hidden="1" customHeight="1">
      <c r="A214" s="34"/>
      <c r="B214" s="225"/>
      <c r="C214" s="325"/>
      <c r="D214" s="18"/>
      <c r="E214" s="17"/>
      <c r="F214" s="17"/>
      <c r="G214" s="17"/>
      <c r="H214" s="17"/>
      <c r="I214" s="17"/>
      <c r="J214" s="532"/>
      <c r="K214" s="18"/>
      <c r="L214" s="17"/>
      <c r="M214" s="17"/>
      <c r="N214" s="17"/>
      <c r="O214" s="17"/>
      <c r="P214" s="17"/>
      <c r="Q214" s="532"/>
      <c r="R214" s="512"/>
      <c r="S214" s="17"/>
      <c r="T214" s="17"/>
      <c r="U214" s="17"/>
      <c r="V214" s="17"/>
      <c r="W214" s="17"/>
      <c r="X214" s="128"/>
      <c r="Y214" s="236"/>
      <c r="Z214" s="579"/>
      <c r="AA214" s="168"/>
    </row>
    <row r="215" spans="1:27" s="51" customFormat="1" ht="19.5" hidden="1" customHeight="1">
      <c r="A215" s="62"/>
      <c r="B215" s="209" t="s">
        <v>170</v>
      </c>
      <c r="C215" s="333"/>
      <c r="D215" s="114"/>
      <c r="E215" s="69"/>
      <c r="F215" s="69"/>
      <c r="G215" s="69"/>
      <c r="H215" s="353">
        <f>SUM(H214)</f>
        <v>0</v>
      </c>
      <c r="I215" s="353"/>
      <c r="J215" s="546"/>
      <c r="K215" s="114"/>
      <c r="L215" s="69"/>
      <c r="M215" s="69"/>
      <c r="N215" s="69"/>
      <c r="O215" s="353">
        <f>SUM(O214)</f>
        <v>0</v>
      </c>
      <c r="P215" s="353"/>
      <c r="Q215" s="546"/>
      <c r="R215" s="515"/>
      <c r="S215" s="69"/>
      <c r="T215" s="69"/>
      <c r="U215" s="69"/>
      <c r="V215" s="353">
        <f>O215-H215</f>
        <v>0</v>
      </c>
      <c r="W215" s="353"/>
      <c r="X215" s="140"/>
      <c r="Y215" s="249"/>
      <c r="Z215" s="600"/>
      <c r="AA215" s="171"/>
    </row>
    <row r="216" spans="1:27" s="51" customFormat="1" ht="17.25" hidden="1" customHeight="1">
      <c r="A216" s="62"/>
      <c r="B216" s="214" t="s">
        <v>171</v>
      </c>
      <c r="C216" s="337"/>
      <c r="D216" s="116"/>
      <c r="E216" s="63"/>
      <c r="F216" s="63"/>
      <c r="G216" s="63"/>
      <c r="H216" s="49">
        <f>H209+H212+H215</f>
        <v>0</v>
      </c>
      <c r="I216" s="49"/>
      <c r="J216" s="547"/>
      <c r="K216" s="116"/>
      <c r="L216" s="63"/>
      <c r="M216" s="63"/>
      <c r="N216" s="63"/>
      <c r="O216" s="49">
        <f>O209+O212+O215</f>
        <v>0</v>
      </c>
      <c r="P216" s="49"/>
      <c r="Q216" s="547"/>
      <c r="R216" s="518"/>
      <c r="S216" s="63"/>
      <c r="T216" s="63"/>
      <c r="U216" s="63"/>
      <c r="V216" s="49">
        <f>O216-H216</f>
        <v>0</v>
      </c>
      <c r="W216" s="49"/>
      <c r="X216" s="141"/>
      <c r="Y216" s="252"/>
      <c r="Z216" s="603"/>
      <c r="AA216" s="174"/>
    </row>
    <row r="217" spans="1:27" s="51" customFormat="1" ht="18.75" hidden="1" customHeight="1">
      <c r="A217" s="15" t="s">
        <v>172</v>
      </c>
      <c r="B217" s="214" t="s">
        <v>173</v>
      </c>
      <c r="C217" s="310"/>
      <c r="D217" s="18"/>
      <c r="E217" s="17"/>
      <c r="F217" s="17"/>
      <c r="G217" s="17"/>
      <c r="H217" s="33"/>
      <c r="I217" s="33"/>
      <c r="J217" s="537"/>
      <c r="K217" s="18"/>
      <c r="L217" s="17"/>
      <c r="M217" s="17"/>
      <c r="N217" s="17"/>
      <c r="O217" s="33"/>
      <c r="P217" s="33"/>
      <c r="Q217" s="537"/>
      <c r="R217" s="512"/>
      <c r="S217" s="17"/>
      <c r="T217" s="17"/>
      <c r="U217" s="17"/>
      <c r="V217" s="33"/>
      <c r="W217" s="33"/>
      <c r="X217" s="133"/>
      <c r="Y217" s="236"/>
      <c r="Z217" s="579"/>
      <c r="AA217" s="168"/>
    </row>
    <row r="218" spans="1:27" s="51" customFormat="1" ht="36" hidden="1" customHeight="1">
      <c r="A218" s="34" t="s">
        <v>353</v>
      </c>
      <c r="B218" s="289" t="s">
        <v>354</v>
      </c>
      <c r="C218" s="325" t="s">
        <v>15</v>
      </c>
      <c r="D218" s="18">
        <v>123</v>
      </c>
      <c r="E218" s="17">
        <v>1</v>
      </c>
      <c r="F218" s="17"/>
      <c r="G218" s="17"/>
      <c r="H218" s="17">
        <v>123</v>
      </c>
      <c r="I218" s="17"/>
      <c r="J218" s="532"/>
      <c r="K218" s="18">
        <v>123</v>
      </c>
      <c r="L218" s="17">
        <v>1</v>
      </c>
      <c r="M218" s="17"/>
      <c r="N218" s="17"/>
      <c r="O218" s="17">
        <v>123</v>
      </c>
      <c r="P218" s="17"/>
      <c r="Q218" s="532"/>
      <c r="R218" s="512">
        <f>K218-D218</f>
        <v>0</v>
      </c>
      <c r="S218" s="17">
        <f>L218-E218</f>
        <v>0</v>
      </c>
      <c r="T218" s="17"/>
      <c r="U218" s="17"/>
      <c r="V218" s="17">
        <f>O218-H218</f>
        <v>0</v>
      </c>
      <c r="W218" s="17"/>
      <c r="X218" s="128"/>
      <c r="Y218" s="236">
        <f>IF(D218=0,0,R218/D218)</f>
        <v>0</v>
      </c>
      <c r="Z218" s="571" t="s">
        <v>371</v>
      </c>
      <c r="AA218" s="168"/>
    </row>
    <row r="219" spans="1:27" s="51" customFormat="1" ht="18" hidden="1" customHeight="1">
      <c r="A219" s="62"/>
      <c r="B219" s="214" t="s">
        <v>174</v>
      </c>
      <c r="C219" s="337"/>
      <c r="D219" s="116"/>
      <c r="E219" s="63"/>
      <c r="F219" s="63"/>
      <c r="G219" s="63"/>
      <c r="H219" s="49">
        <f>SUM(H218:H218)</f>
        <v>123</v>
      </c>
      <c r="I219" s="49"/>
      <c r="J219" s="547"/>
      <c r="K219" s="116"/>
      <c r="L219" s="63"/>
      <c r="M219" s="63"/>
      <c r="N219" s="63"/>
      <c r="O219" s="49">
        <f>SUM(O218:O218)</f>
        <v>123</v>
      </c>
      <c r="P219" s="49"/>
      <c r="Q219" s="547"/>
      <c r="R219" s="518"/>
      <c r="S219" s="63"/>
      <c r="T219" s="63"/>
      <c r="U219" s="63"/>
      <c r="V219" s="49">
        <f>O219-H219</f>
        <v>0</v>
      </c>
      <c r="W219" s="49"/>
      <c r="X219" s="141"/>
      <c r="Y219" s="252"/>
      <c r="Z219" s="603"/>
      <c r="AA219" s="174"/>
    </row>
    <row r="220" spans="1:27" s="51" customFormat="1" ht="17.25" hidden="1" customHeight="1">
      <c r="A220" s="15" t="s">
        <v>175</v>
      </c>
      <c r="B220" s="214" t="s">
        <v>19</v>
      </c>
      <c r="C220" s="310"/>
      <c r="D220" s="18"/>
      <c r="E220" s="17"/>
      <c r="F220" s="17"/>
      <c r="G220" s="17"/>
      <c r="H220" s="33"/>
      <c r="I220" s="33"/>
      <c r="J220" s="537"/>
      <c r="K220" s="18"/>
      <c r="L220" s="17"/>
      <c r="M220" s="17"/>
      <c r="N220" s="17"/>
      <c r="O220" s="33"/>
      <c r="P220" s="33"/>
      <c r="Q220" s="537"/>
      <c r="R220" s="512"/>
      <c r="S220" s="17"/>
      <c r="T220" s="17"/>
      <c r="U220" s="17"/>
      <c r="V220" s="33"/>
      <c r="W220" s="33"/>
      <c r="X220" s="133"/>
      <c r="Y220" s="236"/>
      <c r="Z220" s="579"/>
      <c r="AA220" s="168"/>
    </row>
    <row r="221" spans="1:27" s="51" customFormat="1" ht="17.25" hidden="1" customHeight="1">
      <c r="A221" s="16"/>
      <c r="B221" s="200"/>
      <c r="C221" s="323"/>
      <c r="D221" s="18"/>
      <c r="E221" s="17"/>
      <c r="F221" s="17"/>
      <c r="G221" s="17"/>
      <c r="H221" s="17"/>
      <c r="I221" s="17"/>
      <c r="J221" s="532"/>
      <c r="K221" s="18"/>
      <c r="L221" s="17"/>
      <c r="M221" s="17"/>
      <c r="N221" s="17"/>
      <c r="O221" s="17"/>
      <c r="P221" s="17"/>
      <c r="Q221" s="532"/>
      <c r="R221" s="512"/>
      <c r="S221" s="17"/>
      <c r="T221" s="17"/>
      <c r="U221" s="17"/>
      <c r="V221" s="17"/>
      <c r="W221" s="17"/>
      <c r="X221" s="128"/>
      <c r="Y221" s="236"/>
      <c r="Z221" s="579"/>
      <c r="AA221" s="168"/>
    </row>
    <row r="222" spans="1:27" s="51" customFormat="1" ht="16.5" hidden="1" customHeight="1">
      <c r="A222" s="414"/>
      <c r="B222" s="391" t="s">
        <v>176</v>
      </c>
      <c r="C222" s="415"/>
      <c r="D222" s="416"/>
      <c r="E222" s="417"/>
      <c r="F222" s="417"/>
      <c r="G222" s="417"/>
      <c r="H222" s="418">
        <f>SUM(H221)</f>
        <v>0</v>
      </c>
      <c r="I222" s="418"/>
      <c r="J222" s="558"/>
      <c r="K222" s="416"/>
      <c r="L222" s="417"/>
      <c r="M222" s="417"/>
      <c r="N222" s="417"/>
      <c r="O222" s="418">
        <f>SUM(O221)</f>
        <v>0</v>
      </c>
      <c r="P222" s="418"/>
      <c r="Q222" s="558"/>
      <c r="R222" s="519"/>
      <c r="S222" s="417"/>
      <c r="T222" s="417"/>
      <c r="U222" s="417"/>
      <c r="V222" s="418">
        <f>O222-H222</f>
        <v>0</v>
      </c>
      <c r="W222" s="418"/>
      <c r="X222" s="419"/>
      <c r="Y222" s="420"/>
      <c r="Z222" s="604"/>
      <c r="AA222" s="421"/>
    </row>
    <row r="223" spans="1:27" s="51" customFormat="1" ht="21" customHeight="1" thickBot="1">
      <c r="A223" s="383" t="s">
        <v>177</v>
      </c>
      <c r="B223" s="384"/>
      <c r="C223" s="385"/>
      <c r="D223" s="386"/>
      <c r="E223" s="387"/>
      <c r="F223" s="387"/>
      <c r="G223" s="387"/>
      <c r="H223" s="366">
        <f>H216+H219+H222</f>
        <v>123</v>
      </c>
      <c r="I223" s="366">
        <f>H223</f>
        <v>123</v>
      </c>
      <c r="J223" s="549">
        <v>0</v>
      </c>
      <c r="K223" s="386"/>
      <c r="L223" s="387"/>
      <c r="M223" s="387"/>
      <c r="N223" s="387"/>
      <c r="O223" s="366">
        <f>O216+O219+O222</f>
        <v>123</v>
      </c>
      <c r="P223" s="366">
        <f>O223</f>
        <v>123</v>
      </c>
      <c r="Q223" s="549">
        <v>0</v>
      </c>
      <c r="R223" s="501"/>
      <c r="S223" s="387"/>
      <c r="T223" s="387"/>
      <c r="U223" s="387"/>
      <c r="V223" s="366">
        <f>O223-H223</f>
        <v>0</v>
      </c>
      <c r="W223" s="366">
        <v>0</v>
      </c>
      <c r="X223" s="388">
        <v>0</v>
      </c>
      <c r="Y223" s="389"/>
      <c r="Z223" s="588"/>
      <c r="AA223" s="390"/>
    </row>
    <row r="224" spans="1:27" ht="24" customHeight="1" thickBot="1">
      <c r="A224" s="422" t="s">
        <v>178</v>
      </c>
      <c r="B224" s="423"/>
      <c r="C224" s="424"/>
      <c r="D224" s="425"/>
      <c r="E224" s="426"/>
      <c r="F224" s="426"/>
      <c r="G224" s="426"/>
      <c r="H224" s="426"/>
      <c r="I224" s="426"/>
      <c r="J224" s="559"/>
      <c r="K224" s="425"/>
      <c r="L224" s="426"/>
      <c r="M224" s="426"/>
      <c r="N224" s="426"/>
      <c r="O224" s="426"/>
      <c r="P224" s="426"/>
      <c r="Q224" s="559"/>
      <c r="R224" s="520"/>
      <c r="S224" s="426"/>
      <c r="T224" s="426"/>
      <c r="U224" s="426"/>
      <c r="V224" s="426"/>
      <c r="W224" s="426"/>
      <c r="X224" s="427"/>
      <c r="Y224" s="428"/>
      <c r="Z224" s="605"/>
      <c r="AA224" s="429"/>
    </row>
    <row r="225" spans="1:27" s="121" customFormat="1" ht="35.25" hidden="1" customHeight="1">
      <c r="A225" s="431" t="s">
        <v>179</v>
      </c>
      <c r="B225" s="432" t="s">
        <v>355</v>
      </c>
      <c r="C225" s="433" t="s">
        <v>15</v>
      </c>
      <c r="D225" s="434">
        <v>1326</v>
      </c>
      <c r="E225" s="435">
        <v>1</v>
      </c>
      <c r="F225" s="435"/>
      <c r="G225" s="435"/>
      <c r="H225" s="436">
        <v>1326</v>
      </c>
      <c r="I225" s="436"/>
      <c r="J225" s="561"/>
      <c r="K225" s="434">
        <v>1326</v>
      </c>
      <c r="L225" s="435">
        <v>1</v>
      </c>
      <c r="M225" s="435"/>
      <c r="N225" s="435"/>
      <c r="O225" s="436">
        <v>1326</v>
      </c>
      <c r="P225" s="436"/>
      <c r="Q225" s="561"/>
      <c r="R225" s="524">
        <f>K225-D225</f>
        <v>0</v>
      </c>
      <c r="S225" s="435">
        <f>L225-E225</f>
        <v>0</v>
      </c>
      <c r="T225" s="435"/>
      <c r="U225" s="435"/>
      <c r="V225" s="436">
        <f>O225-H225</f>
        <v>0</v>
      </c>
      <c r="W225" s="436"/>
      <c r="X225" s="437"/>
      <c r="Y225" s="438">
        <f>IF(D225=0,0,R225/D225)</f>
        <v>0</v>
      </c>
      <c r="Z225" s="608" t="s">
        <v>371</v>
      </c>
      <c r="AA225" s="439"/>
    </row>
    <row r="226" spans="1:27" s="57" customFormat="1" ht="20.25" customHeight="1" thickBot="1">
      <c r="A226" s="383" t="s">
        <v>180</v>
      </c>
      <c r="B226" s="384"/>
      <c r="C226" s="440"/>
      <c r="D226" s="386"/>
      <c r="E226" s="387"/>
      <c r="F226" s="387"/>
      <c r="G226" s="387"/>
      <c r="H226" s="366">
        <f>H225</f>
        <v>1326</v>
      </c>
      <c r="I226" s="366">
        <f>H226</f>
        <v>1326</v>
      </c>
      <c r="J226" s="549">
        <v>0</v>
      </c>
      <c r="K226" s="386"/>
      <c r="L226" s="387"/>
      <c r="M226" s="387"/>
      <c r="N226" s="387"/>
      <c r="O226" s="366">
        <f>O225</f>
        <v>1326</v>
      </c>
      <c r="P226" s="366">
        <f>O226</f>
        <v>1326</v>
      </c>
      <c r="Q226" s="549">
        <v>0</v>
      </c>
      <c r="R226" s="501"/>
      <c r="S226" s="387"/>
      <c r="T226" s="387"/>
      <c r="U226" s="387"/>
      <c r="V226" s="366">
        <f>O226-H226</f>
        <v>0</v>
      </c>
      <c r="W226" s="366">
        <v>0</v>
      </c>
      <c r="X226" s="388">
        <v>0</v>
      </c>
      <c r="Y226" s="389"/>
      <c r="Z226" s="588"/>
      <c r="AA226" s="390"/>
    </row>
    <row r="227" spans="1:27" s="57" customFormat="1" ht="23.25" customHeight="1" thickBot="1">
      <c r="A227" s="463" t="s">
        <v>181</v>
      </c>
      <c r="B227" s="464"/>
      <c r="C227" s="401"/>
      <c r="D227" s="402"/>
      <c r="E227" s="403"/>
      <c r="F227" s="403"/>
      <c r="G227" s="403"/>
      <c r="H227" s="403"/>
      <c r="I227" s="403"/>
      <c r="J227" s="557"/>
      <c r="K227" s="402"/>
      <c r="L227" s="403"/>
      <c r="M227" s="403"/>
      <c r="N227" s="403"/>
      <c r="O227" s="403"/>
      <c r="P227" s="403"/>
      <c r="Q227" s="557"/>
      <c r="R227" s="511"/>
      <c r="S227" s="403"/>
      <c r="T227" s="403"/>
      <c r="U227" s="403"/>
      <c r="V227" s="403"/>
      <c r="W227" s="403"/>
      <c r="X227" s="404"/>
      <c r="Y227" s="405"/>
      <c r="Z227" s="597"/>
      <c r="AA227" s="406"/>
    </row>
    <row r="228" spans="1:27" s="123" customFormat="1" ht="46.5" hidden="1" customHeight="1">
      <c r="A228" s="268" t="s">
        <v>182</v>
      </c>
      <c r="B228" s="269" t="s">
        <v>214</v>
      </c>
      <c r="C228" s="343" t="s">
        <v>356</v>
      </c>
      <c r="D228" s="119">
        <v>14.04</v>
      </c>
      <c r="E228" s="120">
        <v>51</v>
      </c>
      <c r="F228" s="120"/>
      <c r="G228" s="120"/>
      <c r="H228" s="351">
        <v>716.04</v>
      </c>
      <c r="I228" s="351"/>
      <c r="J228" s="540"/>
      <c r="K228" s="119">
        <v>14.04</v>
      </c>
      <c r="L228" s="120">
        <v>51</v>
      </c>
      <c r="M228" s="120"/>
      <c r="N228" s="120"/>
      <c r="O228" s="351">
        <v>716.04</v>
      </c>
      <c r="P228" s="351"/>
      <c r="Q228" s="540"/>
      <c r="R228" s="493">
        <f t="shared" ref="R228:S233" si="20">K228-D228</f>
        <v>0</v>
      </c>
      <c r="S228" s="120">
        <f t="shared" si="20"/>
        <v>0</v>
      </c>
      <c r="T228" s="120"/>
      <c r="U228" s="120"/>
      <c r="V228" s="351">
        <f t="shared" ref="V228:V235" si="21">O228-H228</f>
        <v>0</v>
      </c>
      <c r="W228" s="351"/>
      <c r="X228" s="186"/>
      <c r="Y228" s="235">
        <f t="shared" ref="Y228:Y233" si="22">IF(D228=0,0,R228/D228)</f>
        <v>0</v>
      </c>
      <c r="Z228" s="609" t="s">
        <v>371</v>
      </c>
      <c r="AA228" s="161"/>
    </row>
    <row r="229" spans="1:27" s="123" customFormat="1" ht="40.5" hidden="1" customHeight="1">
      <c r="A229" s="195" t="s">
        <v>183</v>
      </c>
      <c r="B229" s="215" t="s">
        <v>357</v>
      </c>
      <c r="C229" s="344" t="s">
        <v>356</v>
      </c>
      <c r="D229" s="119">
        <v>20.123999999999999</v>
      </c>
      <c r="E229" s="120">
        <v>6</v>
      </c>
      <c r="F229" s="120"/>
      <c r="G229" s="120"/>
      <c r="H229" s="351">
        <v>120.744</v>
      </c>
      <c r="I229" s="351"/>
      <c r="J229" s="540"/>
      <c r="K229" s="119">
        <v>20.123999999999999</v>
      </c>
      <c r="L229" s="120">
        <v>6</v>
      </c>
      <c r="M229" s="120"/>
      <c r="N229" s="120"/>
      <c r="O229" s="351">
        <v>120.744</v>
      </c>
      <c r="P229" s="351"/>
      <c r="Q229" s="540"/>
      <c r="R229" s="493">
        <f t="shared" si="20"/>
        <v>0</v>
      </c>
      <c r="S229" s="120">
        <f t="shared" si="20"/>
        <v>0</v>
      </c>
      <c r="T229" s="120"/>
      <c r="U229" s="120"/>
      <c r="V229" s="351">
        <f t="shared" si="21"/>
        <v>0</v>
      </c>
      <c r="W229" s="351"/>
      <c r="X229" s="186"/>
      <c r="Y229" s="235">
        <f t="shared" si="22"/>
        <v>0</v>
      </c>
      <c r="Z229" s="610"/>
      <c r="AA229" s="161"/>
    </row>
    <row r="230" spans="1:27" s="123" customFormat="1" ht="46.5" hidden="1" customHeight="1">
      <c r="A230" s="195" t="s">
        <v>184</v>
      </c>
      <c r="B230" s="215" t="s">
        <v>358</v>
      </c>
      <c r="C230" s="343" t="s">
        <v>356</v>
      </c>
      <c r="D230" s="119">
        <v>94.17</v>
      </c>
      <c r="E230" s="120">
        <v>1</v>
      </c>
      <c r="F230" s="120"/>
      <c r="G230" s="120"/>
      <c r="H230" s="351">
        <v>94.17</v>
      </c>
      <c r="I230" s="351"/>
      <c r="J230" s="540"/>
      <c r="K230" s="119">
        <v>94.17</v>
      </c>
      <c r="L230" s="120">
        <v>1</v>
      </c>
      <c r="M230" s="120"/>
      <c r="N230" s="120"/>
      <c r="O230" s="351">
        <v>94.17</v>
      </c>
      <c r="P230" s="351"/>
      <c r="Q230" s="540"/>
      <c r="R230" s="493">
        <f t="shared" si="20"/>
        <v>0</v>
      </c>
      <c r="S230" s="120">
        <f t="shared" si="20"/>
        <v>0</v>
      </c>
      <c r="T230" s="120"/>
      <c r="U230" s="120"/>
      <c r="V230" s="351">
        <f t="shared" si="21"/>
        <v>0</v>
      </c>
      <c r="W230" s="351"/>
      <c r="X230" s="186"/>
      <c r="Y230" s="235">
        <f t="shared" si="22"/>
        <v>0</v>
      </c>
      <c r="Z230" s="610"/>
      <c r="AA230" s="161"/>
    </row>
    <row r="231" spans="1:27" s="123" customFormat="1" ht="46.5" hidden="1" customHeight="1">
      <c r="A231" s="195" t="s">
        <v>185</v>
      </c>
      <c r="B231" s="215" t="s">
        <v>359</v>
      </c>
      <c r="C231" s="343" t="s">
        <v>356</v>
      </c>
      <c r="D231" s="119">
        <v>16.416</v>
      </c>
      <c r="E231" s="120">
        <v>5</v>
      </c>
      <c r="F231" s="120"/>
      <c r="G231" s="120"/>
      <c r="H231" s="351">
        <v>82.08</v>
      </c>
      <c r="I231" s="351"/>
      <c r="J231" s="540"/>
      <c r="K231" s="119">
        <v>16.416</v>
      </c>
      <c r="L231" s="120">
        <v>5</v>
      </c>
      <c r="M231" s="120"/>
      <c r="N231" s="120"/>
      <c r="O231" s="351">
        <v>82.08</v>
      </c>
      <c r="P231" s="351"/>
      <c r="Q231" s="540"/>
      <c r="R231" s="493">
        <f t="shared" si="20"/>
        <v>0</v>
      </c>
      <c r="S231" s="120">
        <f t="shared" si="20"/>
        <v>0</v>
      </c>
      <c r="T231" s="120"/>
      <c r="U231" s="120"/>
      <c r="V231" s="351">
        <f t="shared" si="21"/>
        <v>0</v>
      </c>
      <c r="W231" s="351"/>
      <c r="X231" s="186"/>
      <c r="Y231" s="235">
        <f t="shared" si="22"/>
        <v>0</v>
      </c>
      <c r="Z231" s="611"/>
      <c r="AA231" s="161"/>
    </row>
    <row r="232" spans="1:27" s="123" customFormat="1" ht="46.5" hidden="1" customHeight="1">
      <c r="A232" s="195"/>
      <c r="B232" s="215"/>
      <c r="C232" s="318"/>
      <c r="D232" s="119"/>
      <c r="E232" s="120"/>
      <c r="F232" s="120"/>
      <c r="G232" s="120"/>
      <c r="H232" s="351"/>
      <c r="I232" s="351"/>
      <c r="J232" s="540"/>
      <c r="K232" s="119"/>
      <c r="L232" s="120"/>
      <c r="M232" s="120"/>
      <c r="N232" s="120"/>
      <c r="O232" s="351"/>
      <c r="P232" s="351"/>
      <c r="Q232" s="540"/>
      <c r="R232" s="493">
        <f t="shared" si="20"/>
        <v>0</v>
      </c>
      <c r="S232" s="120">
        <f t="shared" si="20"/>
        <v>0</v>
      </c>
      <c r="T232" s="120"/>
      <c r="U232" s="120"/>
      <c r="V232" s="351">
        <f t="shared" si="21"/>
        <v>0</v>
      </c>
      <c r="W232" s="351"/>
      <c r="X232" s="186"/>
      <c r="Y232" s="235">
        <f t="shared" si="22"/>
        <v>0</v>
      </c>
      <c r="Z232" s="575"/>
      <c r="AA232" s="161"/>
    </row>
    <row r="233" spans="1:27" s="123" customFormat="1" ht="46.5" hidden="1" customHeight="1">
      <c r="A233" s="441"/>
      <c r="B233" s="432"/>
      <c r="C233" s="433"/>
      <c r="D233" s="434"/>
      <c r="E233" s="435"/>
      <c r="F233" s="435"/>
      <c r="G233" s="435"/>
      <c r="H233" s="436"/>
      <c r="I233" s="436"/>
      <c r="J233" s="561"/>
      <c r="K233" s="434"/>
      <c r="L233" s="435"/>
      <c r="M233" s="435"/>
      <c r="N233" s="435"/>
      <c r="O233" s="436"/>
      <c r="P233" s="436"/>
      <c r="Q233" s="561"/>
      <c r="R233" s="524">
        <f t="shared" si="20"/>
        <v>0</v>
      </c>
      <c r="S233" s="435">
        <f t="shared" si="20"/>
        <v>0</v>
      </c>
      <c r="T233" s="435"/>
      <c r="U233" s="435"/>
      <c r="V233" s="436">
        <f t="shared" si="21"/>
        <v>0</v>
      </c>
      <c r="W233" s="436"/>
      <c r="X233" s="437"/>
      <c r="Y233" s="438">
        <f t="shared" si="22"/>
        <v>0</v>
      </c>
      <c r="Z233" s="612"/>
      <c r="AA233" s="439"/>
    </row>
    <row r="234" spans="1:27" s="22" customFormat="1" ht="21" customHeight="1" thickBot="1">
      <c r="A234" s="383" t="s">
        <v>186</v>
      </c>
      <c r="B234" s="384"/>
      <c r="C234" s="385"/>
      <c r="D234" s="386"/>
      <c r="E234" s="387"/>
      <c r="F234" s="387"/>
      <c r="G234" s="387"/>
      <c r="H234" s="366">
        <f>SUM(H228:H233)</f>
        <v>1013.034</v>
      </c>
      <c r="I234" s="366">
        <f>H234</f>
        <v>1013.034</v>
      </c>
      <c r="J234" s="549">
        <v>0</v>
      </c>
      <c r="K234" s="386"/>
      <c r="L234" s="387"/>
      <c r="M234" s="387"/>
      <c r="N234" s="387"/>
      <c r="O234" s="366">
        <f>SUM(O228:O233)</f>
        <v>1013.034</v>
      </c>
      <c r="P234" s="366">
        <f>O234</f>
        <v>1013.034</v>
      </c>
      <c r="Q234" s="549">
        <v>0</v>
      </c>
      <c r="R234" s="501"/>
      <c r="S234" s="387"/>
      <c r="T234" s="387"/>
      <c r="U234" s="387"/>
      <c r="V234" s="366">
        <f t="shared" si="21"/>
        <v>0</v>
      </c>
      <c r="W234" s="366">
        <v>0</v>
      </c>
      <c r="X234" s="388">
        <v>0</v>
      </c>
      <c r="Y234" s="390"/>
      <c r="Z234" s="588"/>
      <c r="AA234" s="390"/>
    </row>
    <row r="235" spans="1:27" s="22" customFormat="1" ht="21.75" customHeight="1" thickBot="1">
      <c r="A235" s="442" t="s">
        <v>28</v>
      </c>
      <c r="B235" s="443"/>
      <c r="C235" s="444"/>
      <c r="D235" s="442"/>
      <c r="E235" s="445"/>
      <c r="F235" s="445"/>
      <c r="G235" s="445"/>
      <c r="H235" s="446">
        <f>H109+H136+H155+H204+H223+H226+H234</f>
        <v>106949.00318333333</v>
      </c>
      <c r="I235" s="446">
        <f>I234+I226+I223+I204+I155+I136+I109</f>
        <v>104174.3211</v>
      </c>
      <c r="J235" s="562">
        <f>J234+J226+J223+J204+J155+J136+J109</f>
        <v>2774.6820833333331</v>
      </c>
      <c r="K235" s="525"/>
      <c r="L235" s="445"/>
      <c r="M235" s="445"/>
      <c r="N235" s="445"/>
      <c r="O235" s="446">
        <f>O109+O136+O155+O204+O223+O226+O234</f>
        <v>106949.00451666667</v>
      </c>
      <c r="P235" s="446">
        <v>104174.3211</v>
      </c>
      <c r="Q235" s="447">
        <v>2774.6820833333331</v>
      </c>
      <c r="R235" s="442"/>
      <c r="S235" s="445"/>
      <c r="T235" s="445"/>
      <c r="U235" s="445"/>
      <c r="V235" s="446">
        <f t="shared" si="21"/>
        <v>1.3333333336049691E-3</v>
      </c>
      <c r="W235" s="446">
        <f>V235</f>
        <v>1.3333333336049691E-3</v>
      </c>
      <c r="X235" s="447">
        <f>W235</f>
        <v>1.3333333336049691E-3</v>
      </c>
      <c r="Y235" s="448"/>
      <c r="Z235" s="613"/>
      <c r="AA235" s="448"/>
    </row>
    <row r="236" spans="1:27" ht="27.75" customHeight="1">
      <c r="A236" s="77"/>
      <c r="B236" s="76"/>
      <c r="C236" s="76"/>
      <c r="D236" s="78"/>
      <c r="E236" s="78"/>
      <c r="F236" s="78"/>
      <c r="G236" s="78"/>
      <c r="H236" s="79"/>
      <c r="I236" s="79"/>
      <c r="J236" s="79"/>
      <c r="K236" s="74"/>
      <c r="L236" s="79"/>
      <c r="M236" s="79"/>
      <c r="N236" s="79"/>
      <c r="O236" s="75"/>
      <c r="P236" s="75"/>
      <c r="Q236" s="75"/>
      <c r="R236" s="74"/>
      <c r="S236" s="79"/>
      <c r="T236" s="79"/>
      <c r="U236" s="79"/>
      <c r="V236" s="79"/>
      <c r="W236" s="79"/>
      <c r="X236" s="79"/>
      <c r="Y236" s="74"/>
      <c r="Z236" s="203"/>
      <c r="AA236" s="74"/>
    </row>
    <row r="237" spans="1:27" ht="15.75">
      <c r="A237" s="77"/>
      <c r="B237" s="76"/>
      <c r="C237" s="76"/>
      <c r="D237" s="78"/>
      <c r="E237" s="78"/>
      <c r="F237" s="78"/>
      <c r="G237" s="78"/>
      <c r="H237" s="79"/>
      <c r="I237" s="79"/>
      <c r="J237" s="79"/>
      <c r="K237" s="74"/>
      <c r="L237" s="79"/>
      <c r="M237" s="79"/>
      <c r="N237" s="79"/>
      <c r="O237" s="75"/>
      <c r="P237" s="75"/>
      <c r="Q237" s="75"/>
      <c r="R237" s="74"/>
      <c r="S237" s="79"/>
      <c r="T237" s="79"/>
      <c r="U237" s="79"/>
      <c r="V237" s="79"/>
      <c r="W237" s="79"/>
      <c r="X237" s="79"/>
      <c r="Y237" s="74"/>
      <c r="Z237" s="203"/>
      <c r="AA237" s="74"/>
    </row>
    <row r="238" spans="1:27" ht="15.75" outlineLevel="1">
      <c r="A238" s="80"/>
      <c r="B238" s="81" t="s">
        <v>222</v>
      </c>
      <c r="C238" s="82"/>
      <c r="D238" s="78"/>
      <c r="E238" s="83"/>
      <c r="F238" s="83"/>
      <c r="G238" s="83"/>
      <c r="H238" s="84" t="s">
        <v>187</v>
      </c>
      <c r="I238" s="84"/>
      <c r="J238" s="84"/>
      <c r="K238" s="84"/>
      <c r="L238" s="78"/>
      <c r="M238" s="78"/>
      <c r="N238" s="78"/>
      <c r="O238" s="84"/>
      <c r="P238" s="84"/>
      <c r="Q238" s="84"/>
      <c r="R238" s="84" t="s">
        <v>188</v>
      </c>
      <c r="S238" s="78"/>
      <c r="T238" s="78"/>
      <c r="U238" s="78"/>
      <c r="V238" s="206"/>
      <c r="W238" s="206"/>
      <c r="X238" s="206"/>
      <c r="Y238" s="206"/>
      <c r="Z238" s="84"/>
      <c r="AA238" s="84"/>
    </row>
    <row r="239" spans="1:27" s="196" customFormat="1" ht="15.75" outlineLevel="1">
      <c r="A239" s="83"/>
      <c r="B239" s="85"/>
      <c r="C239" s="86"/>
      <c r="D239" s="86"/>
      <c r="E239" s="83"/>
      <c r="F239" s="83"/>
      <c r="G239" s="83"/>
      <c r="H239" s="84" t="s">
        <v>29</v>
      </c>
      <c r="I239" s="84"/>
      <c r="J239" s="84"/>
      <c r="K239" s="84"/>
      <c r="L239" s="83"/>
      <c r="M239" s="83"/>
      <c r="N239" s="83"/>
      <c r="O239" s="84"/>
      <c r="P239" s="84"/>
      <c r="Q239" s="84"/>
      <c r="R239" s="84" t="s">
        <v>189</v>
      </c>
      <c r="S239" s="83"/>
      <c r="T239" s="83"/>
      <c r="U239" s="83"/>
      <c r="V239" s="84"/>
      <c r="W239" s="84"/>
      <c r="X239" s="84"/>
      <c r="Y239" s="84"/>
      <c r="Z239" s="84"/>
      <c r="AA239" s="84"/>
    </row>
    <row r="240" spans="1:27" s="196" customFormat="1" ht="15.75">
      <c r="A240" s="83"/>
      <c r="B240" s="85"/>
      <c r="C240" s="86"/>
      <c r="D240" s="86"/>
      <c r="E240" s="83"/>
      <c r="F240" s="83"/>
      <c r="G240" s="83"/>
      <c r="H240" s="84"/>
      <c r="I240" s="84"/>
      <c r="J240" s="84"/>
      <c r="K240" s="84"/>
      <c r="L240" s="83"/>
      <c r="M240" s="83"/>
      <c r="N240" s="83"/>
      <c r="O240" s="84"/>
      <c r="P240" s="84"/>
      <c r="Q240" s="84"/>
      <c r="R240" s="84"/>
      <c r="S240" s="83"/>
      <c r="T240" s="83"/>
      <c r="U240" s="83"/>
      <c r="V240" s="84"/>
      <c r="W240" s="84"/>
      <c r="X240" s="84"/>
      <c r="Y240" s="84"/>
      <c r="Z240" s="84"/>
      <c r="AA240" s="84"/>
    </row>
    <row r="241" spans="1:29" s="196" customFormat="1" ht="15.75" outlineLevel="1">
      <c r="A241" s="83"/>
      <c r="B241" s="81" t="s">
        <v>223</v>
      </c>
      <c r="C241" s="82"/>
      <c r="D241" s="78"/>
      <c r="E241" s="83"/>
      <c r="F241" s="83"/>
      <c r="G241" s="83"/>
      <c r="H241" s="84" t="s">
        <v>187</v>
      </c>
      <c r="I241" s="84"/>
      <c r="J241" s="84"/>
      <c r="K241" s="84"/>
      <c r="L241" s="78"/>
      <c r="M241" s="78"/>
      <c r="N241" s="78"/>
      <c r="O241" s="84"/>
      <c r="P241" s="84"/>
      <c r="Q241" s="84"/>
      <c r="R241" s="84" t="s">
        <v>220</v>
      </c>
      <c r="S241" s="78"/>
      <c r="T241" s="78"/>
      <c r="U241" s="78"/>
      <c r="V241" s="84"/>
      <c r="W241" s="84"/>
      <c r="X241" s="84"/>
      <c r="Y241" s="84"/>
      <c r="Z241" s="84"/>
      <c r="AA241" s="84"/>
    </row>
    <row r="242" spans="1:29" s="196" customFormat="1" ht="15.75" outlineLevel="1">
      <c r="A242" s="83"/>
      <c r="B242" s="85"/>
      <c r="C242" s="86"/>
      <c r="D242" s="86"/>
      <c r="E242" s="83"/>
      <c r="F242" s="83"/>
      <c r="G242" s="83"/>
      <c r="H242" s="84" t="s">
        <v>29</v>
      </c>
      <c r="I242" s="84"/>
      <c r="J242" s="84"/>
      <c r="K242" s="84"/>
      <c r="L242" s="83"/>
      <c r="M242" s="83"/>
      <c r="N242" s="83"/>
      <c r="O242" s="84"/>
      <c r="P242" s="84"/>
      <c r="Q242" s="84"/>
      <c r="R242" s="84" t="s">
        <v>189</v>
      </c>
      <c r="S242" s="83"/>
      <c r="T242" s="83"/>
      <c r="U242" s="83"/>
      <c r="V242" s="84"/>
      <c r="W242" s="84"/>
      <c r="X242" s="84"/>
      <c r="Y242" s="84"/>
      <c r="Z242" s="84"/>
      <c r="AA242" s="84"/>
    </row>
    <row r="243" spans="1:29" s="196" customFormat="1" ht="20.25" customHeight="1" thickBot="1">
      <c r="A243" s="87"/>
      <c r="B243" s="460" t="s">
        <v>190</v>
      </c>
      <c r="C243" s="460"/>
      <c r="D243" s="460"/>
      <c r="E243" s="460"/>
      <c r="F243" s="296"/>
      <c r="G243" s="296"/>
      <c r="H243" s="83"/>
      <c r="I243" s="83"/>
      <c r="J243" s="83"/>
      <c r="K243" s="83"/>
      <c r="L243" s="75"/>
      <c r="M243" s="75"/>
      <c r="N243" s="75"/>
      <c r="O243" s="75"/>
      <c r="P243" s="75"/>
      <c r="Q243" s="75"/>
      <c r="R243" s="83"/>
      <c r="S243" s="75"/>
      <c r="T243" s="75"/>
      <c r="U243" s="75"/>
      <c r="V243" s="75"/>
      <c r="W243" s="75"/>
      <c r="X243" s="75"/>
      <c r="Y243" s="83"/>
      <c r="Z243" s="84"/>
      <c r="AA243" s="83"/>
    </row>
    <row r="244" spans="1:29" s="196" customFormat="1" ht="16.5" customHeight="1" thickBot="1">
      <c r="A244" s="88"/>
      <c r="B244" s="89" t="s">
        <v>191</v>
      </c>
      <c r="C244" s="87"/>
      <c r="D244" s="87"/>
      <c r="E244" s="87"/>
      <c r="F244" s="87"/>
      <c r="G244" s="87"/>
      <c r="H244" s="86"/>
      <c r="I244" s="86"/>
      <c r="J244" s="86"/>
      <c r="K244" s="86"/>
      <c r="L244" s="90" t="s">
        <v>192</v>
      </c>
      <c r="M244" s="90"/>
      <c r="N244" s="90"/>
      <c r="O244" s="91"/>
      <c r="P244" s="91"/>
      <c r="Q244" s="91"/>
      <c r="R244" s="86"/>
      <c r="S244" s="90"/>
      <c r="T244" s="90"/>
      <c r="U244" s="90"/>
      <c r="V244" s="91"/>
      <c r="W244" s="91"/>
      <c r="X244" s="91"/>
      <c r="Y244" s="86"/>
      <c r="Z244" s="204"/>
      <c r="AA244" s="86"/>
      <c r="AC244" s="73"/>
    </row>
    <row r="245" spans="1:29" ht="15.75" hidden="1">
      <c r="B245" s="291" t="s">
        <v>31</v>
      </c>
      <c r="C245" s="291"/>
      <c r="D245" s="291"/>
      <c r="E245" s="291"/>
      <c r="F245" s="291"/>
      <c r="G245" s="291"/>
      <c r="H245" s="291"/>
      <c r="I245" s="291"/>
      <c r="J245" s="291"/>
      <c r="K245" s="291"/>
      <c r="L245" s="92"/>
      <c r="M245" s="92"/>
      <c r="N245" s="92"/>
      <c r="O245" s="92"/>
      <c r="P245" s="92"/>
      <c r="Q245" s="92"/>
      <c r="S245" s="92"/>
      <c r="T245" s="92"/>
      <c r="U245" s="92"/>
      <c r="V245" s="92"/>
      <c r="W245" s="92"/>
      <c r="X245" s="92"/>
      <c r="Y245" s="92"/>
      <c r="Z245" s="205"/>
      <c r="AA245" s="92"/>
    </row>
    <row r="246" spans="1:29" ht="15.75" hidden="1">
      <c r="B246" s="457" t="s">
        <v>362</v>
      </c>
      <c r="C246" s="457"/>
      <c r="D246" s="457"/>
      <c r="E246" s="291"/>
      <c r="F246" s="291"/>
      <c r="G246" s="291"/>
      <c r="H246" s="291"/>
      <c r="I246" s="291"/>
      <c r="J246" s="291"/>
      <c r="K246" s="291"/>
      <c r="AA246" s="3"/>
    </row>
    <row r="247" spans="1:29" ht="15.75" hidden="1">
      <c r="B247" s="292" t="s">
        <v>363</v>
      </c>
      <c r="C247" s="292"/>
      <c r="D247" s="292"/>
      <c r="E247" s="291"/>
      <c r="F247" s="291"/>
      <c r="G247" s="291"/>
      <c r="H247" s="293" t="s">
        <v>364</v>
      </c>
      <c r="I247" s="293"/>
      <c r="J247" s="293"/>
      <c r="K247" s="291"/>
    </row>
    <row r="248" spans="1:29" ht="15.75" hidden="1">
      <c r="B248" s="292"/>
      <c r="C248" s="292"/>
      <c r="D248" s="292"/>
      <c r="E248" s="291"/>
      <c r="F248" s="291"/>
      <c r="G248" s="291"/>
      <c r="H248" s="293"/>
      <c r="I248" s="293"/>
      <c r="J248" s="293"/>
      <c r="K248" s="291"/>
    </row>
    <row r="249" spans="1:29" ht="15.75" hidden="1">
      <c r="B249" s="457" t="s">
        <v>365</v>
      </c>
      <c r="C249" s="457"/>
      <c r="D249" s="457"/>
      <c r="E249" s="291"/>
      <c r="F249" s="291"/>
      <c r="G249" s="291"/>
      <c r="H249" s="293" t="s">
        <v>366</v>
      </c>
      <c r="I249" s="293"/>
      <c r="J249" s="293"/>
      <c r="K249" s="291"/>
    </row>
    <row r="250" spans="1:29" ht="15.75" hidden="1">
      <c r="B250" s="291"/>
      <c r="C250" s="291"/>
      <c r="D250" s="291"/>
      <c r="E250" s="291"/>
      <c r="F250" s="291"/>
      <c r="G250" s="291"/>
      <c r="H250" s="291"/>
      <c r="I250" s="291"/>
      <c r="J250" s="291"/>
      <c r="K250" s="291"/>
    </row>
    <row r="251" spans="1:29" ht="15.75" hidden="1">
      <c r="B251" s="457" t="s">
        <v>367</v>
      </c>
      <c r="C251" s="457"/>
      <c r="D251" s="457"/>
      <c r="E251" s="291"/>
      <c r="F251" s="291"/>
      <c r="G251" s="291"/>
      <c r="H251" s="457" t="s">
        <v>368</v>
      </c>
      <c r="I251" s="457"/>
      <c r="J251" s="457"/>
      <c r="K251" s="457"/>
    </row>
    <row r="252" spans="1:29" hidden="1"/>
    <row r="253" spans="1:29" ht="15.75" hidden="1">
      <c r="B253" s="291" t="s">
        <v>375</v>
      </c>
      <c r="C253" s="291"/>
      <c r="D253" s="291"/>
      <c r="E253" s="291"/>
      <c r="F253" s="291"/>
      <c r="G253" s="291"/>
      <c r="H253" s="294" t="s">
        <v>374</v>
      </c>
      <c r="I253" s="294"/>
      <c r="J253" s="294"/>
      <c r="K253" s="291"/>
    </row>
    <row r="254" spans="1:29" hidden="1"/>
    <row r="255" spans="1:29" hidden="1"/>
    <row r="256" spans="1:29" hidden="1"/>
    <row r="257" hidden="1"/>
    <row r="258" hidden="1"/>
  </sheetData>
  <sheetProtection insertRows="0" deleteRows="0" selectLockedCells="1"/>
  <mergeCells count="47">
    <mergeCell ref="V6:AA6"/>
    <mergeCell ref="R9:R12"/>
    <mergeCell ref="A110:B110"/>
    <mergeCell ref="D9:D12"/>
    <mergeCell ref="K9:K12"/>
    <mergeCell ref="A7:AA7"/>
    <mergeCell ref="A8:A12"/>
    <mergeCell ref="Y8:Y12"/>
    <mergeCell ref="AA8:AA12"/>
    <mergeCell ref="B8:B12"/>
    <mergeCell ref="B246:D246"/>
    <mergeCell ref="B249:D249"/>
    <mergeCell ref="B251:D251"/>
    <mergeCell ref="H251:K251"/>
    <mergeCell ref="Z8:Z12"/>
    <mergeCell ref="Z228:Z231"/>
    <mergeCell ref="B243:E243"/>
    <mergeCell ref="A136:B136"/>
    <mergeCell ref="A227:B227"/>
    <mergeCell ref="C8:C12"/>
    <mergeCell ref="E9:G10"/>
    <mergeCell ref="H9:J10"/>
    <mergeCell ref="E11:E12"/>
    <mergeCell ref="O11:O12"/>
    <mergeCell ref="P11:P12"/>
    <mergeCell ref="Q11:Q12"/>
    <mergeCell ref="F11:F12"/>
    <mergeCell ref="G11:G12"/>
    <mergeCell ref="H11:H12"/>
    <mergeCell ref="I11:I12"/>
    <mergeCell ref="J11:J12"/>
    <mergeCell ref="D8:J8"/>
    <mergeCell ref="K8:Q8"/>
    <mergeCell ref="S9:U10"/>
    <mergeCell ref="V9:X10"/>
    <mergeCell ref="S11:S12"/>
    <mergeCell ref="T11:T12"/>
    <mergeCell ref="U11:U12"/>
    <mergeCell ref="V11:V12"/>
    <mergeCell ref="W11:W12"/>
    <mergeCell ref="X11:X12"/>
    <mergeCell ref="R8:X8"/>
    <mergeCell ref="L9:N10"/>
    <mergeCell ref="O9:Q10"/>
    <mergeCell ref="L11:L12"/>
    <mergeCell ref="M11:M12"/>
    <mergeCell ref="N11:N12"/>
  </mergeCells>
  <conditionalFormatting sqref="H210:J210 H187:J187 H182:J183 H157:J158 H206:J207 H142:J143 H138:J140 H111:J111 H49:J53 H45:J45 H120:J120 H152:J152 V152:X153 H62:J69">
    <cfRule type="cellIs" dxfId="31" priority="36" stopIfTrue="1" operator="lessThanOrEqual">
      <formula>0</formula>
    </cfRule>
  </conditionalFormatting>
  <conditionalFormatting sqref="V45:X46">
    <cfRule type="cellIs" dxfId="30" priority="33" stopIfTrue="1" operator="lessThanOrEqual">
      <formula>0</formula>
    </cfRule>
  </conditionalFormatting>
  <conditionalFormatting sqref="V210:X210 V187:X187 V182:X183 V157:X158 V206:X208 V142:X143 V138:X140 V111:X111 V120:X120 V49:X49 V62:X69">
    <cfRule type="cellIs" dxfId="29" priority="32" stopIfTrue="1" operator="lessThanOrEqual">
      <formula>0</formula>
    </cfRule>
  </conditionalFormatting>
  <conditionalFormatting sqref="O210:Q210 O187:Q187 O182:Q183 O157:Q158 O206:Q207 O142:Q143 O138:Q140 O111:Q111 O49:Q53 O45:Q45 O120:Q120 O152:Q152 O62:Q69">
    <cfRule type="cellIs" dxfId="28" priority="29" stopIfTrue="1" operator="lessThanOrEqual">
      <formula>0</formula>
    </cfRule>
  </conditionalFormatting>
  <conditionalFormatting sqref="O153:Q153">
    <cfRule type="cellIs" dxfId="27" priority="28" stopIfTrue="1" operator="lessThanOrEqual">
      <formula>0</formula>
    </cfRule>
  </conditionalFormatting>
  <conditionalFormatting sqref="O68:Q73">
    <cfRule type="cellIs" dxfId="26" priority="25" stopIfTrue="1" operator="lessThanOrEqual">
      <formula>0</formula>
    </cfRule>
  </conditionalFormatting>
  <conditionalFormatting sqref="O78:Q83">
    <cfRule type="cellIs" dxfId="25" priority="19" stopIfTrue="1" operator="lessThanOrEqual">
      <formula>0</formula>
    </cfRule>
  </conditionalFormatting>
  <conditionalFormatting sqref="O98:Q102">
    <cfRule type="cellIs" dxfId="24" priority="7" stopIfTrue="1" operator="lessThanOrEqual">
      <formula>0</formula>
    </cfRule>
  </conditionalFormatting>
  <conditionalFormatting sqref="H68:J73">
    <cfRule type="cellIs" dxfId="23" priority="27" stopIfTrue="1" operator="lessThanOrEqual">
      <formula>0</formula>
    </cfRule>
  </conditionalFormatting>
  <conditionalFormatting sqref="V68:X73">
    <cfRule type="cellIs" dxfId="22" priority="26" stopIfTrue="1" operator="lessThanOrEqual">
      <formula>0</formula>
    </cfRule>
  </conditionalFormatting>
  <conditionalFormatting sqref="O107:Q108">
    <cfRule type="cellIs" dxfId="21" priority="1" stopIfTrue="1" operator="lessThanOrEqual">
      <formula>0</formula>
    </cfRule>
  </conditionalFormatting>
  <conditionalFormatting sqref="H74:J79">
    <cfRule type="cellIs" dxfId="20" priority="24" stopIfTrue="1" operator="lessThanOrEqual">
      <formula>0</formula>
    </cfRule>
  </conditionalFormatting>
  <conditionalFormatting sqref="V74:X79">
    <cfRule type="cellIs" dxfId="19" priority="23" stopIfTrue="1" operator="lessThanOrEqual">
      <formula>0</formula>
    </cfRule>
  </conditionalFormatting>
  <conditionalFormatting sqref="O74:Q79">
    <cfRule type="cellIs" dxfId="18" priority="22" stopIfTrue="1" operator="lessThanOrEqual">
      <formula>0</formula>
    </cfRule>
  </conditionalFormatting>
  <conditionalFormatting sqref="H78:J83">
    <cfRule type="cellIs" dxfId="17" priority="21" stopIfTrue="1" operator="lessThanOrEqual">
      <formula>0</formula>
    </cfRule>
  </conditionalFormatting>
  <conditionalFormatting sqref="V78:X83">
    <cfRule type="cellIs" dxfId="16" priority="20" stopIfTrue="1" operator="lessThanOrEqual">
      <formula>0</formula>
    </cfRule>
  </conditionalFormatting>
  <conditionalFormatting sqref="H84:J89">
    <cfRule type="cellIs" dxfId="15" priority="18" stopIfTrue="1" operator="lessThanOrEqual">
      <formula>0</formula>
    </cfRule>
  </conditionalFormatting>
  <conditionalFormatting sqref="V84:X89">
    <cfRule type="cellIs" dxfId="14" priority="17" stopIfTrue="1" operator="lessThanOrEqual">
      <formula>0</formula>
    </cfRule>
  </conditionalFormatting>
  <conditionalFormatting sqref="O84:Q89">
    <cfRule type="cellIs" dxfId="13" priority="16" stopIfTrue="1" operator="lessThanOrEqual">
      <formula>0</formula>
    </cfRule>
  </conditionalFormatting>
  <conditionalFormatting sqref="O88:Q93">
    <cfRule type="cellIs" dxfId="12" priority="13" stopIfTrue="1" operator="lessThanOrEqual">
      <formula>0</formula>
    </cfRule>
  </conditionalFormatting>
  <conditionalFormatting sqref="H88:J93">
    <cfRule type="cellIs" dxfId="11" priority="15" stopIfTrue="1" operator="lessThanOrEqual">
      <formula>0</formula>
    </cfRule>
  </conditionalFormatting>
  <conditionalFormatting sqref="V88:X93">
    <cfRule type="cellIs" dxfId="10" priority="14" stopIfTrue="1" operator="lessThanOrEqual">
      <formula>0</formula>
    </cfRule>
  </conditionalFormatting>
  <conditionalFormatting sqref="H94:J99">
    <cfRule type="cellIs" dxfId="9" priority="12" stopIfTrue="1" operator="lessThanOrEqual">
      <formula>0</formula>
    </cfRule>
  </conditionalFormatting>
  <conditionalFormatting sqref="V94:X99">
    <cfRule type="cellIs" dxfId="8" priority="11" stopIfTrue="1" operator="lessThanOrEqual">
      <formula>0</formula>
    </cfRule>
  </conditionalFormatting>
  <conditionalFormatting sqref="O94:Q99">
    <cfRule type="cellIs" dxfId="7" priority="10" stopIfTrue="1" operator="lessThanOrEqual">
      <formula>0</formula>
    </cfRule>
  </conditionalFormatting>
  <conditionalFormatting sqref="H98:J102">
    <cfRule type="cellIs" dxfId="6" priority="9" stopIfTrue="1" operator="lessThanOrEqual">
      <formula>0</formula>
    </cfRule>
  </conditionalFormatting>
  <conditionalFormatting sqref="V98:X102">
    <cfRule type="cellIs" dxfId="5" priority="8" stopIfTrue="1" operator="lessThanOrEqual">
      <formula>0</formula>
    </cfRule>
  </conditionalFormatting>
  <conditionalFormatting sqref="H103:J108">
    <cfRule type="cellIs" dxfId="4" priority="6" stopIfTrue="1" operator="lessThanOrEqual">
      <formula>0</formula>
    </cfRule>
  </conditionalFormatting>
  <conditionalFormatting sqref="V103:X107">
    <cfRule type="cellIs" dxfId="3" priority="5" stopIfTrue="1" operator="lessThanOrEqual">
      <formula>0</formula>
    </cfRule>
  </conditionalFormatting>
  <conditionalFormatting sqref="O103:Q108">
    <cfRule type="cellIs" dxfId="2" priority="4" stopIfTrue="1" operator="lessThanOrEqual">
      <formula>0</formula>
    </cfRule>
  </conditionalFormatting>
  <conditionalFormatting sqref="H107:J108">
    <cfRule type="cellIs" dxfId="1" priority="3" stopIfTrue="1" operator="lessThanOrEqual">
      <formula>0</formula>
    </cfRule>
  </conditionalFormatting>
  <conditionalFormatting sqref="V107:X107">
    <cfRule type="cellIs" dxfId="0" priority="2" stopIfTrue="1" operator="lessThanOrEqual">
      <formula>0</formula>
    </cfRule>
  </conditionalFormatting>
  <hyperlinks>
    <hyperlink ref="H253" r:id="rId1"/>
  </hyperlinks>
  <pageMargins left="0.35433070866141736" right="0.19685039370078741" top="0.62992125984251968" bottom="0.19685039370078741" header="0.39370078740157483" footer="0.15748031496062992"/>
  <pageSetup paperSize="9" scale="44" fitToHeight="3" orientation="landscape" r:id="rId2"/>
  <headerFooter alignWithMargins="0"/>
  <rowBreaks count="1" manualBreakCount="1">
    <brk id="1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Зміни ІП 2017</vt:lpstr>
      <vt:lpstr>Лист1</vt:lpstr>
      <vt:lpstr>'Зміни ІП 2017'!Заголовки_для_печати</vt:lpstr>
      <vt:lpstr>'Зміни ІП 2017'!Область_печати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o.levchenko</dc:creator>
  <cp:lastModifiedBy>Бабицький Павло Валентинович</cp:lastModifiedBy>
  <cp:lastPrinted>2017-03-23T11:52:49Z</cp:lastPrinted>
  <dcterms:created xsi:type="dcterms:W3CDTF">2012-10-04T07:58:12Z</dcterms:created>
  <dcterms:modified xsi:type="dcterms:W3CDTF">2017-03-23T12:34:03Z</dcterms:modified>
</cp:coreProperties>
</file>