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95" yWindow="825" windowWidth="12210" windowHeight="7125" tabRatio="859" firstSheet="21" activeTab="22"/>
  </bookViews>
  <sheets>
    <sheet name="Загальна інформація" sheetId="1" r:id="rId1"/>
    <sheet name="1. Незавершене будівництво -" sheetId="42" r:id="rId2"/>
    <sheet name="Джерела фінансування" sheetId="3" r:id="rId3"/>
    <sheet name="3. План інвестицій" sheetId="4" r:id="rId4"/>
    <sheet name="4. Технічний стан " sheetId="5" r:id="rId5"/>
    <sheet name="4.1. Характеристика мереж " sheetId="6" r:id="rId6"/>
    <sheet name="4.2. Облік " sheetId="56" r:id="rId7"/>
    <sheet name="4.2.1. Облік промспоживачів" sheetId="49" r:id="rId8"/>
    <sheet name="4.2.2. Облік промспоживачів" sheetId="50" r:id="rId9"/>
    <sheet name="4.2.3. Облік населення" sheetId="51" r:id="rId10"/>
    <sheet name="4.2.4 Облік населення" sheetId="52" r:id="rId11"/>
    <sheet name="4.3. Стан комерційного облі " sheetId="57" r:id="rId12"/>
    <sheet name="4.3.1. Техн стан вимір Т" sheetId="54" r:id="rId13"/>
    <sheet name="4.4. Технічний облік" sheetId="55" r:id="rId14"/>
    <sheet name="4.5. Стан комп'ютерної техніки" sheetId="15" r:id="rId15"/>
    <sheet name="4.6. Стан транспорту " sheetId="58" r:id="rId16"/>
    <sheet name="4.6.1. Аналіз транспорту" sheetId="62" r:id="rId17"/>
    <sheet name="4.6.2 " sheetId="63" r:id="rId18"/>
    <sheet name="4.7. Витрати " sheetId="19" r:id="rId19"/>
    <sheet name="4.8. Характеристика за 5 років" sheetId="20" r:id="rId20"/>
    <sheet name="5. Заг" sheetId="21" r:id="rId21"/>
    <sheet name="5.1. Буд" sheetId="22" r:id="rId22"/>
    <sheet name="5.1.1. Обсяги робіт" sheetId="61" r:id="rId23"/>
    <sheet name="5.2. Зниж" sheetId="24" r:id="rId24"/>
    <sheet name="5.3. АСДТК" sheetId="25" r:id="rId25"/>
    <sheet name="5.3.1  " sheetId="26" r:id="rId26"/>
    <sheet name="5.4. Інф" sheetId="27" r:id="rId27"/>
    <sheet name="5.5. Зв'яз" sheetId="28" r:id="rId28"/>
    <sheet name="5.5. 1 " sheetId="29" r:id="rId29"/>
    <sheet name="5.6. Тран" sheetId="30" r:id="rId30"/>
    <sheet name="5.7 Інше" sheetId="31" r:id="rId31"/>
    <sheet name="6. Пров закупівлі" sheetId="33" r:id="rId32"/>
    <sheet name="Лист1" sheetId="46" r:id="rId33"/>
    <sheet name="Лист2" sheetId="47" r:id="rId34"/>
  </sheets>
  <externalReferences>
    <externalReference r:id="rId35"/>
    <externalReference r:id="rId36"/>
    <externalReference r:id="rId37"/>
    <externalReference r:id="rId38"/>
    <externalReference r:id="rId39"/>
  </externalReferences>
  <definedNames>
    <definedName name="_xlnm._FilterDatabase" localSheetId="1" hidden="1">'1. Незавершене будівництво -'!$A$3:$N$66</definedName>
    <definedName name="_xlnm._FilterDatabase" localSheetId="16" hidden="1">'4.6.1. Аналіз транспорту'!$A$4:$Q$785</definedName>
    <definedName name="_xlnm._FilterDatabase" localSheetId="22" hidden="1">'5.1.1. Обсяги робіт'!$C$1:$C$131</definedName>
    <definedName name="_xlnm._FilterDatabase" localSheetId="31" hidden="1">'6. Пров закупівлі'!$A$7:$V$208</definedName>
    <definedName name="a" localSheetId="1" hidden="1">{"Налог на прибыль",#N/A,FALSE,"Июнь"}</definedName>
    <definedName name="a" localSheetId="4" hidden="1">{"Налог на прибыль",#N/A,FALSE,"Июнь"}</definedName>
    <definedName name="a" localSheetId="5" hidden="1">{"Налог на прибыль",#N/A,FALSE,"Июнь"}</definedName>
    <definedName name="a" localSheetId="15" hidden="1">{"Налог на прибыль",#N/A,FALSE,"Июнь"}</definedName>
    <definedName name="a" localSheetId="16" hidden="1">{"Налог на прибыль",#N/A,FALSE,"Июнь"}</definedName>
    <definedName name="a" localSheetId="17" hidden="1">{"Налог на прибыль",#N/A,FALSE,"Июнь"}</definedName>
    <definedName name="a" localSheetId="22" hidden="1">{"Налог на прибыль",#N/A,FALSE,"Июнь"}</definedName>
    <definedName name="a" hidden="1">{"Налог на прибыль",#N/A,FALSE,"Июнь"}</definedName>
    <definedName name="AS2DocOpenMode" hidden="1">"AS2DocumentBrowse"</definedName>
    <definedName name="csAllowLocalConsolidation">TRUE</definedName>
    <definedName name="csAppName">"BudgetWeb"</definedName>
    <definedName name="csDesignMode">1</definedName>
    <definedName name="csKeepAlive">5</definedName>
    <definedName name="csLocalConsolidationOnSubmit">TRUE</definedName>
    <definedName name="csMy_template_Dim01">"="</definedName>
    <definedName name="csMy_template_Dim02">"="</definedName>
    <definedName name="csMy_template_Dim03" localSheetId="4">#REF!</definedName>
    <definedName name="csMy_template_Dim03" localSheetId="5">#REF!</definedName>
    <definedName name="csMy_template_Dim03" localSheetId="16">#REF!</definedName>
    <definedName name="csMy_template_Dim03" localSheetId="17">#REF!</definedName>
    <definedName name="csMy_template_Dim03">#REF!</definedName>
    <definedName name="csMy_template_Dim04" localSheetId="4">#REF!</definedName>
    <definedName name="csMy_template_Dim04" localSheetId="5">#REF!</definedName>
    <definedName name="csMy_template_Dim04" localSheetId="16">#REF!</definedName>
    <definedName name="csMy_template_Dim04" localSheetId="17">#REF!</definedName>
    <definedName name="csMy_template_Dim04">#REF!</definedName>
    <definedName name="csMy_template_Dim05" localSheetId="4">#REF!</definedName>
    <definedName name="csMy_template_Dim05" localSheetId="5">#REF!</definedName>
    <definedName name="csMy_template_Dim05" localSheetId="16">#REF!</definedName>
    <definedName name="csMy_template_Dim05" localSheetId="17">#REF!</definedName>
    <definedName name="csMy_template_Dim05">#REF!</definedName>
    <definedName name="csMy_template_Dim06" localSheetId="4">#REF!</definedName>
    <definedName name="csMy_template_Dim06" localSheetId="5">#REF!</definedName>
    <definedName name="csMy_template_Dim06" localSheetId="16">#REF!</definedName>
    <definedName name="csMy_template_Dim06" localSheetId="17">#REF!</definedName>
    <definedName name="csMy_template_Dim06">#REF!</definedName>
    <definedName name="csMy_template_Dim07" localSheetId="4">#REF!</definedName>
    <definedName name="csMy_template_Dim07" localSheetId="5">#REF!</definedName>
    <definedName name="csMy_template_Dim07" localSheetId="16">#REF!</definedName>
    <definedName name="csMy_template_Dim07" localSheetId="17">#REF!</definedName>
    <definedName name="csMy_template_Dim07">#REF!</definedName>
    <definedName name="csMy_template_Dim08" localSheetId="4">#REF!</definedName>
    <definedName name="csMy_template_Dim08" localSheetId="5">#REF!</definedName>
    <definedName name="csMy_template_Dim08" localSheetId="16">#REF!</definedName>
    <definedName name="csMy_template_Dim08" localSheetId="17">#REF!</definedName>
    <definedName name="csMy_template_Dim08">#REF!</definedName>
    <definedName name="csMy_template_Dim09" localSheetId="4">#REF!</definedName>
    <definedName name="csMy_template_Dim09" localSheetId="5">#REF!</definedName>
    <definedName name="csMy_template_Dim09" localSheetId="16">#REF!</definedName>
    <definedName name="csMy_template_Dim09" localSheetId="17">#REF!</definedName>
    <definedName name="csMy_template_Dim09">#REF!</definedName>
    <definedName name="csMy_template_Dim10" localSheetId="4">#REF!</definedName>
    <definedName name="csMy_template_Dim10" localSheetId="5">#REF!</definedName>
    <definedName name="csMy_template_Dim10" localSheetId="16">#REF!</definedName>
    <definedName name="csMy_template_Dim10" localSheetId="17">#REF!</definedName>
    <definedName name="csMy_template_Dim10">#REF!</definedName>
    <definedName name="csMy_template_Dim11" localSheetId="4">#REF!</definedName>
    <definedName name="csMy_template_Dim11" localSheetId="5">#REF!</definedName>
    <definedName name="csMy_template_Dim11" localSheetId="16">#REF!</definedName>
    <definedName name="csMy_template_Dim11" localSheetId="17">#REF!</definedName>
    <definedName name="csMy_template_Dim11">#REF!</definedName>
    <definedName name="csMy_template_Dim12" localSheetId="4">#REF!</definedName>
    <definedName name="csMy_template_Dim12" localSheetId="5">#REF!</definedName>
    <definedName name="csMy_template_Dim12" localSheetId="16">#REF!</definedName>
    <definedName name="csMy_template_Dim12" localSheetId="17">#REF!</definedName>
    <definedName name="csMy_template_Dim12">#REF!</definedName>
    <definedName name="csMy_template_Dim13" localSheetId="4">#REF!</definedName>
    <definedName name="csMy_template_Dim13" localSheetId="5">#REF!</definedName>
    <definedName name="csMy_template_Dim13" localSheetId="16">#REF!</definedName>
    <definedName name="csMy_template_Dim13" localSheetId="17">#REF!</definedName>
    <definedName name="csMy_template_Dim13">#REF!</definedName>
    <definedName name="csMy_template_Dim14" localSheetId="4">#REF!</definedName>
    <definedName name="csMy_template_Dim14" localSheetId="5">#REF!</definedName>
    <definedName name="csMy_template_Dim14" localSheetId="16">#REF!</definedName>
    <definedName name="csMy_template_Dim14" localSheetId="17">#REF!</definedName>
    <definedName name="csMy_template_Dim14">#REF!</definedName>
    <definedName name="csMy_template_Dim15" localSheetId="4">#REF!</definedName>
    <definedName name="csMy_template_Dim15" localSheetId="5">#REF!</definedName>
    <definedName name="csMy_template_Dim15" localSheetId="16">#REF!</definedName>
    <definedName name="csMy_template_Dim15" localSheetId="17">#REF!</definedName>
    <definedName name="csMy_template_Dim15">#REF!</definedName>
    <definedName name="csMy_template_Dim16" localSheetId="4">#REF!</definedName>
    <definedName name="csMy_template_Dim16" localSheetId="5">#REF!</definedName>
    <definedName name="csMy_template_Dim16" localSheetId="16">#REF!</definedName>
    <definedName name="csMy_template_Dim16" localSheetId="17">#REF!</definedName>
    <definedName name="csMy_template_Dim16">#REF!</definedName>
    <definedName name="csMy_templateAnchor" localSheetId="4">#REF!</definedName>
    <definedName name="csMy_templateAnchor" localSheetId="5">#REF!</definedName>
    <definedName name="csMy_templateAnchor" localSheetId="16">#REF!</definedName>
    <definedName name="csMy_templateAnchor" localSheetId="17">#REF!</definedName>
    <definedName name="csMy_templateAnchor">#REF!</definedName>
    <definedName name="csRefreshOnOpen">TRUE</definedName>
    <definedName name="csRefreshOnRotate">TRUE</definedName>
    <definedName name="csZTR_Financing_EquityRep_Dim01">"="</definedName>
    <definedName name="csZTR_Financing_EquityRep_Dim02">"="</definedName>
    <definedName name="csZTR_Financing_EquityRep_Dim03">"="</definedName>
    <definedName name="csZTR_Financing_EquityRep_Dim04">[1]Капитал!$C$1:$D$1</definedName>
    <definedName name="csZTR_Financing_EquityRep_Dim05">[1]Капитал!$C$2:$D$2</definedName>
    <definedName name="csZTR_Financing_EquityRep_Dim06">"="</definedName>
    <definedName name="csZTR_Financing_EquityRep_Dim07">"="</definedName>
    <definedName name="csZTR_Financing_EquityRep_Dim08">"="</definedName>
    <definedName name="csZTR_Financing_EquityRep_Dim09">"="</definedName>
    <definedName name="csZTR_Financing_EquityRep_Dim10">"="</definedName>
    <definedName name="csZTR_Financing_EquityRep_Dim11">"="</definedName>
    <definedName name="csZTR_Financing_EquityRep_Dim12">[1]Капитал!$C$3:$D$3</definedName>
    <definedName name="csZTR_Financing_EquityRep_Dim13">"="</definedName>
    <definedName name="csZTR_Financing_EquityRep_Dim14">"="</definedName>
    <definedName name="csZTR_Financing_EquityRep_Dim15">"="</definedName>
    <definedName name="csZTR_Financing_EquityRep_Dim16">"="</definedName>
    <definedName name="csZTR_Financing_EquityRepAnchor">[1]Капитал!$C$5</definedName>
    <definedName name="csZTR_Financing_LoansRep_Dim01">"="</definedName>
    <definedName name="csZTR_Financing_LoansRep_Dim02">"="</definedName>
    <definedName name="csZTR_Financing_LoansRep_Dim03">"="</definedName>
    <definedName name="csZTR_Financing_LoansRep_Dim04">[1]Кредиты!$C$1:$D$1</definedName>
    <definedName name="csZTR_Financing_LoansRep_Dim05">[1]Кредиты!$C$2:$D$2</definedName>
    <definedName name="csZTR_Financing_LoansRep_Dim06">"="</definedName>
    <definedName name="csZTR_Financing_LoansRep_Dim07">"="</definedName>
    <definedName name="csZTR_Financing_LoansRep_Dim08">[1]Кредиты!$C$3:$D$3</definedName>
    <definedName name="csZTR_Financing_LoansRep_Dim09">"="</definedName>
    <definedName name="csZTR_Financing_LoansRep_Dim10">"="</definedName>
    <definedName name="csZTR_Financing_LoansRep_Dim11">"="</definedName>
    <definedName name="csZTR_Financing_LoansRep_Dim12">[1]Кредиты!$C$4:$D$4</definedName>
    <definedName name="csZTR_Financing_LoansRep_Dim13">"="</definedName>
    <definedName name="csZTR_Financing_LoansRep_Dim14">"="</definedName>
    <definedName name="csZTR_Financing_LoansRep_Dim15">"="</definedName>
    <definedName name="csZTR_Financing_LoansRep_Dim16">[1]Кредиты!$E$1:$F$1</definedName>
    <definedName name="csZTR_Financing_LoansRepAnchor">[1]Кредиты!$C$6</definedName>
    <definedName name="csZTR_reports_bs_Dim01">"="</definedName>
    <definedName name="csZTR_reports_bs_Dim02">[2]Баланс!$C$1:$D$1</definedName>
    <definedName name="csZTR_reports_bs_Dim03">"="</definedName>
    <definedName name="csZTR_reports_bs_Dim04">[2]Баланс!$C$2:$D$2</definedName>
    <definedName name="csZTR_reports_bs_Dim05">[2]Баланс!$C$3:$D$3</definedName>
    <definedName name="csZTR_reports_bs_Dim06">"="</definedName>
    <definedName name="csZTR_reports_bs_Dim07">"="</definedName>
    <definedName name="csZTR_reports_bs_Dim08">"="</definedName>
    <definedName name="csZTR_reports_bs_Dim09">"="</definedName>
    <definedName name="csZTR_reports_bs_Dim10">"="</definedName>
    <definedName name="csZTR_reports_bs_Dim11">"="</definedName>
    <definedName name="csZTR_reports_bs_Dim12">"="</definedName>
    <definedName name="csZTR_reports_bs_Dim13">"="</definedName>
    <definedName name="csZTR_reports_bs_Dim14">"="</definedName>
    <definedName name="csZTR_reports_bs_Dim15">"="</definedName>
    <definedName name="csZTR_reports_bs_Dim16">"="</definedName>
    <definedName name="csZTR_reports_cf_Dim01">"="</definedName>
    <definedName name="csZTR_reports_cf_Dim02">"="</definedName>
    <definedName name="csZTR_reports_cf_Dim03">"="</definedName>
    <definedName name="csZTR_reports_cf_Dim04">'[2]Движение ДС'!$C$1:$D$1</definedName>
    <definedName name="csZTR_reports_cf_Dim05">'[2]Движение ДС'!$C$2:$D$2</definedName>
    <definedName name="csZTR_reports_cf_Dim06">"="</definedName>
    <definedName name="csZTR_reports_cf_Dim07">"="</definedName>
    <definedName name="csZTR_reports_cf_Dim08">"="</definedName>
    <definedName name="csZTR_reports_cf_Dim09">"="</definedName>
    <definedName name="csZTR_reports_cf_Dim10">"="</definedName>
    <definedName name="csZTR_reports_cf_Dim11">"="</definedName>
    <definedName name="csZTR_reports_cf_Dim12">"="</definedName>
    <definedName name="csZTR_reports_cf_Dim13">"="</definedName>
    <definedName name="csZTR_reports_cf_Dim14">"="</definedName>
    <definedName name="csZTR_reports_cf_Dim15">"="</definedName>
    <definedName name="csZTR_reports_cf_Dim16">'[2]Движение ДС'!$C$3:$D$3</definedName>
    <definedName name="csZTR_reports_obor_kapital_Dim01">"="</definedName>
    <definedName name="csZTR_reports_obor_kapital_Dim02" localSheetId="4">#REF!</definedName>
    <definedName name="csZTR_reports_obor_kapital_Dim02" localSheetId="5">#REF!</definedName>
    <definedName name="csZTR_reports_obor_kapital_Dim02" localSheetId="16">#REF!</definedName>
    <definedName name="csZTR_reports_obor_kapital_Dim02" localSheetId="17">#REF!</definedName>
    <definedName name="csZTR_reports_obor_kapital_Dim02">#REF!</definedName>
    <definedName name="csZTR_reports_obor_kapital_Dim03">"="</definedName>
    <definedName name="csZTR_reports_obor_kapital_Dim04" localSheetId="4">#REF!</definedName>
    <definedName name="csZTR_reports_obor_kapital_Dim04" localSheetId="5">#REF!</definedName>
    <definedName name="csZTR_reports_obor_kapital_Dim04" localSheetId="16">#REF!</definedName>
    <definedName name="csZTR_reports_obor_kapital_Dim04" localSheetId="17">#REF!</definedName>
    <definedName name="csZTR_reports_obor_kapital_Dim04">#REF!</definedName>
    <definedName name="csZTR_reports_obor_kapital_Dim05" localSheetId="4">#REF!</definedName>
    <definedName name="csZTR_reports_obor_kapital_Dim05" localSheetId="5">#REF!</definedName>
    <definedName name="csZTR_reports_obor_kapital_Dim05" localSheetId="16">#REF!</definedName>
    <definedName name="csZTR_reports_obor_kapital_Dim05" localSheetId="17">#REF!</definedName>
    <definedName name="csZTR_reports_obor_kapital_Dim05">#REF!</definedName>
    <definedName name="csZTR_reports_obor_kapital_Dim06">"="</definedName>
    <definedName name="csZTR_reports_obor_kapital_Dim07">"="</definedName>
    <definedName name="csZTR_reports_obor_kapital_Dim08">"="</definedName>
    <definedName name="csZTR_reports_obor_kapital_Dim09">"="</definedName>
    <definedName name="csZTR_reports_obor_kapital_Dim10">"="</definedName>
    <definedName name="csZTR_reports_obor_kapital_Dim11">"="</definedName>
    <definedName name="csZTR_reports_obor_kapital_Dim12">"="</definedName>
    <definedName name="csZTR_reports_obor_kapital_Dim13">"="</definedName>
    <definedName name="csZTR_reports_obor_kapital_Dim14">"="</definedName>
    <definedName name="csZTR_reports_obor_kapital_Dim15">"="</definedName>
    <definedName name="csZTR_reports_obor_kapital_Dim16">"="</definedName>
    <definedName name="csZTR_reports_obor_kapitalAnchor" localSheetId="4">#REF!</definedName>
    <definedName name="csZTR_reports_obor_kapitalAnchor" localSheetId="5">#REF!</definedName>
    <definedName name="csZTR_reports_obor_kapitalAnchor" localSheetId="16">#REF!</definedName>
    <definedName name="csZTR_reports_obor_kapitalAnchor" localSheetId="17">#REF!</definedName>
    <definedName name="csZTR_reports_obor_kapitalAnchor">#REF!</definedName>
    <definedName name="csZTR_Reports_p_l_Dim01">"="</definedName>
    <definedName name="csZTR_Reports_p_l_Dim02">'[2]Прибыли и убытки'!$C$1:$D$1</definedName>
    <definedName name="csZTR_Reports_p_l_Dim03">"="</definedName>
    <definedName name="csZTR_Reports_p_l_Dim04">'[2]Прибыли и убытки'!$C$2:$D$2</definedName>
    <definedName name="csZTR_Reports_p_l_Dim05">'[2]Прибыли и убытки'!$C$3:$D$3</definedName>
    <definedName name="csZTR_Reports_p_l_Dim06">"="</definedName>
    <definedName name="csZTR_Reports_p_l_Dim07">"="</definedName>
    <definedName name="csZTR_Reports_p_l_Dim08">"="</definedName>
    <definedName name="csZTR_Reports_p_l_Dim09">"="</definedName>
    <definedName name="csZTR_Reports_p_l_Dim10">"="</definedName>
    <definedName name="csZTR_Reports_p_l_Dim11">"="</definedName>
    <definedName name="csZTR_Reports_p_l_Dim12">"="</definedName>
    <definedName name="csZTR_Reports_p_l_Dim13">"="</definedName>
    <definedName name="csZTR_Reports_p_l_Dim14">"="</definedName>
    <definedName name="csZTR_Reports_p_l_Dim15">"="</definedName>
    <definedName name="csZTR_Reports_p_l_Dim16">"="</definedName>
    <definedName name="h" localSheetId="1" hidden="1">{"Налог на прибыль",#N/A,FALSE,"Июнь"}</definedName>
    <definedName name="h" localSheetId="4" hidden="1">{"Налог на прибыль",#N/A,FALSE,"Июнь"}</definedName>
    <definedName name="h" localSheetId="5" hidden="1">{"Налог на прибыль",#N/A,FALSE,"Июнь"}</definedName>
    <definedName name="h" localSheetId="15" hidden="1">{"Налог на прибыль",#N/A,FALSE,"Июнь"}</definedName>
    <definedName name="h" localSheetId="16" hidden="1">{"Налог на прибыль",#N/A,FALSE,"Июнь"}</definedName>
    <definedName name="h" localSheetId="17" hidden="1">{"Налог на прибыль",#N/A,FALSE,"Июнь"}</definedName>
    <definedName name="h" localSheetId="22" hidden="1">{"Налог на прибыль",#N/A,FALSE,"Июнь"}</definedName>
    <definedName name="h" hidden="1">{"Налог на прибыль",#N/A,FALSE,"Июнь"}</definedName>
    <definedName name="H_1">'[3]Вводные данные'!$B$11</definedName>
    <definedName name="include" localSheetId="4">#REF!</definedName>
    <definedName name="include" localSheetId="5">#REF!</definedName>
    <definedName name="include" localSheetId="16">#REF!</definedName>
    <definedName name="include" localSheetId="17">#REF!</definedName>
    <definedName name="include">#REF!</definedName>
    <definedName name="j" localSheetId="1" hidden="1">{"Налог на прибыль",#N/A,FALSE,"Июнь"}</definedName>
    <definedName name="j" localSheetId="4" hidden="1">{"Налог на прибыль",#N/A,FALSE,"Июнь"}</definedName>
    <definedName name="j" localSheetId="5" hidden="1">{"Налог на прибыль",#N/A,FALSE,"Июнь"}</definedName>
    <definedName name="j" localSheetId="15" hidden="1">{"Налог на прибыль",#N/A,FALSE,"Июнь"}</definedName>
    <definedName name="j" localSheetId="16" hidden="1">{"Налог на прибыль",#N/A,FALSE,"Июнь"}</definedName>
    <definedName name="j" localSheetId="17" hidden="1">{"Налог на прибыль",#N/A,FALSE,"Июнь"}</definedName>
    <definedName name="j" localSheetId="22" hidden="1">{"Налог на прибыль",#N/A,FALSE,"Июнь"}</definedName>
    <definedName name="j" hidden="1">{"Налог на прибыль",#N/A,FALSE,"Июнь"}</definedName>
    <definedName name="l" localSheetId="1" hidden="1">{"Налог на прибыль",#N/A,FALSE,"Июнь"}</definedName>
    <definedName name="l" localSheetId="4" hidden="1">{"Налог на прибыль",#N/A,FALSE,"Июнь"}</definedName>
    <definedName name="l" localSheetId="5" hidden="1">{"Налог на прибыль",#N/A,FALSE,"Июнь"}</definedName>
    <definedName name="l" localSheetId="15" hidden="1">{"Налог на прибыль",#N/A,FALSE,"Июнь"}</definedName>
    <definedName name="l" localSheetId="16" hidden="1">{"Налог на прибыль",#N/A,FALSE,"Июнь"}</definedName>
    <definedName name="l" localSheetId="17" hidden="1">{"Налог на прибыль",#N/A,FALSE,"Июнь"}</definedName>
    <definedName name="l" localSheetId="22" hidden="1">{"Налог на прибыль",#N/A,FALSE,"Июнь"}</definedName>
    <definedName name="l" hidden="1">{"Налог на прибыль",#N/A,FALSE,"Июнь"}</definedName>
    <definedName name="Month_9">'[3]Вводные данные'!$B$12</definedName>
    <definedName name="Q_1">'[3]Вводные данные'!$B$10</definedName>
    <definedName name="wrn.Налог._.на._.прибыль." localSheetId="1" hidden="1">{"Налог на прибыль",#N/A,FALSE,"Июнь"}</definedName>
    <definedName name="wrn.Налог._.на._.прибыль." localSheetId="4" hidden="1">{"Налог на прибыль",#N/A,FALSE,"Июнь"}</definedName>
    <definedName name="wrn.Налог._.на._.прибыль." localSheetId="5" hidden="1">{"Налог на прибыль",#N/A,FALSE,"Июнь"}</definedName>
    <definedName name="wrn.Налог._.на._.прибыль." localSheetId="15" hidden="1">{"Налог на прибыль",#N/A,FALSE,"Июнь"}</definedName>
    <definedName name="wrn.Налог._.на._.прибыль." localSheetId="16" hidden="1">{"Налог на прибыль",#N/A,FALSE,"Июнь"}</definedName>
    <definedName name="wrn.Налог._.на._.прибыль." localSheetId="17" hidden="1">{"Налог на прибыль",#N/A,FALSE,"Июнь"}</definedName>
    <definedName name="wrn.Налог._.на._.прибыль." localSheetId="22" hidden="1">{"Налог на прибыль",#N/A,FALSE,"Июнь"}</definedName>
    <definedName name="wrn.Налог._.на._.прибыль." hidden="1">{"Налог на прибыль",#N/A,FALSE,"Июнь"}</definedName>
    <definedName name="Year">'[3]Вводные данные'!$B$13</definedName>
    <definedName name="z" localSheetId="1" hidden="1">{"Налог на прибыль",#N/A,FALSE,"Июнь"}</definedName>
    <definedName name="z" localSheetId="4" hidden="1">{"Налог на прибыль",#N/A,FALSE,"Июнь"}</definedName>
    <definedName name="z" localSheetId="5" hidden="1">{"Налог на прибыль",#N/A,FALSE,"Июнь"}</definedName>
    <definedName name="z" localSheetId="15" hidden="1">{"Налог на прибыль",#N/A,FALSE,"Июнь"}</definedName>
    <definedName name="z" localSheetId="16" hidden="1">{"Налог на прибыль",#N/A,FALSE,"Июнь"}</definedName>
    <definedName name="z" localSheetId="17" hidden="1">{"Налог на прибыль",#N/A,FALSE,"Июнь"}</definedName>
    <definedName name="z" localSheetId="22" hidden="1">{"Налог на прибыль",#N/A,FALSE,"Июнь"}</definedName>
    <definedName name="z" hidden="1">{"Налог на прибыль",#N/A,FALSE,"Июнь"}</definedName>
    <definedName name="Z_0A18D8BA_6B72_4478_AC97_607DB6DBCD71_.wvu.FilterData" localSheetId="16" hidden="1">'4.6.1. Аналіз транспорту'!$A$4:$Q$744</definedName>
    <definedName name="Z_0A18D8BA_6B72_4478_AC97_607DB6DBCD71_.wvu.FilterData" localSheetId="31" hidden="1">'6. Пров закупівлі'!$A$7:$V$208</definedName>
    <definedName name="Z_87A3A025_EF51_43FF_BA52_294C83C8EFC1_.wvu.FilterData" localSheetId="31" hidden="1">'6. Пров закупівлі'!$A$7:$V$208</definedName>
    <definedName name="Z_9239DC0A_7B51_4167_9585_3E071DE1ECFC_.wvu.FilterData" localSheetId="22" hidden="1">'5.1.1. Обсяги робіт'!$C$1:$C$131</definedName>
    <definedName name="Z_C9F8E0A7_7ADA_4A9A_A8B3_50B5B131F672_.wvu.Cols" localSheetId="16" hidden="1">'4.6.1. Аналіз транспорту'!$A:$A</definedName>
    <definedName name="Z_C9F8E0A7_7ADA_4A9A_A8B3_50B5B131F672_.wvu.Cols" localSheetId="2" hidden="1">'Джерела фінансування'!#REF!</definedName>
    <definedName name="Z_C9F8E0A7_7ADA_4A9A_A8B3_50B5B131F672_.wvu.FilterData" localSheetId="16" hidden="1">'4.6.1. Аналіз транспорту'!$A$4:$Q$744</definedName>
    <definedName name="Z_C9F8E0A7_7ADA_4A9A_A8B3_50B5B131F672_.wvu.FilterData" localSheetId="22" hidden="1">'5.1.1. Обсяги робіт'!$C$1:$C$131</definedName>
    <definedName name="Z_C9F8E0A7_7ADA_4A9A_A8B3_50B5B131F672_.wvu.FilterData" localSheetId="31" hidden="1">'6. Пров закупівлі'!$A$7:$V$208</definedName>
    <definedName name="Z_C9F8E0A7_7ADA_4A9A_A8B3_50B5B131F672_.wvu.PrintArea" localSheetId="4" hidden="1">'4. Технічний стан '!$A$1:$F$102</definedName>
    <definedName name="Z_C9F8E0A7_7ADA_4A9A_A8B3_50B5B131F672_.wvu.PrintArea" localSheetId="5" hidden="1">'4.1. Характеристика мереж '!$A$1:$L$183</definedName>
    <definedName name="Z_C9F8E0A7_7ADA_4A9A_A8B3_50B5B131F672_.wvu.PrintArea" localSheetId="15" hidden="1">'4.6. Стан транспорту '!$A$1:$G$72</definedName>
    <definedName name="Z_C9F8E0A7_7ADA_4A9A_A8B3_50B5B131F672_.wvu.PrintArea" localSheetId="17" hidden="1">'4.6.2 '!$A$1:$J$34</definedName>
    <definedName name="Z_C9F8E0A7_7ADA_4A9A_A8B3_50B5B131F672_.wvu.PrintArea" localSheetId="19" hidden="1">'4.8. Характеристика за 5 років'!$A$1:$G$50</definedName>
    <definedName name="Z_C9F8E0A7_7ADA_4A9A_A8B3_50B5B131F672_.wvu.PrintArea" localSheetId="20" hidden="1">'5. Заг'!$A$1:$J$23</definedName>
    <definedName name="Z_C9F8E0A7_7ADA_4A9A_A8B3_50B5B131F672_.wvu.PrintArea" localSheetId="22" hidden="1">'5.1.1. Обсяги робіт'!$A$1:$J$134</definedName>
    <definedName name="Z_C9F8E0A7_7ADA_4A9A_A8B3_50B5B131F672_.wvu.PrintArea" localSheetId="25" hidden="1">'5.3.1  '!$A$1:$I$58</definedName>
    <definedName name="Z_C9F8E0A7_7ADA_4A9A_A8B3_50B5B131F672_.wvu.PrintArea" localSheetId="26" hidden="1">'5.4. Інф'!$A$1:$J$28</definedName>
    <definedName name="Z_C9F8E0A7_7ADA_4A9A_A8B3_50B5B131F672_.wvu.PrintArea" localSheetId="28" hidden="1">'5.5. 1 '!$A$1:$I$69</definedName>
    <definedName name="Z_C9F8E0A7_7ADA_4A9A_A8B3_50B5B131F672_.wvu.PrintArea" localSheetId="31" hidden="1">'6. Пров закупівлі'!$A$2:$H$250</definedName>
    <definedName name="Z_C9F8E0A7_7ADA_4A9A_A8B3_50B5B131F672_.wvu.PrintTitles" localSheetId="1" hidden="1">'1. Незавершене будівництво -'!$2:$3</definedName>
    <definedName name="Z_C9F8E0A7_7ADA_4A9A_A8B3_50B5B131F672_.wvu.PrintTitles" localSheetId="31" hidden="1">'6. Пров закупівлі'!$3:$7</definedName>
    <definedName name="Z_C9F8E0A7_7ADA_4A9A_A8B3_50B5B131F672_.wvu.Rows" localSheetId="1" hidden="1">'1. Незавершене будівництво -'!$84:$88</definedName>
    <definedName name="Z_C9F8E0A7_7ADA_4A9A_A8B3_50B5B131F672_.wvu.Rows" localSheetId="20" hidden="1">'5. Заг'!$26:$30</definedName>
    <definedName name="Z_C9F8E0A7_7ADA_4A9A_A8B3_50B5B131F672_.wvu.Rows" localSheetId="22" hidden="1">'5.1.1. Обсяги робіт'!$6:$18,'5.1.1. Обсяги робіт'!#REF!,'5.1.1. Обсяги робіт'!#REF!,'5.1.1. Обсяги робіт'!#REF!,'5.1.1. Обсяги робіт'!#REF!</definedName>
    <definedName name="Z_C9F8E0A7_7ADA_4A9A_A8B3_50B5B131F672_.wvu.Rows" localSheetId="25" hidden="1">'5.3.1  '!$46:$49</definedName>
    <definedName name="Z_C9F8E0A7_7ADA_4A9A_A8B3_50B5B131F672_.wvu.Rows" localSheetId="28" hidden="1">'5.5. 1 '!$71:$75</definedName>
    <definedName name="Z_C9F8E0A7_7ADA_4A9A_A8B3_50B5B131F672_.wvu.Rows" localSheetId="27" hidden="1">'5.5. Зв''яз'!$5:$5</definedName>
    <definedName name="Z_C9F8E0A7_7ADA_4A9A_A8B3_50B5B131F672_.wvu.Rows" localSheetId="29" hidden="1">'5.6. Тран'!$5:$5</definedName>
    <definedName name="Z_C9F8E0A7_7ADA_4A9A_A8B3_50B5B131F672_.wvu.Rows" localSheetId="31" hidden="1">'6. Пров закупівлі'!$30:$38,'6. Пров закупівлі'!$46:$48,'6. Пров закупівлі'!$74:$80</definedName>
    <definedName name="Z_C9F8E0A7_7ADA_4A9A_A8B3_50B5B131F672_.wvu.Rows" localSheetId="2" hidden="1">'Джерела фінансування'!#REF!,'Джерела фінансування'!#REF!,'Джерела фінансування'!#REF!</definedName>
    <definedName name="Z_C9F8E0A7_7ADA_4A9A_A8B3_50B5B131F672_.wvu.Rows" localSheetId="0" hidden="1">'Загальна інформація'!$20:$27</definedName>
    <definedName name="Z_FF84ACCF_92E0_4846_81A0_50633401E5E8_.wvu.Rows" localSheetId="1" hidden="1">'1. Незавершене будівництво -'!$4:$5,'1. Незавершене будівництво -'!$84:$88</definedName>
    <definedName name="ааас" localSheetId="1" hidden="1">{"Налог на прибыль",#N/A,FALSE,"Июнь"}</definedName>
    <definedName name="ааас" localSheetId="4" hidden="1">{"Налог на прибыль",#N/A,FALSE,"Июнь"}</definedName>
    <definedName name="ааас" localSheetId="5" hidden="1">{"Налог на прибыль",#N/A,FALSE,"Июнь"}</definedName>
    <definedName name="ааас" localSheetId="15" hidden="1">{"Налог на прибыль",#N/A,FALSE,"Июнь"}</definedName>
    <definedName name="ааас" localSheetId="16" hidden="1">{"Налог на прибыль",#N/A,FALSE,"Июнь"}</definedName>
    <definedName name="ааас" localSheetId="17" hidden="1">{"Налог на прибыль",#N/A,FALSE,"Июнь"}</definedName>
    <definedName name="ааас" localSheetId="22" hidden="1">{"Налог на прибыль",#N/A,FALSE,"Июнь"}</definedName>
    <definedName name="ааас" hidden="1">{"Налог на прибыль",#N/A,FALSE,"Июнь"}</definedName>
    <definedName name="авг913.01" localSheetId="4">#REF!</definedName>
    <definedName name="авг913.01" localSheetId="5">#REF!</definedName>
    <definedName name="авг913.01" localSheetId="16">#REF!</definedName>
    <definedName name="авг913.01" localSheetId="17">#REF!</definedName>
    <definedName name="авг913.01">#REF!</definedName>
    <definedName name="авг913.02" localSheetId="4">#REF!</definedName>
    <definedName name="авг913.02" localSheetId="5">#REF!</definedName>
    <definedName name="авг913.02" localSheetId="16">#REF!</definedName>
    <definedName name="авг913.02" localSheetId="17">#REF!</definedName>
    <definedName name="авг913.02">#REF!</definedName>
    <definedName name="авг913.03" localSheetId="4">#REF!</definedName>
    <definedName name="авг913.03" localSheetId="5">#REF!</definedName>
    <definedName name="авг913.03" localSheetId="16">#REF!</definedName>
    <definedName name="авг913.03" localSheetId="17">#REF!</definedName>
    <definedName name="авг913.03">#REF!</definedName>
    <definedName name="авг913.04" localSheetId="4">#REF!</definedName>
    <definedName name="авг913.04" localSheetId="5">#REF!</definedName>
    <definedName name="авг913.04" localSheetId="16">#REF!</definedName>
    <definedName name="авг913.04" localSheetId="17">#REF!</definedName>
    <definedName name="авг913.04">#REF!</definedName>
    <definedName name="авг913.05" localSheetId="4">#REF!</definedName>
    <definedName name="авг913.05" localSheetId="5">#REF!</definedName>
    <definedName name="авг913.05" localSheetId="16">#REF!</definedName>
    <definedName name="авг913.05" localSheetId="17">#REF!</definedName>
    <definedName name="авг913.05">#REF!</definedName>
    <definedName name="авг913.06" localSheetId="4">#REF!</definedName>
    <definedName name="авг913.06" localSheetId="5">#REF!</definedName>
    <definedName name="авг913.06" localSheetId="16">#REF!</definedName>
    <definedName name="авг913.06" localSheetId="17">#REF!</definedName>
    <definedName name="авг913.06">#REF!</definedName>
    <definedName name="авг913.07" localSheetId="4">#REF!</definedName>
    <definedName name="авг913.07" localSheetId="5">#REF!</definedName>
    <definedName name="авг913.07" localSheetId="16">#REF!</definedName>
    <definedName name="авг913.07" localSheetId="17">#REF!</definedName>
    <definedName name="авг913.07">#REF!</definedName>
    <definedName name="авг913.08" localSheetId="4">#REF!</definedName>
    <definedName name="авг913.08" localSheetId="5">#REF!</definedName>
    <definedName name="авг913.08" localSheetId="16">#REF!</definedName>
    <definedName name="авг913.08" localSheetId="17">#REF!</definedName>
    <definedName name="авг913.08">#REF!</definedName>
    <definedName name="авг913.09" localSheetId="4">#REF!</definedName>
    <definedName name="авг913.09" localSheetId="5">#REF!</definedName>
    <definedName name="авг913.09" localSheetId="16">#REF!</definedName>
    <definedName name="авг913.09" localSheetId="17">#REF!</definedName>
    <definedName name="авг913.09">#REF!</definedName>
    <definedName name="авг92.01" localSheetId="4">#REF!</definedName>
    <definedName name="авг92.01" localSheetId="5">#REF!</definedName>
    <definedName name="авг92.01" localSheetId="16">#REF!</definedName>
    <definedName name="авг92.01" localSheetId="17">#REF!</definedName>
    <definedName name="авг92.01">#REF!</definedName>
    <definedName name="авг92.02" localSheetId="4">#REF!</definedName>
    <definedName name="авг92.02" localSheetId="5">#REF!</definedName>
    <definedName name="авг92.02" localSheetId="16">#REF!</definedName>
    <definedName name="авг92.02" localSheetId="17">#REF!</definedName>
    <definedName name="авг92.02">#REF!</definedName>
    <definedName name="авг92.03" localSheetId="4">#REF!</definedName>
    <definedName name="авг92.03" localSheetId="5">#REF!</definedName>
    <definedName name="авг92.03" localSheetId="16">#REF!</definedName>
    <definedName name="авг92.03" localSheetId="17">#REF!</definedName>
    <definedName name="авг92.03">#REF!</definedName>
    <definedName name="авг92.04" localSheetId="4">#REF!</definedName>
    <definedName name="авг92.04" localSheetId="5">#REF!</definedName>
    <definedName name="авг92.04" localSheetId="16">#REF!</definedName>
    <definedName name="авг92.04" localSheetId="17">#REF!</definedName>
    <definedName name="авг92.04">#REF!</definedName>
    <definedName name="авг92.05" localSheetId="4">#REF!</definedName>
    <definedName name="авг92.05" localSheetId="5">#REF!</definedName>
    <definedName name="авг92.05" localSheetId="16">#REF!</definedName>
    <definedName name="авг92.05" localSheetId="17">#REF!</definedName>
    <definedName name="авг92.05">#REF!</definedName>
    <definedName name="авг92.06" localSheetId="4">#REF!</definedName>
    <definedName name="авг92.06" localSheetId="5">#REF!</definedName>
    <definedName name="авг92.06" localSheetId="16">#REF!</definedName>
    <definedName name="авг92.06" localSheetId="17">#REF!</definedName>
    <definedName name="авг92.06">#REF!</definedName>
    <definedName name="авг92.07" localSheetId="4">#REF!</definedName>
    <definedName name="авг92.07" localSheetId="5">#REF!</definedName>
    <definedName name="авг92.07" localSheetId="16">#REF!</definedName>
    <definedName name="авг92.07" localSheetId="17">#REF!</definedName>
    <definedName name="авг92.07">#REF!</definedName>
    <definedName name="авг92.08" localSheetId="4">#REF!</definedName>
    <definedName name="авг92.08" localSheetId="5">#REF!</definedName>
    <definedName name="авг92.08" localSheetId="16">#REF!</definedName>
    <definedName name="авг92.08" localSheetId="17">#REF!</definedName>
    <definedName name="авг92.08">#REF!</definedName>
    <definedName name="авг92.09" localSheetId="4">#REF!</definedName>
    <definedName name="авг92.09" localSheetId="5">#REF!</definedName>
    <definedName name="авг92.09" localSheetId="16">#REF!</definedName>
    <definedName name="авг92.09" localSheetId="17">#REF!</definedName>
    <definedName name="авг92.09">#REF!</definedName>
    <definedName name="авг92.10" localSheetId="4">#REF!</definedName>
    <definedName name="авг92.10" localSheetId="5">#REF!</definedName>
    <definedName name="авг92.10" localSheetId="16">#REF!</definedName>
    <definedName name="авг92.10" localSheetId="17">#REF!</definedName>
    <definedName name="авг92.10">#REF!</definedName>
    <definedName name="авг92.11" localSheetId="4">#REF!</definedName>
    <definedName name="авг92.11" localSheetId="5">#REF!</definedName>
    <definedName name="авг92.11" localSheetId="16">#REF!</definedName>
    <definedName name="авг92.11" localSheetId="17">#REF!</definedName>
    <definedName name="авг92.11">#REF!</definedName>
    <definedName name="авг92.12" localSheetId="4">#REF!</definedName>
    <definedName name="авг92.12" localSheetId="5">#REF!</definedName>
    <definedName name="авг92.12" localSheetId="16">#REF!</definedName>
    <definedName name="авг92.12" localSheetId="17">#REF!</definedName>
    <definedName name="авг92.12">#REF!</definedName>
    <definedName name="авг92.13" localSheetId="4">#REF!</definedName>
    <definedName name="авг92.13" localSheetId="5">#REF!</definedName>
    <definedName name="авг92.13" localSheetId="16">#REF!</definedName>
    <definedName name="авг92.13" localSheetId="17">#REF!</definedName>
    <definedName name="авг92.13">#REF!</definedName>
    <definedName name="авг92.14" localSheetId="4">#REF!</definedName>
    <definedName name="авг92.14" localSheetId="5">#REF!</definedName>
    <definedName name="авг92.14" localSheetId="16">#REF!</definedName>
    <definedName name="авг92.14" localSheetId="17">#REF!</definedName>
    <definedName name="авг92.14">#REF!</definedName>
    <definedName name="авг92.15" localSheetId="4">#REF!</definedName>
    <definedName name="авг92.15" localSheetId="5">#REF!</definedName>
    <definedName name="авг92.15" localSheetId="16">#REF!</definedName>
    <definedName name="авг92.15" localSheetId="17">#REF!</definedName>
    <definedName name="авг92.15">#REF!</definedName>
    <definedName name="авг92.16" localSheetId="4">#REF!</definedName>
    <definedName name="авг92.16" localSheetId="5">#REF!</definedName>
    <definedName name="авг92.16" localSheetId="16">#REF!</definedName>
    <definedName name="авг92.16" localSheetId="17">#REF!</definedName>
    <definedName name="авг92.16">#REF!</definedName>
    <definedName name="авг92.17" localSheetId="4">#REF!</definedName>
    <definedName name="авг92.17" localSheetId="5">#REF!</definedName>
    <definedName name="авг92.17" localSheetId="16">#REF!</definedName>
    <definedName name="авг92.17" localSheetId="17">#REF!</definedName>
    <definedName name="авг92.17">#REF!</definedName>
    <definedName name="авг92.18" localSheetId="4">#REF!</definedName>
    <definedName name="авг92.18" localSheetId="5">#REF!</definedName>
    <definedName name="авг92.18" localSheetId="16">#REF!</definedName>
    <definedName name="авг92.18" localSheetId="17">#REF!</definedName>
    <definedName name="авг92.18">#REF!</definedName>
    <definedName name="авг92.19" localSheetId="4">#REF!</definedName>
    <definedName name="авг92.19" localSheetId="5">#REF!</definedName>
    <definedName name="авг92.19" localSheetId="16">#REF!</definedName>
    <definedName name="авг92.19" localSheetId="17">#REF!</definedName>
    <definedName name="авг92.19">#REF!</definedName>
    <definedName name="авг92.20" localSheetId="4">#REF!</definedName>
    <definedName name="авг92.20" localSheetId="5">#REF!</definedName>
    <definedName name="авг92.20" localSheetId="16">#REF!</definedName>
    <definedName name="авг92.20" localSheetId="17">#REF!</definedName>
    <definedName name="авг92.20">#REF!</definedName>
    <definedName name="авг92.21" localSheetId="4">#REF!</definedName>
    <definedName name="авг92.21" localSheetId="5">#REF!</definedName>
    <definedName name="авг92.21" localSheetId="16">#REF!</definedName>
    <definedName name="авг92.21" localSheetId="17">#REF!</definedName>
    <definedName name="авг92.21">#REF!</definedName>
    <definedName name="авг92.22" localSheetId="4">#REF!</definedName>
    <definedName name="авг92.22" localSheetId="5">#REF!</definedName>
    <definedName name="авг92.22" localSheetId="16">#REF!</definedName>
    <definedName name="авг92.22" localSheetId="17">#REF!</definedName>
    <definedName name="авг92.22">#REF!</definedName>
    <definedName name="авг92.23" localSheetId="4">#REF!</definedName>
    <definedName name="авг92.23" localSheetId="5">#REF!</definedName>
    <definedName name="авг92.23" localSheetId="16">#REF!</definedName>
    <definedName name="авг92.23" localSheetId="17">#REF!</definedName>
    <definedName name="авг92.23">#REF!</definedName>
    <definedName name="авг93.01" localSheetId="4">#REF!</definedName>
    <definedName name="авг93.01" localSheetId="5">#REF!</definedName>
    <definedName name="авг93.01" localSheetId="16">#REF!</definedName>
    <definedName name="авг93.01" localSheetId="17">#REF!</definedName>
    <definedName name="авг93.01">#REF!</definedName>
    <definedName name="авг93.02" localSheetId="4">#REF!</definedName>
    <definedName name="авг93.02" localSheetId="5">#REF!</definedName>
    <definedName name="авг93.02" localSheetId="16">#REF!</definedName>
    <definedName name="авг93.02" localSheetId="17">#REF!</definedName>
    <definedName name="авг93.02">#REF!</definedName>
    <definedName name="авг93.03" localSheetId="4">#REF!</definedName>
    <definedName name="авг93.03" localSheetId="5">#REF!</definedName>
    <definedName name="авг93.03" localSheetId="16">#REF!</definedName>
    <definedName name="авг93.03" localSheetId="17">#REF!</definedName>
    <definedName name="авг93.03">#REF!</definedName>
    <definedName name="авг93.04" localSheetId="4">#REF!</definedName>
    <definedName name="авг93.04" localSheetId="5">#REF!</definedName>
    <definedName name="авг93.04" localSheetId="16">#REF!</definedName>
    <definedName name="авг93.04" localSheetId="17">#REF!</definedName>
    <definedName name="авг93.04">#REF!</definedName>
    <definedName name="авг93.05" localSheetId="4">#REF!</definedName>
    <definedName name="авг93.05" localSheetId="5">#REF!</definedName>
    <definedName name="авг93.05" localSheetId="16">#REF!</definedName>
    <definedName name="авг93.05" localSheetId="17">#REF!</definedName>
    <definedName name="авг93.05">#REF!</definedName>
    <definedName name="авг93.06" localSheetId="4">#REF!</definedName>
    <definedName name="авг93.06" localSheetId="5">#REF!</definedName>
    <definedName name="авг93.06" localSheetId="16">#REF!</definedName>
    <definedName name="авг93.06" localSheetId="17">#REF!</definedName>
    <definedName name="авг93.06">#REF!</definedName>
    <definedName name="авг93.07" localSheetId="4">#REF!</definedName>
    <definedName name="авг93.07" localSheetId="5">#REF!</definedName>
    <definedName name="авг93.07" localSheetId="16">#REF!</definedName>
    <definedName name="авг93.07" localSheetId="17">#REF!</definedName>
    <definedName name="авг93.07">#REF!</definedName>
    <definedName name="авг93.08" localSheetId="4">#REF!</definedName>
    <definedName name="авг93.08" localSheetId="5">#REF!</definedName>
    <definedName name="авг93.08" localSheetId="16">#REF!</definedName>
    <definedName name="авг93.08" localSheetId="17">#REF!</definedName>
    <definedName name="авг93.08">#REF!</definedName>
    <definedName name="авг93.09" localSheetId="4">#REF!</definedName>
    <definedName name="авг93.09" localSheetId="5">#REF!</definedName>
    <definedName name="авг93.09" localSheetId="16">#REF!</definedName>
    <definedName name="авг93.09" localSheetId="17">#REF!</definedName>
    <definedName name="авг93.09">#REF!</definedName>
    <definedName name="авг93.10" localSheetId="4">#REF!</definedName>
    <definedName name="авг93.10" localSheetId="5">#REF!</definedName>
    <definedName name="авг93.10" localSheetId="16">#REF!</definedName>
    <definedName name="авг93.10" localSheetId="17">#REF!</definedName>
    <definedName name="авг93.10">#REF!</definedName>
    <definedName name="авг93.11" localSheetId="4">#REF!</definedName>
    <definedName name="авг93.11" localSheetId="5">#REF!</definedName>
    <definedName name="авг93.11" localSheetId="16">#REF!</definedName>
    <definedName name="авг93.11" localSheetId="17">#REF!</definedName>
    <definedName name="авг93.11">#REF!</definedName>
    <definedName name="авг93.12" localSheetId="4">#REF!</definedName>
    <definedName name="авг93.12" localSheetId="5">#REF!</definedName>
    <definedName name="авг93.12" localSheetId="16">#REF!</definedName>
    <definedName name="авг93.12" localSheetId="17">#REF!</definedName>
    <definedName name="авг93.12">#REF!</definedName>
    <definedName name="авг93.13" localSheetId="4">#REF!</definedName>
    <definedName name="авг93.13" localSheetId="5">#REF!</definedName>
    <definedName name="авг93.13" localSheetId="16">#REF!</definedName>
    <definedName name="авг93.13" localSheetId="17">#REF!</definedName>
    <definedName name="авг93.13">#REF!</definedName>
    <definedName name="авг93.14" localSheetId="4">#REF!</definedName>
    <definedName name="авг93.14" localSheetId="5">#REF!</definedName>
    <definedName name="авг93.14" localSheetId="16">#REF!</definedName>
    <definedName name="авг93.14" localSheetId="17">#REF!</definedName>
    <definedName name="авг93.14">#REF!</definedName>
    <definedName name="авг93.15" localSheetId="4">#REF!</definedName>
    <definedName name="авг93.15" localSheetId="5">#REF!</definedName>
    <definedName name="авг93.15" localSheetId="16">#REF!</definedName>
    <definedName name="авг93.15" localSheetId="17">#REF!</definedName>
    <definedName name="авг93.15">#REF!</definedName>
    <definedName name="авг93.16" localSheetId="4">#REF!</definedName>
    <definedName name="авг93.16" localSheetId="5">#REF!</definedName>
    <definedName name="авг93.16" localSheetId="16">#REF!</definedName>
    <definedName name="авг93.16" localSheetId="17">#REF!</definedName>
    <definedName name="авг93.16">#REF!</definedName>
    <definedName name="апр913.01" localSheetId="4">#REF!</definedName>
    <definedName name="апр913.01" localSheetId="5">#REF!</definedName>
    <definedName name="апр913.01" localSheetId="16">#REF!</definedName>
    <definedName name="апр913.01" localSheetId="17">#REF!</definedName>
    <definedName name="апр913.01">#REF!</definedName>
    <definedName name="апр913.02" localSheetId="4">#REF!</definedName>
    <definedName name="апр913.02" localSheetId="5">#REF!</definedName>
    <definedName name="апр913.02" localSheetId="16">#REF!</definedName>
    <definedName name="апр913.02" localSheetId="17">#REF!</definedName>
    <definedName name="апр913.02">#REF!</definedName>
    <definedName name="апр913.03" localSheetId="4">#REF!</definedName>
    <definedName name="апр913.03" localSheetId="5">#REF!</definedName>
    <definedName name="апр913.03" localSheetId="16">#REF!</definedName>
    <definedName name="апр913.03" localSheetId="17">#REF!</definedName>
    <definedName name="апр913.03">#REF!</definedName>
    <definedName name="апр913.04" localSheetId="4">#REF!</definedName>
    <definedName name="апр913.04" localSheetId="5">#REF!</definedName>
    <definedName name="апр913.04" localSheetId="16">#REF!</definedName>
    <definedName name="апр913.04" localSheetId="17">#REF!</definedName>
    <definedName name="апр913.04">#REF!</definedName>
    <definedName name="апр913.05" localSheetId="4">#REF!</definedName>
    <definedName name="апр913.05" localSheetId="5">#REF!</definedName>
    <definedName name="апр913.05" localSheetId="16">#REF!</definedName>
    <definedName name="апр913.05" localSheetId="17">#REF!</definedName>
    <definedName name="апр913.05">#REF!</definedName>
    <definedName name="апр913.06" localSheetId="4">#REF!</definedName>
    <definedName name="апр913.06" localSheetId="5">#REF!</definedName>
    <definedName name="апр913.06" localSheetId="16">#REF!</definedName>
    <definedName name="апр913.06" localSheetId="17">#REF!</definedName>
    <definedName name="апр913.06">#REF!</definedName>
    <definedName name="апр913.07" localSheetId="4">#REF!</definedName>
    <definedName name="апр913.07" localSheetId="5">#REF!</definedName>
    <definedName name="апр913.07" localSheetId="16">#REF!</definedName>
    <definedName name="апр913.07" localSheetId="17">#REF!</definedName>
    <definedName name="апр913.07">#REF!</definedName>
    <definedName name="апр913.08" localSheetId="4">#REF!</definedName>
    <definedName name="апр913.08" localSheetId="5">#REF!</definedName>
    <definedName name="апр913.08" localSheetId="16">#REF!</definedName>
    <definedName name="апр913.08" localSheetId="17">#REF!</definedName>
    <definedName name="апр913.08">#REF!</definedName>
    <definedName name="апр913.09" localSheetId="4">#REF!</definedName>
    <definedName name="апр913.09" localSheetId="5">#REF!</definedName>
    <definedName name="апр913.09" localSheetId="16">#REF!</definedName>
    <definedName name="апр913.09" localSheetId="17">#REF!</definedName>
    <definedName name="апр913.09">#REF!</definedName>
    <definedName name="апр92.01" localSheetId="4">#REF!</definedName>
    <definedName name="апр92.01" localSheetId="5">#REF!</definedName>
    <definedName name="апр92.01" localSheetId="16">#REF!</definedName>
    <definedName name="апр92.01" localSheetId="17">#REF!</definedName>
    <definedName name="апр92.01">#REF!</definedName>
    <definedName name="апр92.02" localSheetId="4">#REF!</definedName>
    <definedName name="апр92.02" localSheetId="5">#REF!</definedName>
    <definedName name="апр92.02" localSheetId="16">#REF!</definedName>
    <definedName name="апр92.02" localSheetId="17">#REF!</definedName>
    <definedName name="апр92.02">#REF!</definedName>
    <definedName name="апр92.03" localSheetId="4">#REF!</definedName>
    <definedName name="апр92.03" localSheetId="5">#REF!</definedName>
    <definedName name="апр92.03" localSheetId="16">#REF!</definedName>
    <definedName name="апр92.03" localSheetId="17">#REF!</definedName>
    <definedName name="апр92.03">#REF!</definedName>
    <definedName name="апр92.04" localSheetId="4">#REF!</definedName>
    <definedName name="апр92.04" localSheetId="5">#REF!</definedName>
    <definedName name="апр92.04" localSheetId="16">#REF!</definedName>
    <definedName name="апр92.04" localSheetId="17">#REF!</definedName>
    <definedName name="апр92.04">#REF!</definedName>
    <definedName name="апр92.05" localSheetId="4">#REF!</definedName>
    <definedName name="апр92.05" localSheetId="5">#REF!</definedName>
    <definedName name="апр92.05" localSheetId="16">#REF!</definedName>
    <definedName name="апр92.05" localSheetId="17">#REF!</definedName>
    <definedName name="апр92.05">#REF!</definedName>
    <definedName name="апр92.06" localSheetId="4">#REF!</definedName>
    <definedName name="апр92.06" localSheetId="5">#REF!</definedName>
    <definedName name="апр92.06" localSheetId="16">#REF!</definedName>
    <definedName name="апр92.06" localSheetId="17">#REF!</definedName>
    <definedName name="апр92.06">#REF!</definedName>
    <definedName name="апр92.07" localSheetId="4">#REF!</definedName>
    <definedName name="апр92.07" localSheetId="5">#REF!</definedName>
    <definedName name="апр92.07" localSheetId="16">#REF!</definedName>
    <definedName name="апр92.07" localSheetId="17">#REF!</definedName>
    <definedName name="апр92.07">#REF!</definedName>
    <definedName name="апр92.08" localSheetId="4">#REF!</definedName>
    <definedName name="апр92.08" localSheetId="5">#REF!</definedName>
    <definedName name="апр92.08" localSheetId="16">#REF!</definedName>
    <definedName name="апр92.08" localSheetId="17">#REF!</definedName>
    <definedName name="апр92.08">#REF!</definedName>
    <definedName name="апр92.09" localSheetId="4">#REF!</definedName>
    <definedName name="апр92.09" localSheetId="5">#REF!</definedName>
    <definedName name="апр92.09" localSheetId="16">#REF!</definedName>
    <definedName name="апр92.09" localSheetId="17">#REF!</definedName>
    <definedName name="апр92.09">#REF!</definedName>
    <definedName name="апр92.10" localSheetId="4">#REF!</definedName>
    <definedName name="апр92.10" localSheetId="5">#REF!</definedName>
    <definedName name="апр92.10" localSheetId="16">#REF!</definedName>
    <definedName name="апр92.10" localSheetId="17">#REF!</definedName>
    <definedName name="апр92.10">#REF!</definedName>
    <definedName name="апр92.11" localSheetId="4">#REF!</definedName>
    <definedName name="апр92.11" localSheetId="5">#REF!</definedName>
    <definedName name="апр92.11" localSheetId="16">#REF!</definedName>
    <definedName name="апр92.11" localSheetId="17">#REF!</definedName>
    <definedName name="апр92.11">#REF!</definedName>
    <definedName name="апр92.12" localSheetId="4">#REF!</definedName>
    <definedName name="апр92.12" localSheetId="5">#REF!</definedName>
    <definedName name="апр92.12" localSheetId="16">#REF!</definedName>
    <definedName name="апр92.12" localSheetId="17">#REF!</definedName>
    <definedName name="апр92.12">#REF!</definedName>
    <definedName name="апр92.13" localSheetId="4">#REF!</definedName>
    <definedName name="апр92.13" localSheetId="5">#REF!</definedName>
    <definedName name="апр92.13" localSheetId="16">#REF!</definedName>
    <definedName name="апр92.13" localSheetId="17">#REF!</definedName>
    <definedName name="апр92.13">#REF!</definedName>
    <definedName name="апр92.14" localSheetId="4">#REF!</definedName>
    <definedName name="апр92.14" localSheetId="5">#REF!</definedName>
    <definedName name="апр92.14" localSheetId="16">#REF!</definedName>
    <definedName name="апр92.14" localSheetId="17">#REF!</definedName>
    <definedName name="апр92.14">#REF!</definedName>
    <definedName name="апр92.15" localSheetId="4">#REF!</definedName>
    <definedName name="апр92.15" localSheetId="5">#REF!</definedName>
    <definedName name="апр92.15" localSheetId="16">#REF!</definedName>
    <definedName name="апр92.15" localSheetId="17">#REF!</definedName>
    <definedName name="апр92.15">#REF!</definedName>
    <definedName name="апр92.16" localSheetId="4">#REF!</definedName>
    <definedName name="апр92.16" localSheetId="5">#REF!</definedName>
    <definedName name="апр92.16" localSheetId="16">#REF!</definedName>
    <definedName name="апр92.16" localSheetId="17">#REF!</definedName>
    <definedName name="апр92.16">#REF!</definedName>
    <definedName name="апр92.17" localSheetId="4">#REF!</definedName>
    <definedName name="апр92.17" localSheetId="5">#REF!</definedName>
    <definedName name="апр92.17" localSheetId="16">#REF!</definedName>
    <definedName name="апр92.17" localSheetId="17">#REF!</definedName>
    <definedName name="апр92.17">#REF!</definedName>
    <definedName name="апр92.18" localSheetId="4">#REF!</definedName>
    <definedName name="апр92.18" localSheetId="5">#REF!</definedName>
    <definedName name="апр92.18" localSheetId="16">#REF!</definedName>
    <definedName name="апр92.18" localSheetId="17">#REF!</definedName>
    <definedName name="апр92.18">#REF!</definedName>
    <definedName name="апр92.19" localSheetId="4">#REF!</definedName>
    <definedName name="апр92.19" localSheetId="5">#REF!</definedName>
    <definedName name="апр92.19" localSheetId="16">#REF!</definedName>
    <definedName name="апр92.19" localSheetId="17">#REF!</definedName>
    <definedName name="апр92.19">#REF!</definedName>
    <definedName name="апр92.20" localSheetId="4">#REF!</definedName>
    <definedName name="апр92.20" localSheetId="5">#REF!</definedName>
    <definedName name="апр92.20" localSheetId="16">#REF!</definedName>
    <definedName name="апр92.20" localSheetId="17">#REF!</definedName>
    <definedName name="апр92.20">#REF!</definedName>
    <definedName name="апр92.21" localSheetId="4">#REF!</definedName>
    <definedName name="апр92.21" localSheetId="5">#REF!</definedName>
    <definedName name="апр92.21" localSheetId="16">#REF!</definedName>
    <definedName name="апр92.21" localSheetId="17">#REF!</definedName>
    <definedName name="апр92.21">#REF!</definedName>
    <definedName name="апр92.22" localSheetId="4">#REF!</definedName>
    <definedName name="апр92.22" localSheetId="5">#REF!</definedName>
    <definedName name="апр92.22" localSheetId="16">#REF!</definedName>
    <definedName name="апр92.22" localSheetId="17">#REF!</definedName>
    <definedName name="апр92.22">#REF!</definedName>
    <definedName name="апр92.23" localSheetId="4">#REF!</definedName>
    <definedName name="апр92.23" localSheetId="5">#REF!</definedName>
    <definedName name="апр92.23" localSheetId="16">#REF!</definedName>
    <definedName name="апр92.23" localSheetId="17">#REF!</definedName>
    <definedName name="апр92.23">#REF!</definedName>
    <definedName name="апр93.01" localSheetId="4">#REF!</definedName>
    <definedName name="апр93.01" localSheetId="5">#REF!</definedName>
    <definedName name="апр93.01" localSheetId="16">#REF!</definedName>
    <definedName name="апр93.01" localSheetId="17">#REF!</definedName>
    <definedName name="апр93.01">#REF!</definedName>
    <definedName name="апр93.02" localSheetId="4">#REF!</definedName>
    <definedName name="апр93.02" localSheetId="5">#REF!</definedName>
    <definedName name="апр93.02" localSheetId="16">#REF!</definedName>
    <definedName name="апр93.02" localSheetId="17">#REF!</definedName>
    <definedName name="апр93.02">#REF!</definedName>
    <definedName name="апр93.03" localSheetId="4">#REF!</definedName>
    <definedName name="апр93.03" localSheetId="5">#REF!</definedName>
    <definedName name="апр93.03" localSheetId="16">#REF!</definedName>
    <definedName name="апр93.03" localSheetId="17">#REF!</definedName>
    <definedName name="апр93.03">#REF!</definedName>
    <definedName name="апр93.04" localSheetId="4">#REF!</definedName>
    <definedName name="апр93.04" localSheetId="5">#REF!</definedName>
    <definedName name="апр93.04" localSheetId="16">#REF!</definedName>
    <definedName name="апр93.04" localSheetId="17">#REF!</definedName>
    <definedName name="апр93.04">#REF!</definedName>
    <definedName name="апр93.05" localSheetId="4">#REF!</definedName>
    <definedName name="апр93.05" localSheetId="5">#REF!</definedName>
    <definedName name="апр93.05" localSheetId="16">#REF!</definedName>
    <definedName name="апр93.05" localSheetId="17">#REF!</definedName>
    <definedName name="апр93.05">#REF!</definedName>
    <definedName name="апр93.06" localSheetId="4">#REF!</definedName>
    <definedName name="апр93.06" localSheetId="5">#REF!</definedName>
    <definedName name="апр93.06" localSheetId="16">#REF!</definedName>
    <definedName name="апр93.06" localSheetId="17">#REF!</definedName>
    <definedName name="апр93.06">#REF!</definedName>
    <definedName name="апр93.07" localSheetId="4">#REF!</definedName>
    <definedName name="апр93.07" localSheetId="5">#REF!</definedName>
    <definedName name="апр93.07" localSheetId="16">#REF!</definedName>
    <definedName name="апр93.07" localSheetId="17">#REF!</definedName>
    <definedName name="апр93.07">#REF!</definedName>
    <definedName name="апр93.08" localSheetId="4">#REF!</definedName>
    <definedName name="апр93.08" localSheetId="5">#REF!</definedName>
    <definedName name="апр93.08" localSheetId="16">#REF!</definedName>
    <definedName name="апр93.08" localSheetId="17">#REF!</definedName>
    <definedName name="апр93.08">#REF!</definedName>
    <definedName name="апр93.09" localSheetId="4">#REF!</definedName>
    <definedName name="апр93.09" localSheetId="5">#REF!</definedName>
    <definedName name="апр93.09" localSheetId="16">#REF!</definedName>
    <definedName name="апр93.09" localSheetId="17">#REF!</definedName>
    <definedName name="апр93.09">#REF!</definedName>
    <definedName name="апр93.10" localSheetId="4">#REF!</definedName>
    <definedName name="апр93.10" localSheetId="5">#REF!</definedName>
    <definedName name="апр93.10" localSheetId="16">#REF!</definedName>
    <definedName name="апр93.10" localSheetId="17">#REF!</definedName>
    <definedName name="апр93.10">#REF!</definedName>
    <definedName name="апр93.11" localSheetId="4">#REF!</definedName>
    <definedName name="апр93.11" localSheetId="5">#REF!</definedName>
    <definedName name="апр93.11" localSheetId="16">#REF!</definedName>
    <definedName name="апр93.11" localSheetId="17">#REF!</definedName>
    <definedName name="апр93.11">#REF!</definedName>
    <definedName name="апр93.12" localSheetId="4">#REF!</definedName>
    <definedName name="апр93.12" localSheetId="5">#REF!</definedName>
    <definedName name="апр93.12" localSheetId="16">#REF!</definedName>
    <definedName name="апр93.12" localSheetId="17">#REF!</definedName>
    <definedName name="апр93.12">#REF!</definedName>
    <definedName name="апр93.13" localSheetId="4">#REF!</definedName>
    <definedName name="апр93.13" localSheetId="5">#REF!</definedName>
    <definedName name="апр93.13" localSheetId="16">#REF!</definedName>
    <definedName name="апр93.13" localSheetId="17">#REF!</definedName>
    <definedName name="апр93.13">#REF!</definedName>
    <definedName name="апр93.14" localSheetId="4">#REF!</definedName>
    <definedName name="апр93.14" localSheetId="5">#REF!</definedName>
    <definedName name="апр93.14" localSheetId="16">#REF!</definedName>
    <definedName name="апр93.14" localSheetId="17">#REF!</definedName>
    <definedName name="апр93.14">#REF!</definedName>
    <definedName name="апр93.15" localSheetId="4">#REF!</definedName>
    <definedName name="апр93.15" localSheetId="5">#REF!</definedName>
    <definedName name="апр93.15" localSheetId="16">#REF!</definedName>
    <definedName name="апр93.15" localSheetId="17">#REF!</definedName>
    <definedName name="апр93.15">#REF!</definedName>
    <definedName name="апр93.16" localSheetId="4">#REF!</definedName>
    <definedName name="апр93.16" localSheetId="5">#REF!</definedName>
    <definedName name="апр93.16" localSheetId="16">#REF!</definedName>
    <definedName name="апр93.16" localSheetId="17">#REF!</definedName>
    <definedName name="апр93.16">#REF!</definedName>
    <definedName name="в" localSheetId="1" hidden="1">{"Налог на прибыль",#N/A,FALSE,"Июнь"}</definedName>
    <definedName name="в" localSheetId="4" hidden="1">{"Налог на прибыль",#N/A,FALSE,"Июнь"}</definedName>
    <definedName name="в" localSheetId="5" hidden="1">{"Налог на прибыль",#N/A,FALSE,"Июнь"}</definedName>
    <definedName name="в" localSheetId="15" hidden="1">{"Налог на прибыль",#N/A,FALSE,"Июнь"}</definedName>
    <definedName name="в" localSheetId="16" hidden="1">{"Налог на прибыль",#N/A,FALSE,"Июнь"}</definedName>
    <definedName name="в" localSheetId="17" hidden="1">{"Налог на прибыль",#N/A,FALSE,"Июнь"}</definedName>
    <definedName name="в" localSheetId="22" hidden="1">{"Налог на прибыль",#N/A,FALSE,"Июнь"}</definedName>
    <definedName name="в" hidden="1">{"Налог на прибыль",#N/A,FALSE,"Июнь"}</definedName>
    <definedName name="д" localSheetId="1" hidden="1">{"Налог на прибыль",#N/A,FALSE,"Июнь"}</definedName>
    <definedName name="д" localSheetId="4" hidden="1">{"Налог на прибыль",#N/A,FALSE,"Июнь"}</definedName>
    <definedName name="д" localSheetId="5" hidden="1">{"Налог на прибыль",#N/A,FALSE,"Июнь"}</definedName>
    <definedName name="д" localSheetId="15" hidden="1">{"Налог на прибыль",#N/A,FALSE,"Июнь"}</definedName>
    <definedName name="д" localSheetId="16" hidden="1">{"Налог на прибыль",#N/A,FALSE,"Июнь"}</definedName>
    <definedName name="д" localSheetId="17" hidden="1">{"Налог на прибыль",#N/A,FALSE,"Июнь"}</definedName>
    <definedName name="д" localSheetId="22" hidden="1">{"Налог на прибыль",#N/A,FALSE,"Июнь"}</definedName>
    <definedName name="д" hidden="1">{"Налог на прибыль",#N/A,FALSE,"Июнь"}</definedName>
    <definedName name="дд" localSheetId="1" hidden="1">{"Налог на прибыль",#N/A,FALSE,"Июнь"}</definedName>
    <definedName name="дд" localSheetId="4" hidden="1">{"Налог на прибыль",#N/A,FALSE,"Июнь"}</definedName>
    <definedName name="дд" localSheetId="5" hidden="1">{"Налог на прибыль",#N/A,FALSE,"Июнь"}</definedName>
    <definedName name="дд" localSheetId="15" hidden="1">{"Налог на прибыль",#N/A,FALSE,"Июнь"}</definedName>
    <definedName name="дд" localSheetId="16" hidden="1">{"Налог на прибыль",#N/A,FALSE,"Июнь"}</definedName>
    <definedName name="дд" localSheetId="17" hidden="1">{"Налог на прибыль",#N/A,FALSE,"Июнь"}</definedName>
    <definedName name="дд" localSheetId="22" hidden="1">{"Налог на прибыль",#N/A,FALSE,"Июнь"}</definedName>
    <definedName name="дд" hidden="1">{"Налог на прибыль",#N/A,FALSE,"Июнь"}</definedName>
    <definedName name="дек913.01" localSheetId="4">#REF!</definedName>
    <definedName name="дек913.01" localSheetId="5">#REF!</definedName>
    <definedName name="дек913.01" localSheetId="16">#REF!</definedName>
    <definedName name="дек913.01" localSheetId="17">#REF!</definedName>
    <definedName name="дек913.01">#REF!</definedName>
    <definedName name="дек913.02" localSheetId="4">#REF!</definedName>
    <definedName name="дек913.02" localSheetId="5">#REF!</definedName>
    <definedName name="дек913.02" localSheetId="16">#REF!</definedName>
    <definedName name="дек913.02" localSheetId="17">#REF!</definedName>
    <definedName name="дек913.02">#REF!</definedName>
    <definedName name="дек913.03" localSheetId="4">#REF!</definedName>
    <definedName name="дек913.03" localSheetId="5">#REF!</definedName>
    <definedName name="дек913.03" localSheetId="16">#REF!</definedName>
    <definedName name="дек913.03" localSheetId="17">#REF!</definedName>
    <definedName name="дек913.03">#REF!</definedName>
    <definedName name="дек913.04" localSheetId="4">#REF!</definedName>
    <definedName name="дек913.04" localSheetId="5">#REF!</definedName>
    <definedName name="дек913.04" localSheetId="16">#REF!</definedName>
    <definedName name="дек913.04" localSheetId="17">#REF!</definedName>
    <definedName name="дек913.04">#REF!</definedName>
    <definedName name="дек913.05" localSheetId="4">#REF!</definedName>
    <definedName name="дек913.05" localSheetId="5">#REF!</definedName>
    <definedName name="дек913.05" localSheetId="16">#REF!</definedName>
    <definedName name="дек913.05" localSheetId="17">#REF!</definedName>
    <definedName name="дек913.05">#REF!</definedName>
    <definedName name="дек913.06" localSheetId="4">#REF!</definedName>
    <definedName name="дек913.06" localSheetId="5">#REF!</definedName>
    <definedName name="дек913.06" localSheetId="16">#REF!</definedName>
    <definedName name="дек913.06" localSheetId="17">#REF!</definedName>
    <definedName name="дек913.06">#REF!</definedName>
    <definedName name="дек913.07" localSheetId="4">#REF!</definedName>
    <definedName name="дек913.07" localSheetId="5">#REF!</definedName>
    <definedName name="дек913.07" localSheetId="16">#REF!</definedName>
    <definedName name="дек913.07" localSheetId="17">#REF!</definedName>
    <definedName name="дек913.07">#REF!</definedName>
    <definedName name="дек913.08" localSheetId="4">#REF!</definedName>
    <definedName name="дек913.08" localSheetId="5">#REF!</definedName>
    <definedName name="дек913.08" localSheetId="16">#REF!</definedName>
    <definedName name="дек913.08" localSheetId="17">#REF!</definedName>
    <definedName name="дек913.08">#REF!</definedName>
    <definedName name="дек913.09" localSheetId="4">#REF!</definedName>
    <definedName name="дек913.09" localSheetId="5">#REF!</definedName>
    <definedName name="дек913.09" localSheetId="16">#REF!</definedName>
    <definedName name="дек913.09" localSheetId="17">#REF!</definedName>
    <definedName name="дек913.09">#REF!</definedName>
    <definedName name="дек92.01" localSheetId="4">#REF!</definedName>
    <definedName name="дек92.01" localSheetId="5">#REF!</definedName>
    <definedName name="дек92.01" localSheetId="16">#REF!</definedName>
    <definedName name="дек92.01" localSheetId="17">#REF!</definedName>
    <definedName name="дек92.01">#REF!</definedName>
    <definedName name="дек92.02" localSheetId="4">#REF!</definedName>
    <definedName name="дек92.02" localSheetId="5">#REF!</definedName>
    <definedName name="дек92.02" localSheetId="16">#REF!</definedName>
    <definedName name="дек92.02" localSheetId="17">#REF!</definedName>
    <definedName name="дек92.02">#REF!</definedName>
    <definedName name="дек92.03" localSheetId="4">#REF!</definedName>
    <definedName name="дек92.03" localSheetId="5">#REF!</definedName>
    <definedName name="дек92.03" localSheetId="16">#REF!</definedName>
    <definedName name="дек92.03" localSheetId="17">#REF!</definedName>
    <definedName name="дек92.03">#REF!</definedName>
    <definedName name="дек92.04" localSheetId="4">#REF!</definedName>
    <definedName name="дек92.04" localSheetId="5">#REF!</definedName>
    <definedName name="дек92.04" localSheetId="16">#REF!</definedName>
    <definedName name="дек92.04" localSheetId="17">#REF!</definedName>
    <definedName name="дек92.04">#REF!</definedName>
    <definedName name="дек92.05" localSheetId="4">#REF!</definedName>
    <definedName name="дек92.05" localSheetId="5">#REF!</definedName>
    <definedName name="дек92.05" localSheetId="16">#REF!</definedName>
    <definedName name="дек92.05" localSheetId="17">#REF!</definedName>
    <definedName name="дек92.05">#REF!</definedName>
    <definedName name="дек92.06" localSheetId="4">#REF!</definedName>
    <definedName name="дек92.06" localSheetId="5">#REF!</definedName>
    <definedName name="дек92.06" localSheetId="16">#REF!</definedName>
    <definedName name="дек92.06" localSheetId="17">#REF!</definedName>
    <definedName name="дек92.06">#REF!</definedName>
    <definedName name="дек92.07" localSheetId="4">#REF!</definedName>
    <definedName name="дек92.07" localSheetId="5">#REF!</definedName>
    <definedName name="дек92.07" localSheetId="16">#REF!</definedName>
    <definedName name="дек92.07" localSheetId="17">#REF!</definedName>
    <definedName name="дек92.07">#REF!</definedName>
    <definedName name="дек92.08" localSheetId="4">#REF!</definedName>
    <definedName name="дек92.08" localSheetId="5">#REF!</definedName>
    <definedName name="дек92.08" localSheetId="16">#REF!</definedName>
    <definedName name="дек92.08" localSheetId="17">#REF!</definedName>
    <definedName name="дек92.08">#REF!</definedName>
    <definedName name="дек92.09" localSheetId="4">#REF!</definedName>
    <definedName name="дек92.09" localSheetId="5">#REF!</definedName>
    <definedName name="дек92.09" localSheetId="16">#REF!</definedName>
    <definedName name="дек92.09" localSheetId="17">#REF!</definedName>
    <definedName name="дек92.09">#REF!</definedName>
    <definedName name="дек92.10" localSheetId="4">#REF!</definedName>
    <definedName name="дек92.10" localSheetId="5">#REF!</definedName>
    <definedName name="дек92.10" localSheetId="16">#REF!</definedName>
    <definedName name="дек92.10" localSheetId="17">#REF!</definedName>
    <definedName name="дек92.10">#REF!</definedName>
    <definedName name="дек92.11" localSheetId="4">#REF!</definedName>
    <definedName name="дек92.11" localSheetId="5">#REF!</definedName>
    <definedName name="дек92.11" localSheetId="16">#REF!</definedName>
    <definedName name="дек92.11" localSheetId="17">#REF!</definedName>
    <definedName name="дек92.11">#REF!</definedName>
    <definedName name="дек92.12" localSheetId="4">#REF!</definedName>
    <definedName name="дек92.12" localSheetId="5">#REF!</definedName>
    <definedName name="дек92.12" localSheetId="16">#REF!</definedName>
    <definedName name="дек92.12" localSheetId="17">#REF!</definedName>
    <definedName name="дек92.12">#REF!</definedName>
    <definedName name="дек92.13" localSheetId="4">#REF!</definedName>
    <definedName name="дек92.13" localSheetId="5">#REF!</definedName>
    <definedName name="дек92.13" localSheetId="16">#REF!</definedName>
    <definedName name="дек92.13" localSheetId="17">#REF!</definedName>
    <definedName name="дек92.13">#REF!</definedName>
    <definedName name="дек92.14" localSheetId="4">#REF!</definedName>
    <definedName name="дек92.14" localSheetId="5">#REF!</definedName>
    <definedName name="дек92.14" localSheetId="16">#REF!</definedName>
    <definedName name="дек92.14" localSheetId="17">#REF!</definedName>
    <definedName name="дек92.14">#REF!</definedName>
    <definedName name="дек92.15" localSheetId="4">#REF!</definedName>
    <definedName name="дек92.15" localSheetId="5">#REF!</definedName>
    <definedName name="дек92.15" localSheetId="16">#REF!</definedName>
    <definedName name="дек92.15" localSheetId="17">#REF!</definedName>
    <definedName name="дек92.15">#REF!</definedName>
    <definedName name="дек92.16" localSheetId="4">#REF!</definedName>
    <definedName name="дек92.16" localSheetId="5">#REF!</definedName>
    <definedName name="дек92.16" localSheetId="16">#REF!</definedName>
    <definedName name="дек92.16" localSheetId="17">#REF!</definedName>
    <definedName name="дек92.16">#REF!</definedName>
    <definedName name="дек92.17" localSheetId="4">#REF!</definedName>
    <definedName name="дек92.17" localSheetId="5">#REF!</definedName>
    <definedName name="дек92.17" localSheetId="16">#REF!</definedName>
    <definedName name="дек92.17" localSheetId="17">#REF!</definedName>
    <definedName name="дек92.17">#REF!</definedName>
    <definedName name="дек92.18" localSheetId="4">#REF!</definedName>
    <definedName name="дек92.18" localSheetId="5">#REF!</definedName>
    <definedName name="дек92.18" localSheetId="16">#REF!</definedName>
    <definedName name="дек92.18" localSheetId="17">#REF!</definedName>
    <definedName name="дек92.18">#REF!</definedName>
    <definedName name="дек92.19" localSheetId="4">#REF!</definedName>
    <definedName name="дек92.19" localSheetId="5">#REF!</definedName>
    <definedName name="дек92.19" localSheetId="16">#REF!</definedName>
    <definedName name="дек92.19" localSheetId="17">#REF!</definedName>
    <definedName name="дек92.19">#REF!</definedName>
    <definedName name="дек92.20" localSheetId="4">#REF!</definedName>
    <definedName name="дек92.20" localSheetId="5">#REF!</definedName>
    <definedName name="дек92.20" localSheetId="16">#REF!</definedName>
    <definedName name="дек92.20" localSheetId="17">#REF!</definedName>
    <definedName name="дек92.20">#REF!</definedName>
    <definedName name="дек92.21" localSheetId="4">#REF!</definedName>
    <definedName name="дек92.21" localSheetId="5">#REF!</definedName>
    <definedName name="дек92.21" localSheetId="16">#REF!</definedName>
    <definedName name="дек92.21" localSheetId="17">#REF!</definedName>
    <definedName name="дек92.21">#REF!</definedName>
    <definedName name="дек92.22" localSheetId="4">#REF!</definedName>
    <definedName name="дек92.22" localSheetId="5">#REF!</definedName>
    <definedName name="дек92.22" localSheetId="16">#REF!</definedName>
    <definedName name="дек92.22" localSheetId="17">#REF!</definedName>
    <definedName name="дек92.22">#REF!</definedName>
    <definedName name="дек92.23" localSheetId="4">#REF!</definedName>
    <definedName name="дек92.23" localSheetId="5">#REF!</definedName>
    <definedName name="дек92.23" localSheetId="16">#REF!</definedName>
    <definedName name="дек92.23" localSheetId="17">#REF!</definedName>
    <definedName name="дек92.23">#REF!</definedName>
    <definedName name="дек93.01" localSheetId="4">#REF!</definedName>
    <definedName name="дек93.01" localSheetId="5">#REF!</definedName>
    <definedName name="дек93.01" localSheetId="16">#REF!</definedName>
    <definedName name="дек93.01" localSheetId="17">#REF!</definedName>
    <definedName name="дек93.01">#REF!</definedName>
    <definedName name="дек93.02" localSheetId="4">#REF!</definedName>
    <definedName name="дек93.02" localSheetId="5">#REF!</definedName>
    <definedName name="дек93.02" localSheetId="16">#REF!</definedName>
    <definedName name="дек93.02" localSheetId="17">#REF!</definedName>
    <definedName name="дек93.02">#REF!</definedName>
    <definedName name="дек93.03" localSheetId="4">#REF!</definedName>
    <definedName name="дек93.03" localSheetId="5">#REF!</definedName>
    <definedName name="дек93.03" localSheetId="16">#REF!</definedName>
    <definedName name="дек93.03" localSheetId="17">#REF!</definedName>
    <definedName name="дек93.03">#REF!</definedName>
    <definedName name="дек93.04" localSheetId="4">#REF!</definedName>
    <definedName name="дек93.04" localSheetId="5">#REF!</definedName>
    <definedName name="дек93.04" localSheetId="16">#REF!</definedName>
    <definedName name="дек93.04" localSheetId="17">#REF!</definedName>
    <definedName name="дек93.04">#REF!</definedName>
    <definedName name="дек93.05" localSheetId="4">#REF!</definedName>
    <definedName name="дек93.05" localSheetId="5">#REF!</definedName>
    <definedName name="дек93.05" localSheetId="16">#REF!</definedName>
    <definedName name="дек93.05" localSheetId="17">#REF!</definedName>
    <definedName name="дек93.05">#REF!</definedName>
    <definedName name="дек93.06" localSheetId="4">#REF!</definedName>
    <definedName name="дек93.06" localSheetId="5">#REF!</definedName>
    <definedName name="дек93.06" localSheetId="16">#REF!</definedName>
    <definedName name="дек93.06" localSheetId="17">#REF!</definedName>
    <definedName name="дек93.06">#REF!</definedName>
    <definedName name="дек93.07" localSheetId="4">#REF!</definedName>
    <definedName name="дек93.07" localSheetId="5">#REF!</definedName>
    <definedName name="дек93.07" localSheetId="16">#REF!</definedName>
    <definedName name="дек93.07" localSheetId="17">#REF!</definedName>
    <definedName name="дек93.07">#REF!</definedName>
    <definedName name="дек93.08" localSheetId="4">#REF!</definedName>
    <definedName name="дек93.08" localSheetId="5">#REF!</definedName>
    <definedName name="дек93.08" localSheetId="16">#REF!</definedName>
    <definedName name="дек93.08" localSheetId="17">#REF!</definedName>
    <definedName name="дек93.08">#REF!</definedName>
    <definedName name="дек93.09" localSheetId="4">#REF!</definedName>
    <definedName name="дек93.09" localSheetId="5">#REF!</definedName>
    <definedName name="дек93.09" localSheetId="16">#REF!</definedName>
    <definedName name="дек93.09" localSheetId="17">#REF!</definedName>
    <definedName name="дек93.09">#REF!</definedName>
    <definedName name="дек93.10" localSheetId="4">#REF!</definedName>
    <definedName name="дек93.10" localSheetId="5">#REF!</definedName>
    <definedName name="дек93.10" localSheetId="16">#REF!</definedName>
    <definedName name="дек93.10" localSheetId="17">#REF!</definedName>
    <definedName name="дек93.10">#REF!</definedName>
    <definedName name="дек93.11" localSheetId="4">#REF!</definedName>
    <definedName name="дек93.11" localSheetId="5">#REF!</definedName>
    <definedName name="дек93.11" localSheetId="16">#REF!</definedName>
    <definedName name="дек93.11" localSheetId="17">#REF!</definedName>
    <definedName name="дек93.11">#REF!</definedName>
    <definedName name="дек93.12" localSheetId="4">#REF!</definedName>
    <definedName name="дек93.12" localSheetId="5">#REF!</definedName>
    <definedName name="дек93.12" localSheetId="16">#REF!</definedName>
    <definedName name="дек93.12" localSheetId="17">#REF!</definedName>
    <definedName name="дек93.12">#REF!</definedName>
    <definedName name="дек93.13" localSheetId="4">#REF!</definedName>
    <definedName name="дек93.13" localSheetId="5">#REF!</definedName>
    <definedName name="дек93.13" localSheetId="16">#REF!</definedName>
    <definedName name="дек93.13" localSheetId="17">#REF!</definedName>
    <definedName name="дек93.13">#REF!</definedName>
    <definedName name="дек93.14" localSheetId="4">#REF!</definedName>
    <definedName name="дек93.14" localSheetId="5">#REF!</definedName>
    <definedName name="дек93.14" localSheetId="16">#REF!</definedName>
    <definedName name="дек93.14" localSheetId="17">#REF!</definedName>
    <definedName name="дек93.14">#REF!</definedName>
    <definedName name="дек93.15" localSheetId="4">#REF!</definedName>
    <definedName name="дек93.15" localSheetId="5">#REF!</definedName>
    <definedName name="дек93.15" localSheetId="16">#REF!</definedName>
    <definedName name="дек93.15" localSheetId="17">#REF!</definedName>
    <definedName name="дек93.15">#REF!</definedName>
    <definedName name="дек93.16" localSheetId="4">#REF!</definedName>
    <definedName name="дек93.16" localSheetId="5">#REF!</definedName>
    <definedName name="дек93.16" localSheetId="16">#REF!</definedName>
    <definedName name="дек93.16" localSheetId="17">#REF!</definedName>
    <definedName name="дек93.16">#REF!</definedName>
    <definedName name="ДиапазонФильтрации" localSheetId="4">#REF!</definedName>
    <definedName name="ДиапазонФильтрации" localSheetId="5">#REF!</definedName>
    <definedName name="ДиапазонФильтрации" localSheetId="16">#REF!</definedName>
    <definedName name="ДиапазонФильтрации" localSheetId="17">#REF!</definedName>
    <definedName name="ДиапазонФильтрации">#REF!</definedName>
    <definedName name="_xlnm.Print_Titles" localSheetId="1">'1. Незавершене будівництво -'!$2:$2</definedName>
    <definedName name="_xlnm.Print_Titles" localSheetId="4">'4. Технічний стан '!$2:$2</definedName>
    <definedName name="_xlnm.Print_Titles" localSheetId="5">'4.1. Характеристика мереж '!$2:$2</definedName>
    <definedName name="_xlnm.Print_Titles" localSheetId="15">'4.6. Стан транспорту '!$2:$3</definedName>
    <definedName name="_xlnm.Print_Titles" localSheetId="16">'4.6.1. Аналіз транспорту'!$2:$3</definedName>
    <definedName name="_xlnm.Print_Titles" localSheetId="17">'4.6.2 '!$2:$3</definedName>
    <definedName name="_xlnm.Print_Titles" localSheetId="19">'4.8. Характеристика за 5 років'!$2:$3</definedName>
    <definedName name="_xlnm.Print_Titles" localSheetId="22">'5.1.1. Обсяги робіт'!$2:$3</definedName>
    <definedName name="_xlnm.Print_Titles" localSheetId="28">'5.5. 1 '!$2:$2</definedName>
    <definedName name="_xlnm.Print_Titles" localSheetId="31">'6. Пров закупівлі'!$3:$7</definedName>
    <definedName name="ййй" localSheetId="15">#REF!</definedName>
    <definedName name="ййй" localSheetId="16">#REF!</definedName>
    <definedName name="ййй" localSheetId="17">#REF!</definedName>
    <definedName name="ййй">#REF!</definedName>
    <definedName name="ИТОГО" localSheetId="4">#REF!</definedName>
    <definedName name="ИТОГО" localSheetId="5">#REF!</definedName>
    <definedName name="ИТОГО" localSheetId="15">#REF!</definedName>
    <definedName name="ИТОГО" localSheetId="16">#REF!</definedName>
    <definedName name="ИТОГО" localSheetId="17">#REF!</definedName>
    <definedName name="ИТОГО">#REF!</definedName>
    <definedName name="июл913.01" localSheetId="4">#REF!</definedName>
    <definedName name="июл913.01" localSheetId="5">#REF!</definedName>
    <definedName name="июл913.01" localSheetId="16">#REF!</definedName>
    <definedName name="июл913.01" localSheetId="17">#REF!</definedName>
    <definedName name="июл913.01">#REF!</definedName>
    <definedName name="июл913.02" localSheetId="4">#REF!</definedName>
    <definedName name="июл913.02" localSheetId="5">#REF!</definedName>
    <definedName name="июл913.02" localSheetId="16">#REF!</definedName>
    <definedName name="июл913.02" localSheetId="17">#REF!</definedName>
    <definedName name="июл913.02">#REF!</definedName>
    <definedName name="июл913.03" localSheetId="4">#REF!</definedName>
    <definedName name="июл913.03" localSheetId="5">#REF!</definedName>
    <definedName name="июл913.03" localSheetId="16">#REF!</definedName>
    <definedName name="июл913.03" localSheetId="17">#REF!</definedName>
    <definedName name="июл913.03">#REF!</definedName>
    <definedName name="июл913.04" localSheetId="4">#REF!</definedName>
    <definedName name="июл913.04" localSheetId="5">#REF!</definedName>
    <definedName name="июл913.04" localSheetId="16">#REF!</definedName>
    <definedName name="июл913.04" localSheetId="17">#REF!</definedName>
    <definedName name="июл913.04">#REF!</definedName>
    <definedName name="июл913.05" localSheetId="4">#REF!</definedName>
    <definedName name="июл913.05" localSheetId="5">#REF!</definedName>
    <definedName name="июл913.05" localSheetId="16">#REF!</definedName>
    <definedName name="июл913.05" localSheetId="17">#REF!</definedName>
    <definedName name="июл913.05">#REF!</definedName>
    <definedName name="июл913.06" localSheetId="4">#REF!</definedName>
    <definedName name="июл913.06" localSheetId="5">#REF!</definedName>
    <definedName name="июл913.06" localSheetId="16">#REF!</definedName>
    <definedName name="июл913.06" localSheetId="17">#REF!</definedName>
    <definedName name="июл913.06">#REF!</definedName>
    <definedName name="июл913.07" localSheetId="4">#REF!</definedName>
    <definedName name="июл913.07" localSheetId="5">#REF!</definedName>
    <definedName name="июл913.07" localSheetId="16">#REF!</definedName>
    <definedName name="июл913.07" localSheetId="17">#REF!</definedName>
    <definedName name="июл913.07">#REF!</definedName>
    <definedName name="июл913.08" localSheetId="4">#REF!</definedName>
    <definedName name="июл913.08" localSheetId="5">#REF!</definedName>
    <definedName name="июл913.08" localSheetId="16">#REF!</definedName>
    <definedName name="июл913.08" localSheetId="17">#REF!</definedName>
    <definedName name="июл913.08">#REF!</definedName>
    <definedName name="июл913.09" localSheetId="4">#REF!</definedName>
    <definedName name="июл913.09" localSheetId="5">#REF!</definedName>
    <definedName name="июл913.09" localSheetId="16">#REF!</definedName>
    <definedName name="июл913.09" localSheetId="17">#REF!</definedName>
    <definedName name="июл913.09">#REF!</definedName>
    <definedName name="июл92.01" localSheetId="4">#REF!</definedName>
    <definedName name="июл92.01" localSheetId="5">#REF!</definedName>
    <definedName name="июл92.01" localSheetId="16">#REF!</definedName>
    <definedName name="июл92.01" localSheetId="17">#REF!</definedName>
    <definedName name="июл92.01">#REF!</definedName>
    <definedName name="июл92.02" localSheetId="4">#REF!</definedName>
    <definedName name="июл92.02" localSheetId="5">#REF!</definedName>
    <definedName name="июл92.02" localSheetId="16">#REF!</definedName>
    <definedName name="июл92.02" localSheetId="17">#REF!</definedName>
    <definedName name="июл92.02">#REF!</definedName>
    <definedName name="июл92.03" localSheetId="4">#REF!</definedName>
    <definedName name="июл92.03" localSheetId="5">#REF!</definedName>
    <definedName name="июл92.03" localSheetId="16">#REF!</definedName>
    <definedName name="июл92.03" localSheetId="17">#REF!</definedName>
    <definedName name="июл92.03">#REF!</definedName>
    <definedName name="июл92.04" localSheetId="4">#REF!</definedName>
    <definedName name="июл92.04" localSheetId="5">#REF!</definedName>
    <definedName name="июл92.04" localSheetId="16">#REF!</definedName>
    <definedName name="июл92.04" localSheetId="17">#REF!</definedName>
    <definedName name="июл92.04">#REF!</definedName>
    <definedName name="июл92.05" localSheetId="4">#REF!</definedName>
    <definedName name="июл92.05" localSheetId="5">#REF!</definedName>
    <definedName name="июл92.05" localSheetId="16">#REF!</definedName>
    <definedName name="июл92.05" localSheetId="17">#REF!</definedName>
    <definedName name="июл92.05">#REF!</definedName>
    <definedName name="июл92.06" localSheetId="4">#REF!</definedName>
    <definedName name="июл92.06" localSheetId="5">#REF!</definedName>
    <definedName name="июл92.06" localSheetId="16">#REF!</definedName>
    <definedName name="июл92.06" localSheetId="17">#REF!</definedName>
    <definedName name="июл92.06">#REF!</definedName>
    <definedName name="июл92.07" localSheetId="4">#REF!</definedName>
    <definedName name="июл92.07" localSheetId="5">#REF!</definedName>
    <definedName name="июл92.07" localSheetId="16">#REF!</definedName>
    <definedName name="июл92.07" localSheetId="17">#REF!</definedName>
    <definedName name="июл92.07">#REF!</definedName>
    <definedName name="июл92.08" localSheetId="4">#REF!</definedName>
    <definedName name="июл92.08" localSheetId="5">#REF!</definedName>
    <definedName name="июл92.08" localSheetId="16">#REF!</definedName>
    <definedName name="июл92.08" localSheetId="17">#REF!</definedName>
    <definedName name="июл92.08">#REF!</definedName>
    <definedName name="июл92.09" localSheetId="4">#REF!</definedName>
    <definedName name="июл92.09" localSheetId="5">#REF!</definedName>
    <definedName name="июл92.09" localSheetId="16">#REF!</definedName>
    <definedName name="июл92.09" localSheetId="17">#REF!</definedName>
    <definedName name="июл92.09">#REF!</definedName>
    <definedName name="июл92.10" localSheetId="4">#REF!</definedName>
    <definedName name="июл92.10" localSheetId="5">#REF!</definedName>
    <definedName name="июл92.10" localSheetId="16">#REF!</definedName>
    <definedName name="июл92.10" localSheetId="17">#REF!</definedName>
    <definedName name="июл92.10">#REF!</definedName>
    <definedName name="июл92.11" localSheetId="4">#REF!</definedName>
    <definedName name="июл92.11" localSheetId="5">#REF!</definedName>
    <definedName name="июл92.11" localSheetId="16">#REF!</definedName>
    <definedName name="июл92.11" localSheetId="17">#REF!</definedName>
    <definedName name="июл92.11">#REF!</definedName>
    <definedName name="июл92.12" localSheetId="4">#REF!</definedName>
    <definedName name="июл92.12" localSheetId="5">#REF!</definedName>
    <definedName name="июл92.12" localSheetId="16">#REF!</definedName>
    <definedName name="июл92.12" localSheetId="17">#REF!</definedName>
    <definedName name="июл92.12">#REF!</definedName>
    <definedName name="июл92.13" localSheetId="4">#REF!</definedName>
    <definedName name="июл92.13" localSheetId="5">#REF!</definedName>
    <definedName name="июл92.13" localSheetId="16">#REF!</definedName>
    <definedName name="июл92.13" localSheetId="17">#REF!</definedName>
    <definedName name="июл92.13">#REF!</definedName>
    <definedName name="июл92.14" localSheetId="4">#REF!</definedName>
    <definedName name="июл92.14" localSheetId="5">#REF!</definedName>
    <definedName name="июл92.14" localSheetId="16">#REF!</definedName>
    <definedName name="июл92.14" localSheetId="17">#REF!</definedName>
    <definedName name="июл92.14">#REF!</definedName>
    <definedName name="июл92.15" localSheetId="4">#REF!</definedName>
    <definedName name="июл92.15" localSheetId="5">#REF!</definedName>
    <definedName name="июл92.15" localSheetId="16">#REF!</definedName>
    <definedName name="июл92.15" localSheetId="17">#REF!</definedName>
    <definedName name="июл92.15">#REF!</definedName>
    <definedName name="июл92.16" localSheetId="4">#REF!</definedName>
    <definedName name="июл92.16" localSheetId="5">#REF!</definedName>
    <definedName name="июл92.16" localSheetId="16">#REF!</definedName>
    <definedName name="июл92.16" localSheetId="17">#REF!</definedName>
    <definedName name="июл92.16">#REF!</definedName>
    <definedName name="июл92.17" localSheetId="4">#REF!</definedName>
    <definedName name="июл92.17" localSheetId="5">#REF!</definedName>
    <definedName name="июл92.17" localSheetId="16">#REF!</definedName>
    <definedName name="июл92.17" localSheetId="17">#REF!</definedName>
    <definedName name="июл92.17">#REF!</definedName>
    <definedName name="июл92.18" localSheetId="4">#REF!</definedName>
    <definedName name="июл92.18" localSheetId="5">#REF!</definedName>
    <definedName name="июл92.18" localSheetId="16">#REF!</definedName>
    <definedName name="июл92.18" localSheetId="17">#REF!</definedName>
    <definedName name="июл92.18">#REF!</definedName>
    <definedName name="июл92.19" localSheetId="4">#REF!</definedName>
    <definedName name="июл92.19" localSheetId="5">#REF!</definedName>
    <definedName name="июл92.19" localSheetId="16">#REF!</definedName>
    <definedName name="июл92.19" localSheetId="17">#REF!</definedName>
    <definedName name="июл92.19">#REF!</definedName>
    <definedName name="июл92.20" localSheetId="4">#REF!</definedName>
    <definedName name="июл92.20" localSheetId="5">#REF!</definedName>
    <definedName name="июл92.20" localSheetId="16">#REF!</definedName>
    <definedName name="июл92.20" localSheetId="17">#REF!</definedName>
    <definedName name="июл92.20">#REF!</definedName>
    <definedName name="июл92.21" localSheetId="4">#REF!</definedName>
    <definedName name="июл92.21" localSheetId="5">#REF!</definedName>
    <definedName name="июл92.21" localSheetId="16">#REF!</definedName>
    <definedName name="июл92.21" localSheetId="17">#REF!</definedName>
    <definedName name="июл92.21">#REF!</definedName>
    <definedName name="июл92.22" localSheetId="4">#REF!</definedName>
    <definedName name="июл92.22" localSheetId="5">#REF!</definedName>
    <definedName name="июл92.22" localSheetId="16">#REF!</definedName>
    <definedName name="июл92.22" localSheetId="17">#REF!</definedName>
    <definedName name="июл92.22">#REF!</definedName>
    <definedName name="июл92.23" localSheetId="4">#REF!</definedName>
    <definedName name="июл92.23" localSheetId="5">#REF!</definedName>
    <definedName name="июл92.23" localSheetId="16">#REF!</definedName>
    <definedName name="июл92.23" localSheetId="17">#REF!</definedName>
    <definedName name="июл92.23">#REF!</definedName>
    <definedName name="июл93.01" localSheetId="4">#REF!</definedName>
    <definedName name="июл93.01" localSheetId="5">#REF!</definedName>
    <definedName name="июл93.01" localSheetId="16">#REF!</definedName>
    <definedName name="июл93.01" localSheetId="17">#REF!</definedName>
    <definedName name="июл93.01">#REF!</definedName>
    <definedName name="июл93.02" localSheetId="4">#REF!</definedName>
    <definedName name="июл93.02" localSheetId="5">#REF!</definedName>
    <definedName name="июл93.02" localSheetId="16">#REF!</definedName>
    <definedName name="июл93.02" localSheetId="17">#REF!</definedName>
    <definedName name="июл93.02">#REF!</definedName>
    <definedName name="июл93.03" localSheetId="4">#REF!</definedName>
    <definedName name="июл93.03" localSheetId="5">#REF!</definedName>
    <definedName name="июл93.03" localSheetId="16">#REF!</definedName>
    <definedName name="июл93.03" localSheetId="17">#REF!</definedName>
    <definedName name="июл93.03">#REF!</definedName>
    <definedName name="июл93.04" localSheetId="4">#REF!</definedName>
    <definedName name="июл93.04" localSheetId="5">#REF!</definedName>
    <definedName name="июл93.04" localSheetId="16">#REF!</definedName>
    <definedName name="июл93.04" localSheetId="17">#REF!</definedName>
    <definedName name="июл93.04">#REF!</definedName>
    <definedName name="июл93.05" localSheetId="4">#REF!</definedName>
    <definedName name="июл93.05" localSheetId="5">#REF!</definedName>
    <definedName name="июл93.05" localSheetId="16">#REF!</definedName>
    <definedName name="июл93.05" localSheetId="17">#REF!</definedName>
    <definedName name="июл93.05">#REF!</definedName>
    <definedName name="июл93.06" localSheetId="4">#REF!</definedName>
    <definedName name="июл93.06" localSheetId="5">#REF!</definedName>
    <definedName name="июл93.06" localSheetId="16">#REF!</definedName>
    <definedName name="июл93.06" localSheetId="17">#REF!</definedName>
    <definedName name="июл93.06">#REF!</definedName>
    <definedName name="июл93.07" localSheetId="4">#REF!</definedName>
    <definedName name="июл93.07" localSheetId="5">#REF!</definedName>
    <definedName name="июл93.07" localSheetId="16">#REF!</definedName>
    <definedName name="июл93.07" localSheetId="17">#REF!</definedName>
    <definedName name="июл93.07">#REF!</definedName>
    <definedName name="июл93.08" localSheetId="4">#REF!</definedName>
    <definedName name="июл93.08" localSheetId="5">#REF!</definedName>
    <definedName name="июл93.08" localSheetId="16">#REF!</definedName>
    <definedName name="июл93.08" localSheetId="17">#REF!</definedName>
    <definedName name="июл93.08">#REF!</definedName>
    <definedName name="июл93.09" localSheetId="4">#REF!</definedName>
    <definedName name="июл93.09" localSheetId="5">#REF!</definedName>
    <definedName name="июл93.09" localSheetId="16">#REF!</definedName>
    <definedName name="июл93.09" localSheetId="17">#REF!</definedName>
    <definedName name="июл93.09">#REF!</definedName>
    <definedName name="июл93.10" localSheetId="4">#REF!</definedName>
    <definedName name="июл93.10" localSheetId="5">#REF!</definedName>
    <definedName name="июл93.10" localSheetId="16">#REF!</definedName>
    <definedName name="июл93.10" localSheetId="17">#REF!</definedName>
    <definedName name="июл93.10">#REF!</definedName>
    <definedName name="июл93.11" localSheetId="4">#REF!</definedName>
    <definedName name="июл93.11" localSheetId="5">#REF!</definedName>
    <definedName name="июл93.11" localSheetId="16">#REF!</definedName>
    <definedName name="июл93.11" localSheetId="17">#REF!</definedName>
    <definedName name="июл93.11">#REF!</definedName>
    <definedName name="июл93.12" localSheetId="4">#REF!</definedName>
    <definedName name="июл93.12" localSheetId="5">#REF!</definedName>
    <definedName name="июл93.12" localSheetId="16">#REF!</definedName>
    <definedName name="июл93.12" localSheetId="17">#REF!</definedName>
    <definedName name="июл93.12">#REF!</definedName>
    <definedName name="июл93.13" localSheetId="4">#REF!</definedName>
    <definedName name="июл93.13" localSheetId="5">#REF!</definedName>
    <definedName name="июл93.13" localSheetId="16">#REF!</definedName>
    <definedName name="июл93.13" localSheetId="17">#REF!</definedName>
    <definedName name="июл93.13">#REF!</definedName>
    <definedName name="июл93.14" localSheetId="4">#REF!</definedName>
    <definedName name="июл93.14" localSheetId="5">#REF!</definedName>
    <definedName name="июл93.14" localSheetId="16">#REF!</definedName>
    <definedName name="июл93.14" localSheetId="17">#REF!</definedName>
    <definedName name="июл93.14">#REF!</definedName>
    <definedName name="июл93.15" localSheetId="4">#REF!</definedName>
    <definedName name="июл93.15" localSheetId="5">#REF!</definedName>
    <definedName name="июл93.15" localSheetId="16">#REF!</definedName>
    <definedName name="июл93.15" localSheetId="17">#REF!</definedName>
    <definedName name="июл93.15">#REF!</definedName>
    <definedName name="июл93.16" localSheetId="4">#REF!</definedName>
    <definedName name="июл93.16" localSheetId="5">#REF!</definedName>
    <definedName name="июл93.16" localSheetId="16">#REF!</definedName>
    <definedName name="июл93.16" localSheetId="17">#REF!</definedName>
    <definedName name="июл93.16">#REF!</definedName>
    <definedName name="июн913.01" localSheetId="4">#REF!</definedName>
    <definedName name="июн913.01" localSheetId="5">#REF!</definedName>
    <definedName name="июн913.01" localSheetId="16">#REF!</definedName>
    <definedName name="июн913.01" localSheetId="17">#REF!</definedName>
    <definedName name="июн913.01">#REF!</definedName>
    <definedName name="июн913.02" localSheetId="4">#REF!</definedName>
    <definedName name="июн913.02" localSheetId="5">#REF!</definedName>
    <definedName name="июн913.02" localSheetId="16">#REF!</definedName>
    <definedName name="июн913.02" localSheetId="17">#REF!</definedName>
    <definedName name="июн913.02">#REF!</definedName>
    <definedName name="июн913.03" localSheetId="4">#REF!</definedName>
    <definedName name="июн913.03" localSheetId="5">#REF!</definedName>
    <definedName name="июн913.03" localSheetId="16">#REF!</definedName>
    <definedName name="июн913.03" localSheetId="17">#REF!</definedName>
    <definedName name="июн913.03">#REF!</definedName>
    <definedName name="июн913.04" localSheetId="4">#REF!</definedName>
    <definedName name="июн913.04" localSheetId="5">#REF!</definedName>
    <definedName name="июн913.04" localSheetId="16">#REF!</definedName>
    <definedName name="июн913.04" localSheetId="17">#REF!</definedName>
    <definedName name="июн913.04">#REF!</definedName>
    <definedName name="июн913.05" localSheetId="4">#REF!</definedName>
    <definedName name="июн913.05" localSheetId="5">#REF!</definedName>
    <definedName name="июн913.05" localSheetId="16">#REF!</definedName>
    <definedName name="июн913.05" localSheetId="17">#REF!</definedName>
    <definedName name="июн913.05">#REF!</definedName>
    <definedName name="июн913.06" localSheetId="4">#REF!</definedName>
    <definedName name="июн913.06" localSheetId="5">#REF!</definedName>
    <definedName name="июн913.06" localSheetId="16">#REF!</definedName>
    <definedName name="июн913.06" localSheetId="17">#REF!</definedName>
    <definedName name="июн913.06">#REF!</definedName>
    <definedName name="июн913.07" localSheetId="4">#REF!</definedName>
    <definedName name="июн913.07" localSheetId="5">#REF!</definedName>
    <definedName name="июн913.07" localSheetId="16">#REF!</definedName>
    <definedName name="июн913.07" localSheetId="17">#REF!</definedName>
    <definedName name="июн913.07">#REF!</definedName>
    <definedName name="июн913.08" localSheetId="4">#REF!</definedName>
    <definedName name="июн913.08" localSheetId="5">#REF!</definedName>
    <definedName name="июн913.08" localSheetId="16">#REF!</definedName>
    <definedName name="июн913.08" localSheetId="17">#REF!</definedName>
    <definedName name="июн913.08">#REF!</definedName>
    <definedName name="июн913.09" localSheetId="4">#REF!</definedName>
    <definedName name="июн913.09" localSheetId="5">#REF!</definedName>
    <definedName name="июн913.09" localSheetId="16">#REF!</definedName>
    <definedName name="июн913.09" localSheetId="17">#REF!</definedName>
    <definedName name="июн913.09">#REF!</definedName>
    <definedName name="июн92.01" localSheetId="4">#REF!</definedName>
    <definedName name="июн92.01" localSheetId="5">#REF!</definedName>
    <definedName name="июн92.01" localSheetId="16">#REF!</definedName>
    <definedName name="июн92.01" localSheetId="17">#REF!</definedName>
    <definedName name="июн92.01">#REF!</definedName>
    <definedName name="июн92.02" localSheetId="4">#REF!</definedName>
    <definedName name="июн92.02" localSheetId="5">#REF!</definedName>
    <definedName name="июн92.02" localSheetId="16">#REF!</definedName>
    <definedName name="июн92.02" localSheetId="17">#REF!</definedName>
    <definedName name="июн92.02">#REF!</definedName>
    <definedName name="июн92.03" localSheetId="4">#REF!</definedName>
    <definedName name="июн92.03" localSheetId="5">#REF!</definedName>
    <definedName name="июн92.03" localSheetId="16">#REF!</definedName>
    <definedName name="июн92.03" localSheetId="17">#REF!</definedName>
    <definedName name="июн92.03">#REF!</definedName>
    <definedName name="июн92.04" localSheetId="4">#REF!</definedName>
    <definedName name="июн92.04" localSheetId="5">#REF!</definedName>
    <definedName name="июн92.04" localSheetId="16">#REF!</definedName>
    <definedName name="июн92.04" localSheetId="17">#REF!</definedName>
    <definedName name="июн92.04">#REF!</definedName>
    <definedName name="июн92.05" localSheetId="4">#REF!</definedName>
    <definedName name="июн92.05" localSheetId="5">#REF!</definedName>
    <definedName name="июн92.05" localSheetId="16">#REF!</definedName>
    <definedName name="июн92.05" localSheetId="17">#REF!</definedName>
    <definedName name="июн92.05">#REF!</definedName>
    <definedName name="июн92.06" localSheetId="4">#REF!</definedName>
    <definedName name="июн92.06" localSheetId="5">#REF!</definedName>
    <definedName name="июн92.06" localSheetId="16">#REF!</definedName>
    <definedName name="июн92.06" localSheetId="17">#REF!</definedName>
    <definedName name="июн92.06">#REF!</definedName>
    <definedName name="июн92.07" localSheetId="4">#REF!</definedName>
    <definedName name="июн92.07" localSheetId="5">#REF!</definedName>
    <definedName name="июн92.07" localSheetId="16">#REF!</definedName>
    <definedName name="июн92.07" localSheetId="17">#REF!</definedName>
    <definedName name="июн92.07">#REF!</definedName>
    <definedName name="июн92.08" localSheetId="4">#REF!</definedName>
    <definedName name="июн92.08" localSheetId="5">#REF!</definedName>
    <definedName name="июн92.08" localSheetId="16">#REF!</definedName>
    <definedName name="июн92.08" localSheetId="17">#REF!</definedName>
    <definedName name="июн92.08">#REF!</definedName>
    <definedName name="июн92.09" localSheetId="4">#REF!</definedName>
    <definedName name="июн92.09" localSheetId="5">#REF!</definedName>
    <definedName name="июн92.09" localSheetId="16">#REF!</definedName>
    <definedName name="июн92.09" localSheetId="17">#REF!</definedName>
    <definedName name="июн92.09">#REF!</definedName>
    <definedName name="июн92.10" localSheetId="4">#REF!</definedName>
    <definedName name="июн92.10" localSheetId="5">#REF!</definedName>
    <definedName name="июн92.10" localSheetId="16">#REF!</definedName>
    <definedName name="июн92.10" localSheetId="17">#REF!</definedName>
    <definedName name="июн92.10">#REF!</definedName>
    <definedName name="июн92.11" localSheetId="4">#REF!</definedName>
    <definedName name="июн92.11" localSheetId="5">#REF!</definedName>
    <definedName name="июн92.11" localSheetId="16">#REF!</definedName>
    <definedName name="июн92.11" localSheetId="17">#REF!</definedName>
    <definedName name="июн92.11">#REF!</definedName>
    <definedName name="июн92.12" localSheetId="4">#REF!</definedName>
    <definedName name="июн92.12" localSheetId="5">#REF!</definedName>
    <definedName name="июн92.12" localSheetId="16">#REF!</definedName>
    <definedName name="июн92.12" localSheetId="17">#REF!</definedName>
    <definedName name="июн92.12">#REF!</definedName>
    <definedName name="июн92.13" localSheetId="4">#REF!</definedName>
    <definedName name="июн92.13" localSheetId="5">#REF!</definedName>
    <definedName name="июн92.13" localSheetId="16">#REF!</definedName>
    <definedName name="июн92.13" localSheetId="17">#REF!</definedName>
    <definedName name="июн92.13">#REF!</definedName>
    <definedName name="июн92.14" localSheetId="4">#REF!</definedName>
    <definedName name="июн92.14" localSheetId="5">#REF!</definedName>
    <definedName name="июн92.14" localSheetId="16">#REF!</definedName>
    <definedName name="июн92.14" localSheetId="17">#REF!</definedName>
    <definedName name="июн92.14">#REF!</definedName>
    <definedName name="июн92.15" localSheetId="4">#REF!</definedName>
    <definedName name="июн92.15" localSheetId="5">#REF!</definedName>
    <definedName name="июн92.15" localSheetId="16">#REF!</definedName>
    <definedName name="июн92.15" localSheetId="17">#REF!</definedName>
    <definedName name="июн92.15">#REF!</definedName>
    <definedName name="июн92.16" localSheetId="4">#REF!</definedName>
    <definedName name="июн92.16" localSheetId="5">#REF!</definedName>
    <definedName name="июн92.16" localSheetId="16">#REF!</definedName>
    <definedName name="июн92.16" localSheetId="17">#REF!</definedName>
    <definedName name="июн92.16">#REF!</definedName>
    <definedName name="июн92.17" localSheetId="4">#REF!</definedName>
    <definedName name="июн92.17" localSheetId="5">#REF!</definedName>
    <definedName name="июн92.17" localSheetId="16">#REF!</definedName>
    <definedName name="июн92.17" localSheetId="17">#REF!</definedName>
    <definedName name="июн92.17">#REF!</definedName>
    <definedName name="июн92.18" localSheetId="4">#REF!</definedName>
    <definedName name="июн92.18" localSheetId="5">#REF!</definedName>
    <definedName name="июн92.18" localSheetId="16">#REF!</definedName>
    <definedName name="июн92.18" localSheetId="17">#REF!</definedName>
    <definedName name="июн92.18">#REF!</definedName>
    <definedName name="июн92.19" localSheetId="4">#REF!</definedName>
    <definedName name="июн92.19" localSheetId="5">#REF!</definedName>
    <definedName name="июн92.19" localSheetId="16">#REF!</definedName>
    <definedName name="июн92.19" localSheetId="17">#REF!</definedName>
    <definedName name="июн92.19">#REF!</definedName>
    <definedName name="июн92.20" localSheetId="4">#REF!</definedName>
    <definedName name="июн92.20" localSheetId="5">#REF!</definedName>
    <definedName name="июн92.20" localSheetId="16">#REF!</definedName>
    <definedName name="июн92.20" localSheetId="17">#REF!</definedName>
    <definedName name="июн92.20">#REF!</definedName>
    <definedName name="июн92.21" localSheetId="4">#REF!</definedName>
    <definedName name="июн92.21" localSheetId="5">#REF!</definedName>
    <definedName name="июн92.21" localSheetId="16">#REF!</definedName>
    <definedName name="июн92.21" localSheetId="17">#REF!</definedName>
    <definedName name="июн92.21">#REF!</definedName>
    <definedName name="июн92.22" localSheetId="4">#REF!</definedName>
    <definedName name="июн92.22" localSheetId="5">#REF!</definedName>
    <definedName name="июн92.22" localSheetId="16">#REF!</definedName>
    <definedName name="июн92.22" localSheetId="17">#REF!</definedName>
    <definedName name="июн92.22">#REF!</definedName>
    <definedName name="июн92.23" localSheetId="4">#REF!</definedName>
    <definedName name="июн92.23" localSheetId="5">#REF!</definedName>
    <definedName name="июн92.23" localSheetId="16">#REF!</definedName>
    <definedName name="июн92.23" localSheetId="17">#REF!</definedName>
    <definedName name="июн92.23">#REF!</definedName>
    <definedName name="июн93.01" localSheetId="4">#REF!</definedName>
    <definedName name="июн93.01" localSheetId="5">#REF!</definedName>
    <definedName name="июн93.01" localSheetId="16">#REF!</definedName>
    <definedName name="июн93.01" localSheetId="17">#REF!</definedName>
    <definedName name="июн93.01">#REF!</definedName>
    <definedName name="июн93.02" localSheetId="4">#REF!</definedName>
    <definedName name="июн93.02" localSheetId="5">#REF!</definedName>
    <definedName name="июн93.02" localSheetId="16">#REF!</definedName>
    <definedName name="июн93.02" localSheetId="17">#REF!</definedName>
    <definedName name="июн93.02">#REF!</definedName>
    <definedName name="июн93.03" localSheetId="4">#REF!</definedName>
    <definedName name="июн93.03" localSheetId="5">#REF!</definedName>
    <definedName name="июн93.03" localSheetId="16">#REF!</definedName>
    <definedName name="июн93.03" localSheetId="17">#REF!</definedName>
    <definedName name="июн93.03">#REF!</definedName>
    <definedName name="июн93.04" localSheetId="4">#REF!</definedName>
    <definedName name="июн93.04" localSheetId="5">#REF!</definedName>
    <definedName name="июн93.04" localSheetId="16">#REF!</definedName>
    <definedName name="июн93.04" localSheetId="17">#REF!</definedName>
    <definedName name="июн93.04">#REF!</definedName>
    <definedName name="июн93.05" localSheetId="4">#REF!</definedName>
    <definedName name="июн93.05" localSheetId="5">#REF!</definedName>
    <definedName name="июн93.05" localSheetId="16">#REF!</definedName>
    <definedName name="июн93.05" localSheetId="17">#REF!</definedName>
    <definedName name="июн93.05">#REF!</definedName>
    <definedName name="июн93.06" localSheetId="4">#REF!</definedName>
    <definedName name="июн93.06" localSheetId="5">#REF!</definedName>
    <definedName name="июн93.06" localSheetId="16">#REF!</definedName>
    <definedName name="июн93.06" localSheetId="17">#REF!</definedName>
    <definedName name="июн93.06">#REF!</definedName>
    <definedName name="июн93.07" localSheetId="4">#REF!</definedName>
    <definedName name="июн93.07" localSheetId="5">#REF!</definedName>
    <definedName name="июн93.07" localSheetId="16">#REF!</definedName>
    <definedName name="июн93.07" localSheetId="17">#REF!</definedName>
    <definedName name="июн93.07">#REF!</definedName>
    <definedName name="июн93.08" localSheetId="4">#REF!</definedName>
    <definedName name="июн93.08" localSheetId="5">#REF!</definedName>
    <definedName name="июн93.08" localSheetId="16">#REF!</definedName>
    <definedName name="июн93.08" localSheetId="17">#REF!</definedName>
    <definedName name="июн93.08">#REF!</definedName>
    <definedName name="июн93.09" localSheetId="4">#REF!</definedName>
    <definedName name="июн93.09" localSheetId="5">#REF!</definedName>
    <definedName name="июн93.09" localSheetId="16">#REF!</definedName>
    <definedName name="июн93.09" localSheetId="17">#REF!</definedName>
    <definedName name="июн93.09">#REF!</definedName>
    <definedName name="июн93.10" localSheetId="4">#REF!</definedName>
    <definedName name="июн93.10" localSheetId="5">#REF!</definedName>
    <definedName name="июн93.10" localSheetId="16">#REF!</definedName>
    <definedName name="июн93.10" localSheetId="17">#REF!</definedName>
    <definedName name="июн93.10">#REF!</definedName>
    <definedName name="июн93.11" localSheetId="4">#REF!</definedName>
    <definedName name="июн93.11" localSheetId="5">#REF!</definedName>
    <definedName name="июн93.11" localSheetId="16">#REF!</definedName>
    <definedName name="июн93.11" localSheetId="17">#REF!</definedName>
    <definedName name="июн93.11">#REF!</definedName>
    <definedName name="июн93.12" localSheetId="4">#REF!</definedName>
    <definedName name="июн93.12" localSheetId="5">#REF!</definedName>
    <definedName name="июн93.12" localSheetId="16">#REF!</definedName>
    <definedName name="июн93.12" localSheetId="17">#REF!</definedName>
    <definedName name="июн93.12">#REF!</definedName>
    <definedName name="июн93.13" localSheetId="4">#REF!</definedName>
    <definedName name="июн93.13" localSheetId="5">#REF!</definedName>
    <definedName name="июн93.13" localSheetId="16">#REF!</definedName>
    <definedName name="июн93.13" localSheetId="17">#REF!</definedName>
    <definedName name="июн93.13">#REF!</definedName>
    <definedName name="июн93.14" localSheetId="4">#REF!</definedName>
    <definedName name="июн93.14" localSheetId="5">#REF!</definedName>
    <definedName name="июн93.14" localSheetId="16">#REF!</definedName>
    <definedName name="июн93.14" localSheetId="17">#REF!</definedName>
    <definedName name="июн93.14">#REF!</definedName>
    <definedName name="июн93.15" localSheetId="4">#REF!</definedName>
    <definedName name="июн93.15" localSheetId="5">#REF!</definedName>
    <definedName name="июн93.15" localSheetId="16">#REF!</definedName>
    <definedName name="июн93.15" localSheetId="17">#REF!</definedName>
    <definedName name="июн93.15">#REF!</definedName>
    <definedName name="июн93.16" localSheetId="4">#REF!</definedName>
    <definedName name="июн93.16" localSheetId="5">#REF!</definedName>
    <definedName name="июн93.16" localSheetId="16">#REF!</definedName>
    <definedName name="июн93.16" localSheetId="17">#REF!</definedName>
    <definedName name="июн93.16">#REF!</definedName>
    <definedName name="л" localSheetId="1" hidden="1">{"Налог на прибыль",#N/A,FALSE,"Июнь"}</definedName>
    <definedName name="л" localSheetId="4" hidden="1">{"Налог на прибыль",#N/A,FALSE,"Июнь"}</definedName>
    <definedName name="л" localSheetId="5" hidden="1">{"Налог на прибыль",#N/A,FALSE,"Июнь"}</definedName>
    <definedName name="л" localSheetId="15" hidden="1">{"Налог на прибыль",#N/A,FALSE,"Июнь"}</definedName>
    <definedName name="л" localSheetId="16" hidden="1">{"Налог на прибыль",#N/A,FALSE,"Июнь"}</definedName>
    <definedName name="л" localSheetId="17" hidden="1">{"Налог на прибыль",#N/A,FALSE,"Июнь"}</definedName>
    <definedName name="л" localSheetId="22" hidden="1">{"Налог на прибыль",#N/A,FALSE,"Июнь"}</definedName>
    <definedName name="л" hidden="1">{"Налог на прибыль",#N/A,FALSE,"Июнь"}</definedName>
    <definedName name="май913.01" localSheetId="4">#REF!</definedName>
    <definedName name="май913.01" localSheetId="5">#REF!</definedName>
    <definedName name="май913.01" localSheetId="16">#REF!</definedName>
    <definedName name="май913.01" localSheetId="17">#REF!</definedName>
    <definedName name="май913.01">#REF!</definedName>
    <definedName name="май913.02" localSheetId="4">#REF!</definedName>
    <definedName name="май913.02" localSheetId="5">#REF!</definedName>
    <definedName name="май913.02" localSheetId="16">#REF!</definedName>
    <definedName name="май913.02" localSheetId="17">#REF!</definedName>
    <definedName name="май913.02">#REF!</definedName>
    <definedName name="май913.03" localSheetId="4">#REF!</definedName>
    <definedName name="май913.03" localSheetId="5">#REF!</definedName>
    <definedName name="май913.03" localSheetId="16">#REF!</definedName>
    <definedName name="май913.03" localSheetId="17">#REF!</definedName>
    <definedName name="май913.03">#REF!</definedName>
    <definedName name="май913.04" localSheetId="4">#REF!</definedName>
    <definedName name="май913.04" localSheetId="5">#REF!</definedName>
    <definedName name="май913.04" localSheetId="16">#REF!</definedName>
    <definedName name="май913.04" localSheetId="17">#REF!</definedName>
    <definedName name="май913.04">#REF!</definedName>
    <definedName name="май913.05" localSheetId="4">#REF!</definedName>
    <definedName name="май913.05" localSheetId="5">#REF!</definedName>
    <definedName name="май913.05" localSheetId="16">#REF!</definedName>
    <definedName name="май913.05" localSheetId="17">#REF!</definedName>
    <definedName name="май913.05">#REF!</definedName>
    <definedName name="май913.06" localSheetId="4">#REF!</definedName>
    <definedName name="май913.06" localSheetId="5">#REF!</definedName>
    <definedName name="май913.06" localSheetId="16">#REF!</definedName>
    <definedName name="май913.06" localSheetId="17">#REF!</definedName>
    <definedName name="май913.06">#REF!</definedName>
    <definedName name="май913.07" localSheetId="4">#REF!</definedName>
    <definedName name="май913.07" localSheetId="5">#REF!</definedName>
    <definedName name="май913.07" localSheetId="16">#REF!</definedName>
    <definedName name="май913.07" localSheetId="17">#REF!</definedName>
    <definedName name="май913.07">#REF!</definedName>
    <definedName name="май913.08" localSheetId="4">#REF!</definedName>
    <definedName name="май913.08" localSheetId="5">#REF!</definedName>
    <definedName name="май913.08" localSheetId="16">#REF!</definedName>
    <definedName name="май913.08" localSheetId="17">#REF!</definedName>
    <definedName name="май913.08">#REF!</definedName>
    <definedName name="май913.09" localSheetId="4">#REF!</definedName>
    <definedName name="май913.09" localSheetId="5">#REF!</definedName>
    <definedName name="май913.09" localSheetId="16">#REF!</definedName>
    <definedName name="май913.09" localSheetId="17">#REF!</definedName>
    <definedName name="май913.09">#REF!</definedName>
    <definedName name="май92.01" localSheetId="4">#REF!</definedName>
    <definedName name="май92.01" localSheetId="5">#REF!</definedName>
    <definedName name="май92.01" localSheetId="16">#REF!</definedName>
    <definedName name="май92.01" localSheetId="17">#REF!</definedName>
    <definedName name="май92.01">#REF!</definedName>
    <definedName name="май92.02" localSheetId="4">#REF!</definedName>
    <definedName name="май92.02" localSheetId="5">#REF!</definedName>
    <definedName name="май92.02" localSheetId="16">#REF!</definedName>
    <definedName name="май92.02" localSheetId="17">#REF!</definedName>
    <definedName name="май92.02">#REF!</definedName>
    <definedName name="май92.03" localSheetId="4">#REF!</definedName>
    <definedName name="май92.03" localSheetId="5">#REF!</definedName>
    <definedName name="май92.03" localSheetId="16">#REF!</definedName>
    <definedName name="май92.03" localSheetId="17">#REF!</definedName>
    <definedName name="май92.03">#REF!</definedName>
    <definedName name="май92.04" localSheetId="4">#REF!</definedName>
    <definedName name="май92.04" localSheetId="5">#REF!</definedName>
    <definedName name="май92.04" localSheetId="16">#REF!</definedName>
    <definedName name="май92.04" localSheetId="17">#REF!</definedName>
    <definedName name="май92.04">#REF!</definedName>
    <definedName name="май92.05" localSheetId="4">#REF!</definedName>
    <definedName name="май92.05" localSheetId="5">#REF!</definedName>
    <definedName name="май92.05" localSheetId="16">#REF!</definedName>
    <definedName name="май92.05" localSheetId="17">#REF!</definedName>
    <definedName name="май92.05">#REF!</definedName>
    <definedName name="май92.06" localSheetId="4">#REF!</definedName>
    <definedName name="май92.06" localSheetId="5">#REF!</definedName>
    <definedName name="май92.06" localSheetId="16">#REF!</definedName>
    <definedName name="май92.06" localSheetId="17">#REF!</definedName>
    <definedName name="май92.06">#REF!</definedName>
    <definedName name="май92.07" localSheetId="4">#REF!</definedName>
    <definedName name="май92.07" localSheetId="5">#REF!</definedName>
    <definedName name="май92.07" localSheetId="16">#REF!</definedName>
    <definedName name="май92.07" localSheetId="17">#REF!</definedName>
    <definedName name="май92.07">#REF!</definedName>
    <definedName name="май92.08" localSheetId="4">#REF!</definedName>
    <definedName name="май92.08" localSheetId="5">#REF!</definedName>
    <definedName name="май92.08" localSheetId="16">#REF!</definedName>
    <definedName name="май92.08" localSheetId="17">#REF!</definedName>
    <definedName name="май92.08">#REF!</definedName>
    <definedName name="май92.09" localSheetId="4">#REF!</definedName>
    <definedName name="май92.09" localSheetId="5">#REF!</definedName>
    <definedName name="май92.09" localSheetId="16">#REF!</definedName>
    <definedName name="май92.09" localSheetId="17">#REF!</definedName>
    <definedName name="май92.09">#REF!</definedName>
    <definedName name="май92.10" localSheetId="4">#REF!</definedName>
    <definedName name="май92.10" localSheetId="5">#REF!</definedName>
    <definedName name="май92.10" localSheetId="16">#REF!</definedName>
    <definedName name="май92.10" localSheetId="17">#REF!</definedName>
    <definedName name="май92.10">#REF!</definedName>
    <definedName name="май92.11" localSheetId="4">#REF!</definedName>
    <definedName name="май92.11" localSheetId="5">#REF!</definedName>
    <definedName name="май92.11" localSheetId="16">#REF!</definedName>
    <definedName name="май92.11" localSheetId="17">#REF!</definedName>
    <definedName name="май92.11">#REF!</definedName>
    <definedName name="май92.12" localSheetId="4">#REF!</definedName>
    <definedName name="май92.12" localSheetId="5">#REF!</definedName>
    <definedName name="май92.12" localSheetId="16">#REF!</definedName>
    <definedName name="май92.12" localSheetId="17">#REF!</definedName>
    <definedName name="май92.12">#REF!</definedName>
    <definedName name="май92.13" localSheetId="4">#REF!</definedName>
    <definedName name="май92.13" localSheetId="5">#REF!</definedName>
    <definedName name="май92.13" localSheetId="16">#REF!</definedName>
    <definedName name="май92.13" localSheetId="17">#REF!</definedName>
    <definedName name="май92.13">#REF!</definedName>
    <definedName name="май92.14" localSheetId="4">#REF!</definedName>
    <definedName name="май92.14" localSheetId="5">#REF!</definedName>
    <definedName name="май92.14" localSheetId="16">#REF!</definedName>
    <definedName name="май92.14" localSheetId="17">#REF!</definedName>
    <definedName name="май92.14">#REF!</definedName>
    <definedName name="май92.15" localSheetId="4">#REF!</definedName>
    <definedName name="май92.15" localSheetId="5">#REF!</definedName>
    <definedName name="май92.15" localSheetId="16">#REF!</definedName>
    <definedName name="май92.15" localSheetId="17">#REF!</definedName>
    <definedName name="май92.15">#REF!</definedName>
    <definedName name="май92.16" localSheetId="4">#REF!</definedName>
    <definedName name="май92.16" localSheetId="5">#REF!</definedName>
    <definedName name="май92.16" localSheetId="16">#REF!</definedName>
    <definedName name="май92.16" localSheetId="17">#REF!</definedName>
    <definedName name="май92.16">#REF!</definedName>
    <definedName name="май92.17" localSheetId="4">#REF!</definedName>
    <definedName name="май92.17" localSheetId="5">#REF!</definedName>
    <definedName name="май92.17" localSheetId="16">#REF!</definedName>
    <definedName name="май92.17" localSheetId="17">#REF!</definedName>
    <definedName name="май92.17">#REF!</definedName>
    <definedName name="май92.18" localSheetId="4">#REF!</definedName>
    <definedName name="май92.18" localSheetId="5">#REF!</definedName>
    <definedName name="май92.18" localSheetId="16">#REF!</definedName>
    <definedName name="май92.18" localSheetId="17">#REF!</definedName>
    <definedName name="май92.18">#REF!</definedName>
    <definedName name="май92.19" localSheetId="4">#REF!</definedName>
    <definedName name="май92.19" localSheetId="5">#REF!</definedName>
    <definedName name="май92.19" localSheetId="16">#REF!</definedName>
    <definedName name="май92.19" localSheetId="17">#REF!</definedName>
    <definedName name="май92.19">#REF!</definedName>
    <definedName name="май92.20" localSheetId="4">#REF!</definedName>
    <definedName name="май92.20" localSheetId="5">#REF!</definedName>
    <definedName name="май92.20" localSheetId="16">#REF!</definedName>
    <definedName name="май92.20" localSheetId="17">#REF!</definedName>
    <definedName name="май92.20">#REF!</definedName>
    <definedName name="май92.21" localSheetId="4">#REF!</definedName>
    <definedName name="май92.21" localSheetId="5">#REF!</definedName>
    <definedName name="май92.21" localSheetId="16">#REF!</definedName>
    <definedName name="май92.21" localSheetId="17">#REF!</definedName>
    <definedName name="май92.21">#REF!</definedName>
    <definedName name="май92.22" localSheetId="4">#REF!</definedName>
    <definedName name="май92.22" localSheetId="5">#REF!</definedName>
    <definedName name="май92.22" localSheetId="16">#REF!</definedName>
    <definedName name="май92.22" localSheetId="17">#REF!</definedName>
    <definedName name="май92.22">#REF!</definedName>
    <definedName name="май92.23" localSheetId="4">#REF!</definedName>
    <definedName name="май92.23" localSheetId="5">#REF!</definedName>
    <definedName name="май92.23" localSheetId="16">#REF!</definedName>
    <definedName name="май92.23" localSheetId="17">#REF!</definedName>
    <definedName name="май92.23">#REF!</definedName>
    <definedName name="май93.01" localSheetId="4">#REF!</definedName>
    <definedName name="май93.01" localSheetId="5">#REF!</definedName>
    <definedName name="май93.01" localSheetId="16">#REF!</definedName>
    <definedName name="май93.01" localSheetId="17">#REF!</definedName>
    <definedName name="май93.01">#REF!</definedName>
    <definedName name="май93.02" localSheetId="4">#REF!</definedName>
    <definedName name="май93.02" localSheetId="5">#REF!</definedName>
    <definedName name="май93.02" localSheetId="16">#REF!</definedName>
    <definedName name="май93.02" localSheetId="17">#REF!</definedName>
    <definedName name="май93.02">#REF!</definedName>
    <definedName name="май93.03" localSheetId="4">#REF!</definedName>
    <definedName name="май93.03" localSheetId="5">#REF!</definedName>
    <definedName name="май93.03" localSheetId="16">#REF!</definedName>
    <definedName name="май93.03" localSheetId="17">#REF!</definedName>
    <definedName name="май93.03">#REF!</definedName>
    <definedName name="май93.04" localSheetId="4">#REF!</definedName>
    <definedName name="май93.04" localSheetId="5">#REF!</definedName>
    <definedName name="май93.04" localSheetId="16">#REF!</definedName>
    <definedName name="май93.04" localSheetId="17">#REF!</definedName>
    <definedName name="май93.04">#REF!</definedName>
    <definedName name="май93.05" localSheetId="4">#REF!</definedName>
    <definedName name="май93.05" localSheetId="5">#REF!</definedName>
    <definedName name="май93.05" localSheetId="16">#REF!</definedName>
    <definedName name="май93.05" localSheetId="17">#REF!</definedName>
    <definedName name="май93.05">#REF!</definedName>
    <definedName name="май93.06" localSheetId="4">#REF!</definedName>
    <definedName name="май93.06" localSheetId="5">#REF!</definedName>
    <definedName name="май93.06" localSheetId="16">#REF!</definedName>
    <definedName name="май93.06" localSheetId="17">#REF!</definedName>
    <definedName name="май93.06">#REF!</definedName>
    <definedName name="май93.07" localSheetId="4">#REF!</definedName>
    <definedName name="май93.07" localSheetId="5">#REF!</definedName>
    <definedName name="май93.07" localSheetId="16">#REF!</definedName>
    <definedName name="май93.07" localSheetId="17">#REF!</definedName>
    <definedName name="май93.07">#REF!</definedName>
    <definedName name="май93.08" localSheetId="4">#REF!</definedName>
    <definedName name="май93.08" localSheetId="5">#REF!</definedName>
    <definedName name="май93.08" localSheetId="16">#REF!</definedName>
    <definedName name="май93.08" localSheetId="17">#REF!</definedName>
    <definedName name="май93.08">#REF!</definedName>
    <definedName name="май93.09" localSheetId="4">#REF!</definedName>
    <definedName name="май93.09" localSheetId="5">#REF!</definedName>
    <definedName name="май93.09" localSheetId="16">#REF!</definedName>
    <definedName name="май93.09" localSheetId="17">#REF!</definedName>
    <definedName name="май93.09">#REF!</definedName>
    <definedName name="май93.10" localSheetId="4">#REF!</definedName>
    <definedName name="май93.10" localSheetId="5">#REF!</definedName>
    <definedName name="май93.10" localSheetId="16">#REF!</definedName>
    <definedName name="май93.10" localSheetId="17">#REF!</definedName>
    <definedName name="май93.10">#REF!</definedName>
    <definedName name="май93.11" localSheetId="4">#REF!</definedName>
    <definedName name="май93.11" localSheetId="5">#REF!</definedName>
    <definedName name="май93.11" localSheetId="16">#REF!</definedName>
    <definedName name="май93.11" localSheetId="17">#REF!</definedName>
    <definedName name="май93.11">#REF!</definedName>
    <definedName name="май93.12" localSheetId="4">#REF!</definedName>
    <definedName name="май93.12" localSheetId="5">#REF!</definedName>
    <definedName name="май93.12" localSheetId="16">#REF!</definedName>
    <definedName name="май93.12" localSheetId="17">#REF!</definedName>
    <definedName name="май93.12">#REF!</definedName>
    <definedName name="май93.13" localSheetId="4">#REF!</definedName>
    <definedName name="май93.13" localSheetId="5">#REF!</definedName>
    <definedName name="май93.13" localSheetId="16">#REF!</definedName>
    <definedName name="май93.13" localSheetId="17">#REF!</definedName>
    <definedName name="май93.13">#REF!</definedName>
    <definedName name="май93.14" localSheetId="4">#REF!</definedName>
    <definedName name="май93.14" localSheetId="5">#REF!</definedName>
    <definedName name="май93.14" localSheetId="16">#REF!</definedName>
    <definedName name="май93.14" localSheetId="17">#REF!</definedName>
    <definedName name="май93.14">#REF!</definedName>
    <definedName name="май93.15" localSheetId="4">#REF!</definedName>
    <definedName name="май93.15" localSheetId="5">#REF!</definedName>
    <definedName name="май93.15" localSheetId="16">#REF!</definedName>
    <definedName name="май93.15" localSheetId="17">#REF!</definedName>
    <definedName name="май93.15">#REF!</definedName>
    <definedName name="май93.16" localSheetId="4">#REF!</definedName>
    <definedName name="май93.16" localSheetId="5">#REF!</definedName>
    <definedName name="май93.16" localSheetId="16">#REF!</definedName>
    <definedName name="май93.16" localSheetId="17">#REF!</definedName>
    <definedName name="май93.16">#REF!</definedName>
    <definedName name="мар913.01" localSheetId="4">#REF!</definedName>
    <definedName name="мар913.01" localSheetId="5">#REF!</definedName>
    <definedName name="мар913.01" localSheetId="16">#REF!</definedName>
    <definedName name="мар913.01" localSheetId="17">#REF!</definedName>
    <definedName name="мар913.01">#REF!</definedName>
    <definedName name="мар913.02" localSheetId="4">#REF!</definedName>
    <definedName name="мар913.02" localSheetId="5">#REF!</definedName>
    <definedName name="мар913.02" localSheetId="16">#REF!</definedName>
    <definedName name="мар913.02" localSheetId="17">#REF!</definedName>
    <definedName name="мар913.02">#REF!</definedName>
    <definedName name="мар913.03" localSheetId="4">#REF!</definedName>
    <definedName name="мар913.03" localSheetId="5">#REF!</definedName>
    <definedName name="мар913.03" localSheetId="16">#REF!</definedName>
    <definedName name="мар913.03" localSheetId="17">#REF!</definedName>
    <definedName name="мар913.03">#REF!</definedName>
    <definedName name="мар913.04" localSheetId="4">#REF!</definedName>
    <definedName name="мар913.04" localSheetId="5">#REF!</definedName>
    <definedName name="мар913.04" localSheetId="16">#REF!</definedName>
    <definedName name="мар913.04" localSheetId="17">#REF!</definedName>
    <definedName name="мар913.04">#REF!</definedName>
    <definedName name="мар913.05" localSheetId="4">#REF!</definedName>
    <definedName name="мар913.05" localSheetId="5">#REF!</definedName>
    <definedName name="мар913.05" localSheetId="16">#REF!</definedName>
    <definedName name="мар913.05" localSheetId="17">#REF!</definedName>
    <definedName name="мар913.05">#REF!</definedName>
    <definedName name="мар913.06" localSheetId="4">#REF!</definedName>
    <definedName name="мар913.06" localSheetId="5">#REF!</definedName>
    <definedName name="мар913.06" localSheetId="16">#REF!</definedName>
    <definedName name="мар913.06" localSheetId="17">#REF!</definedName>
    <definedName name="мар913.06">#REF!</definedName>
    <definedName name="мар913.07" localSheetId="4">#REF!</definedName>
    <definedName name="мар913.07" localSheetId="5">#REF!</definedName>
    <definedName name="мар913.07" localSheetId="16">#REF!</definedName>
    <definedName name="мар913.07" localSheetId="17">#REF!</definedName>
    <definedName name="мар913.07">#REF!</definedName>
    <definedName name="мар913.08" localSheetId="4">#REF!</definedName>
    <definedName name="мар913.08" localSheetId="5">#REF!</definedName>
    <definedName name="мар913.08" localSheetId="16">#REF!</definedName>
    <definedName name="мар913.08" localSheetId="17">#REF!</definedName>
    <definedName name="мар913.08">#REF!</definedName>
    <definedName name="мар913.09" localSheetId="4">#REF!</definedName>
    <definedName name="мар913.09" localSheetId="5">#REF!</definedName>
    <definedName name="мар913.09" localSheetId="16">#REF!</definedName>
    <definedName name="мар913.09" localSheetId="17">#REF!</definedName>
    <definedName name="мар913.09">#REF!</definedName>
    <definedName name="мар92.01" localSheetId="4">#REF!</definedName>
    <definedName name="мар92.01" localSheetId="5">#REF!</definedName>
    <definedName name="мар92.01" localSheetId="16">#REF!</definedName>
    <definedName name="мар92.01" localSheetId="17">#REF!</definedName>
    <definedName name="мар92.01">#REF!</definedName>
    <definedName name="мар92.02" localSheetId="4">#REF!</definedName>
    <definedName name="мар92.02" localSheetId="5">#REF!</definedName>
    <definedName name="мар92.02" localSheetId="16">#REF!</definedName>
    <definedName name="мар92.02" localSheetId="17">#REF!</definedName>
    <definedName name="мар92.02">#REF!</definedName>
    <definedName name="мар92.03" localSheetId="4">#REF!</definedName>
    <definedName name="мар92.03" localSheetId="5">#REF!</definedName>
    <definedName name="мар92.03" localSheetId="16">#REF!</definedName>
    <definedName name="мар92.03" localSheetId="17">#REF!</definedName>
    <definedName name="мар92.03">#REF!</definedName>
    <definedName name="мар92.04" localSheetId="4">#REF!</definedName>
    <definedName name="мар92.04" localSheetId="5">#REF!</definedName>
    <definedName name="мар92.04" localSheetId="16">#REF!</definedName>
    <definedName name="мар92.04" localSheetId="17">#REF!</definedName>
    <definedName name="мар92.04">#REF!</definedName>
    <definedName name="мар92.05" localSheetId="4">#REF!</definedName>
    <definedName name="мар92.05" localSheetId="5">#REF!</definedName>
    <definedName name="мар92.05" localSheetId="16">#REF!</definedName>
    <definedName name="мар92.05" localSheetId="17">#REF!</definedName>
    <definedName name="мар92.05">#REF!</definedName>
    <definedName name="мар92.06" localSheetId="4">#REF!</definedName>
    <definedName name="мар92.06" localSheetId="5">#REF!</definedName>
    <definedName name="мар92.06" localSheetId="16">#REF!</definedName>
    <definedName name="мар92.06" localSheetId="17">#REF!</definedName>
    <definedName name="мар92.06">#REF!</definedName>
    <definedName name="мар92.07" localSheetId="4">#REF!</definedName>
    <definedName name="мар92.07" localSheetId="5">#REF!</definedName>
    <definedName name="мар92.07" localSheetId="16">#REF!</definedName>
    <definedName name="мар92.07" localSheetId="17">#REF!</definedName>
    <definedName name="мар92.07">#REF!</definedName>
    <definedName name="мар92.08" localSheetId="4">#REF!</definedName>
    <definedName name="мар92.08" localSheetId="5">#REF!</definedName>
    <definedName name="мар92.08" localSheetId="16">#REF!</definedName>
    <definedName name="мар92.08" localSheetId="17">#REF!</definedName>
    <definedName name="мар92.08">#REF!</definedName>
    <definedName name="мар92.09" localSheetId="4">#REF!</definedName>
    <definedName name="мар92.09" localSheetId="5">#REF!</definedName>
    <definedName name="мар92.09" localSheetId="16">#REF!</definedName>
    <definedName name="мар92.09" localSheetId="17">#REF!</definedName>
    <definedName name="мар92.09">#REF!</definedName>
    <definedName name="мар92.10" localSheetId="4">#REF!</definedName>
    <definedName name="мар92.10" localSheetId="5">#REF!</definedName>
    <definedName name="мар92.10" localSheetId="16">#REF!</definedName>
    <definedName name="мар92.10" localSheetId="17">#REF!</definedName>
    <definedName name="мар92.10">#REF!</definedName>
    <definedName name="мар92.11" localSheetId="4">#REF!</definedName>
    <definedName name="мар92.11" localSheetId="5">#REF!</definedName>
    <definedName name="мар92.11" localSheetId="16">#REF!</definedName>
    <definedName name="мар92.11" localSheetId="17">#REF!</definedName>
    <definedName name="мар92.11">#REF!</definedName>
    <definedName name="мар92.12" localSheetId="4">#REF!</definedName>
    <definedName name="мар92.12" localSheetId="5">#REF!</definedName>
    <definedName name="мар92.12" localSheetId="16">#REF!</definedName>
    <definedName name="мар92.12" localSheetId="17">#REF!</definedName>
    <definedName name="мар92.12">#REF!</definedName>
    <definedName name="мар92.13" localSheetId="4">#REF!</definedName>
    <definedName name="мар92.13" localSheetId="5">#REF!</definedName>
    <definedName name="мар92.13" localSheetId="16">#REF!</definedName>
    <definedName name="мар92.13" localSheetId="17">#REF!</definedName>
    <definedName name="мар92.13">#REF!</definedName>
    <definedName name="мар92.14" localSheetId="4">#REF!</definedName>
    <definedName name="мар92.14" localSheetId="5">#REF!</definedName>
    <definedName name="мар92.14" localSheetId="16">#REF!</definedName>
    <definedName name="мар92.14" localSheetId="17">#REF!</definedName>
    <definedName name="мар92.14">#REF!</definedName>
    <definedName name="мар92.15" localSheetId="4">#REF!</definedName>
    <definedName name="мар92.15" localSheetId="5">#REF!</definedName>
    <definedName name="мар92.15" localSheetId="16">#REF!</definedName>
    <definedName name="мар92.15" localSheetId="17">#REF!</definedName>
    <definedName name="мар92.15">#REF!</definedName>
    <definedName name="мар92.16" localSheetId="4">#REF!</definedName>
    <definedName name="мар92.16" localSheetId="5">#REF!</definedName>
    <definedName name="мар92.16" localSheetId="16">#REF!</definedName>
    <definedName name="мар92.16" localSheetId="17">#REF!</definedName>
    <definedName name="мар92.16">#REF!</definedName>
    <definedName name="мар92.17" localSheetId="4">#REF!</definedName>
    <definedName name="мар92.17" localSheetId="5">#REF!</definedName>
    <definedName name="мар92.17" localSheetId="16">#REF!</definedName>
    <definedName name="мар92.17" localSheetId="17">#REF!</definedName>
    <definedName name="мар92.17">#REF!</definedName>
    <definedName name="мар92.18" localSheetId="4">#REF!</definedName>
    <definedName name="мар92.18" localSheetId="5">#REF!</definedName>
    <definedName name="мар92.18" localSheetId="16">#REF!</definedName>
    <definedName name="мар92.18" localSheetId="17">#REF!</definedName>
    <definedName name="мар92.18">#REF!</definedName>
    <definedName name="мар92.19" localSheetId="4">#REF!</definedName>
    <definedName name="мар92.19" localSheetId="5">#REF!</definedName>
    <definedName name="мар92.19" localSheetId="16">#REF!</definedName>
    <definedName name="мар92.19" localSheetId="17">#REF!</definedName>
    <definedName name="мар92.19">#REF!</definedName>
    <definedName name="мар92.20" localSheetId="4">#REF!</definedName>
    <definedName name="мар92.20" localSheetId="5">#REF!</definedName>
    <definedName name="мар92.20" localSheetId="16">#REF!</definedName>
    <definedName name="мар92.20" localSheetId="17">#REF!</definedName>
    <definedName name="мар92.20">#REF!</definedName>
    <definedName name="мар92.21" localSheetId="4">#REF!</definedName>
    <definedName name="мар92.21" localSheetId="5">#REF!</definedName>
    <definedName name="мар92.21" localSheetId="16">#REF!</definedName>
    <definedName name="мар92.21" localSheetId="17">#REF!</definedName>
    <definedName name="мар92.21">#REF!</definedName>
    <definedName name="мар92.22" localSheetId="4">#REF!</definedName>
    <definedName name="мар92.22" localSheetId="5">#REF!</definedName>
    <definedName name="мар92.22" localSheetId="16">#REF!</definedName>
    <definedName name="мар92.22" localSheetId="17">#REF!</definedName>
    <definedName name="мар92.22">#REF!</definedName>
    <definedName name="мар92.23" localSheetId="4">#REF!</definedName>
    <definedName name="мар92.23" localSheetId="5">#REF!</definedName>
    <definedName name="мар92.23" localSheetId="16">#REF!</definedName>
    <definedName name="мар92.23" localSheetId="17">#REF!</definedName>
    <definedName name="мар92.23">#REF!</definedName>
    <definedName name="мар93.01" localSheetId="4">#REF!</definedName>
    <definedName name="мар93.01" localSheetId="5">#REF!</definedName>
    <definedName name="мар93.01" localSheetId="16">#REF!</definedName>
    <definedName name="мар93.01" localSheetId="17">#REF!</definedName>
    <definedName name="мар93.01">#REF!</definedName>
    <definedName name="мар93.02" localSheetId="4">#REF!</definedName>
    <definedName name="мар93.02" localSheetId="5">#REF!</definedName>
    <definedName name="мар93.02" localSheetId="16">#REF!</definedName>
    <definedName name="мар93.02" localSheetId="17">#REF!</definedName>
    <definedName name="мар93.02">#REF!</definedName>
    <definedName name="мар93.03" localSheetId="4">#REF!</definedName>
    <definedName name="мар93.03" localSheetId="5">#REF!</definedName>
    <definedName name="мар93.03" localSheetId="16">#REF!</definedName>
    <definedName name="мар93.03" localSheetId="17">#REF!</definedName>
    <definedName name="мар93.03">#REF!</definedName>
    <definedName name="мар93.04" localSheetId="4">#REF!</definedName>
    <definedName name="мар93.04" localSheetId="5">#REF!</definedName>
    <definedName name="мар93.04" localSheetId="16">#REF!</definedName>
    <definedName name="мар93.04" localSheetId="17">#REF!</definedName>
    <definedName name="мар93.04">#REF!</definedName>
    <definedName name="мар93.05" localSheetId="4">#REF!</definedName>
    <definedName name="мар93.05" localSheetId="5">#REF!</definedName>
    <definedName name="мар93.05" localSheetId="16">#REF!</definedName>
    <definedName name="мар93.05" localSheetId="17">#REF!</definedName>
    <definedName name="мар93.05">#REF!</definedName>
    <definedName name="мар93.06" localSheetId="4">#REF!</definedName>
    <definedName name="мар93.06" localSheetId="5">#REF!</definedName>
    <definedName name="мар93.06" localSheetId="16">#REF!</definedName>
    <definedName name="мар93.06" localSheetId="17">#REF!</definedName>
    <definedName name="мар93.06">#REF!</definedName>
    <definedName name="мар93.07" localSheetId="4">#REF!</definedName>
    <definedName name="мар93.07" localSheetId="5">#REF!</definedName>
    <definedName name="мар93.07" localSheetId="16">#REF!</definedName>
    <definedName name="мар93.07" localSheetId="17">#REF!</definedName>
    <definedName name="мар93.07">#REF!</definedName>
    <definedName name="мар93.08" localSheetId="4">#REF!</definedName>
    <definedName name="мар93.08" localSheetId="5">#REF!</definedName>
    <definedName name="мар93.08" localSheetId="16">#REF!</definedName>
    <definedName name="мар93.08" localSheetId="17">#REF!</definedName>
    <definedName name="мар93.08">#REF!</definedName>
    <definedName name="мар93.09" localSheetId="4">#REF!</definedName>
    <definedName name="мар93.09" localSheetId="5">#REF!</definedName>
    <definedName name="мар93.09" localSheetId="16">#REF!</definedName>
    <definedName name="мар93.09" localSheetId="17">#REF!</definedName>
    <definedName name="мар93.09">#REF!</definedName>
    <definedName name="мар93.10" localSheetId="4">#REF!</definedName>
    <definedName name="мар93.10" localSheetId="5">#REF!</definedName>
    <definedName name="мар93.10" localSheetId="16">#REF!</definedName>
    <definedName name="мар93.10" localSheetId="17">#REF!</definedName>
    <definedName name="мар93.10">#REF!</definedName>
    <definedName name="мар93.11" localSheetId="4">#REF!</definedName>
    <definedName name="мар93.11" localSheetId="5">#REF!</definedName>
    <definedName name="мар93.11" localSheetId="16">#REF!</definedName>
    <definedName name="мар93.11" localSheetId="17">#REF!</definedName>
    <definedName name="мар93.11">#REF!</definedName>
    <definedName name="мар93.12" localSheetId="4">#REF!</definedName>
    <definedName name="мар93.12" localSheetId="5">#REF!</definedName>
    <definedName name="мар93.12" localSheetId="16">#REF!</definedName>
    <definedName name="мар93.12" localSheetId="17">#REF!</definedName>
    <definedName name="мар93.12">#REF!</definedName>
    <definedName name="мар93.13" localSheetId="4">#REF!</definedName>
    <definedName name="мар93.13" localSheetId="5">#REF!</definedName>
    <definedName name="мар93.13" localSheetId="16">#REF!</definedName>
    <definedName name="мар93.13" localSheetId="17">#REF!</definedName>
    <definedName name="мар93.13">#REF!</definedName>
    <definedName name="мар93.14" localSheetId="4">#REF!</definedName>
    <definedName name="мар93.14" localSheetId="5">#REF!</definedName>
    <definedName name="мар93.14" localSheetId="16">#REF!</definedName>
    <definedName name="мар93.14" localSheetId="17">#REF!</definedName>
    <definedName name="мар93.14">#REF!</definedName>
    <definedName name="мар93.15" localSheetId="4">#REF!</definedName>
    <definedName name="мар93.15" localSheetId="5">#REF!</definedName>
    <definedName name="мар93.15" localSheetId="16">#REF!</definedName>
    <definedName name="мар93.15" localSheetId="17">#REF!</definedName>
    <definedName name="мар93.15">#REF!</definedName>
    <definedName name="мар93.16" localSheetId="4">#REF!</definedName>
    <definedName name="мар93.16" localSheetId="5">#REF!</definedName>
    <definedName name="мар93.16" localSheetId="16">#REF!</definedName>
    <definedName name="мар93.16" localSheetId="17">#REF!</definedName>
    <definedName name="мар93.16">#REF!</definedName>
    <definedName name="НачКол" localSheetId="4">#REF!</definedName>
    <definedName name="НачКол" localSheetId="5">#REF!</definedName>
    <definedName name="НачКол" localSheetId="16">#REF!</definedName>
    <definedName name="НачКол" localSheetId="17">#REF!</definedName>
    <definedName name="НачКол">#REF!</definedName>
    <definedName name="ноя913.01" localSheetId="4">#REF!</definedName>
    <definedName name="ноя913.01" localSheetId="5">#REF!</definedName>
    <definedName name="ноя913.01" localSheetId="16">#REF!</definedName>
    <definedName name="ноя913.01" localSheetId="17">#REF!</definedName>
    <definedName name="ноя913.01">#REF!</definedName>
    <definedName name="ноя913.02" localSheetId="4">#REF!</definedName>
    <definedName name="ноя913.02" localSheetId="5">#REF!</definedName>
    <definedName name="ноя913.02" localSheetId="16">#REF!</definedName>
    <definedName name="ноя913.02" localSheetId="17">#REF!</definedName>
    <definedName name="ноя913.02">#REF!</definedName>
    <definedName name="ноя913.03" localSheetId="4">#REF!</definedName>
    <definedName name="ноя913.03" localSheetId="5">#REF!</definedName>
    <definedName name="ноя913.03" localSheetId="16">#REF!</definedName>
    <definedName name="ноя913.03" localSheetId="17">#REF!</definedName>
    <definedName name="ноя913.03">#REF!</definedName>
    <definedName name="ноя913.04" localSheetId="4">#REF!</definedName>
    <definedName name="ноя913.04" localSheetId="5">#REF!</definedName>
    <definedName name="ноя913.04" localSheetId="16">#REF!</definedName>
    <definedName name="ноя913.04" localSheetId="17">#REF!</definedName>
    <definedName name="ноя913.04">#REF!</definedName>
    <definedName name="ноя913.05" localSheetId="4">#REF!</definedName>
    <definedName name="ноя913.05" localSheetId="5">#REF!</definedName>
    <definedName name="ноя913.05" localSheetId="16">#REF!</definedName>
    <definedName name="ноя913.05" localSheetId="17">#REF!</definedName>
    <definedName name="ноя913.05">#REF!</definedName>
    <definedName name="ноя913.06" localSheetId="4">#REF!</definedName>
    <definedName name="ноя913.06" localSheetId="5">#REF!</definedName>
    <definedName name="ноя913.06" localSheetId="16">#REF!</definedName>
    <definedName name="ноя913.06" localSheetId="17">#REF!</definedName>
    <definedName name="ноя913.06">#REF!</definedName>
    <definedName name="ноя913.07" localSheetId="4">#REF!</definedName>
    <definedName name="ноя913.07" localSheetId="5">#REF!</definedName>
    <definedName name="ноя913.07" localSheetId="16">#REF!</definedName>
    <definedName name="ноя913.07" localSheetId="17">#REF!</definedName>
    <definedName name="ноя913.07">#REF!</definedName>
    <definedName name="ноя913.08" localSheetId="4">#REF!</definedName>
    <definedName name="ноя913.08" localSheetId="5">#REF!</definedName>
    <definedName name="ноя913.08" localSheetId="16">#REF!</definedName>
    <definedName name="ноя913.08" localSheetId="17">#REF!</definedName>
    <definedName name="ноя913.08">#REF!</definedName>
    <definedName name="ноя913.09" localSheetId="4">#REF!</definedName>
    <definedName name="ноя913.09" localSheetId="5">#REF!</definedName>
    <definedName name="ноя913.09" localSheetId="16">#REF!</definedName>
    <definedName name="ноя913.09" localSheetId="17">#REF!</definedName>
    <definedName name="ноя913.09">#REF!</definedName>
    <definedName name="ноя92.01" localSheetId="4">#REF!</definedName>
    <definedName name="ноя92.01" localSheetId="5">#REF!</definedName>
    <definedName name="ноя92.01" localSheetId="16">#REF!</definedName>
    <definedName name="ноя92.01" localSheetId="17">#REF!</definedName>
    <definedName name="ноя92.01">#REF!</definedName>
    <definedName name="ноя92.02" localSheetId="4">#REF!</definedName>
    <definedName name="ноя92.02" localSheetId="5">#REF!</definedName>
    <definedName name="ноя92.02" localSheetId="16">#REF!</definedName>
    <definedName name="ноя92.02" localSheetId="17">#REF!</definedName>
    <definedName name="ноя92.02">#REF!</definedName>
    <definedName name="ноя92.03" localSheetId="4">#REF!</definedName>
    <definedName name="ноя92.03" localSheetId="5">#REF!</definedName>
    <definedName name="ноя92.03" localSheetId="16">#REF!</definedName>
    <definedName name="ноя92.03" localSheetId="17">#REF!</definedName>
    <definedName name="ноя92.03">#REF!</definedName>
    <definedName name="ноя92.04" localSheetId="4">#REF!</definedName>
    <definedName name="ноя92.04" localSheetId="5">#REF!</definedName>
    <definedName name="ноя92.04" localSheetId="16">#REF!</definedName>
    <definedName name="ноя92.04" localSheetId="17">#REF!</definedName>
    <definedName name="ноя92.04">#REF!</definedName>
    <definedName name="ноя92.05" localSheetId="4">#REF!</definedName>
    <definedName name="ноя92.05" localSheetId="5">#REF!</definedName>
    <definedName name="ноя92.05" localSheetId="16">#REF!</definedName>
    <definedName name="ноя92.05" localSheetId="17">#REF!</definedName>
    <definedName name="ноя92.05">#REF!</definedName>
    <definedName name="ноя92.06" localSheetId="4">#REF!</definedName>
    <definedName name="ноя92.06" localSheetId="5">#REF!</definedName>
    <definedName name="ноя92.06" localSheetId="16">#REF!</definedName>
    <definedName name="ноя92.06" localSheetId="17">#REF!</definedName>
    <definedName name="ноя92.06">#REF!</definedName>
    <definedName name="ноя92.07" localSheetId="4">#REF!</definedName>
    <definedName name="ноя92.07" localSheetId="5">#REF!</definedName>
    <definedName name="ноя92.07" localSheetId="16">#REF!</definedName>
    <definedName name="ноя92.07" localSheetId="17">#REF!</definedName>
    <definedName name="ноя92.07">#REF!</definedName>
    <definedName name="ноя92.08" localSheetId="4">#REF!</definedName>
    <definedName name="ноя92.08" localSheetId="5">#REF!</definedName>
    <definedName name="ноя92.08" localSheetId="16">#REF!</definedName>
    <definedName name="ноя92.08" localSheetId="17">#REF!</definedName>
    <definedName name="ноя92.08">#REF!</definedName>
    <definedName name="ноя92.09" localSheetId="4">#REF!</definedName>
    <definedName name="ноя92.09" localSheetId="5">#REF!</definedName>
    <definedName name="ноя92.09" localSheetId="16">#REF!</definedName>
    <definedName name="ноя92.09" localSheetId="17">#REF!</definedName>
    <definedName name="ноя92.09">#REF!</definedName>
    <definedName name="ноя92.10" localSheetId="4">#REF!</definedName>
    <definedName name="ноя92.10" localSheetId="5">#REF!</definedName>
    <definedName name="ноя92.10" localSheetId="16">#REF!</definedName>
    <definedName name="ноя92.10" localSheetId="17">#REF!</definedName>
    <definedName name="ноя92.10">#REF!</definedName>
    <definedName name="ноя92.11" localSheetId="4">#REF!</definedName>
    <definedName name="ноя92.11" localSheetId="5">#REF!</definedName>
    <definedName name="ноя92.11" localSheetId="16">#REF!</definedName>
    <definedName name="ноя92.11" localSheetId="17">#REF!</definedName>
    <definedName name="ноя92.11">#REF!</definedName>
    <definedName name="ноя92.12" localSheetId="4">#REF!</definedName>
    <definedName name="ноя92.12" localSheetId="5">#REF!</definedName>
    <definedName name="ноя92.12" localSheetId="16">#REF!</definedName>
    <definedName name="ноя92.12" localSheetId="17">#REF!</definedName>
    <definedName name="ноя92.12">#REF!</definedName>
    <definedName name="ноя92.13" localSheetId="4">#REF!</definedName>
    <definedName name="ноя92.13" localSheetId="5">#REF!</definedName>
    <definedName name="ноя92.13" localSheetId="16">#REF!</definedName>
    <definedName name="ноя92.13" localSheetId="17">#REF!</definedName>
    <definedName name="ноя92.13">#REF!</definedName>
    <definedName name="ноя92.14" localSheetId="4">#REF!</definedName>
    <definedName name="ноя92.14" localSheetId="5">#REF!</definedName>
    <definedName name="ноя92.14" localSheetId="16">#REF!</definedName>
    <definedName name="ноя92.14" localSheetId="17">#REF!</definedName>
    <definedName name="ноя92.14">#REF!</definedName>
    <definedName name="ноя92.15" localSheetId="4">#REF!</definedName>
    <definedName name="ноя92.15" localSheetId="5">#REF!</definedName>
    <definedName name="ноя92.15" localSheetId="16">#REF!</definedName>
    <definedName name="ноя92.15" localSheetId="17">#REF!</definedName>
    <definedName name="ноя92.15">#REF!</definedName>
    <definedName name="ноя92.16" localSheetId="4">#REF!</definedName>
    <definedName name="ноя92.16" localSheetId="5">#REF!</definedName>
    <definedName name="ноя92.16" localSheetId="16">#REF!</definedName>
    <definedName name="ноя92.16" localSheetId="17">#REF!</definedName>
    <definedName name="ноя92.16">#REF!</definedName>
    <definedName name="ноя92.17" localSheetId="4">#REF!</definedName>
    <definedName name="ноя92.17" localSheetId="5">#REF!</definedName>
    <definedName name="ноя92.17" localSheetId="16">#REF!</definedName>
    <definedName name="ноя92.17" localSheetId="17">#REF!</definedName>
    <definedName name="ноя92.17">#REF!</definedName>
    <definedName name="ноя92.18" localSheetId="4">#REF!</definedName>
    <definedName name="ноя92.18" localSheetId="5">#REF!</definedName>
    <definedName name="ноя92.18" localSheetId="16">#REF!</definedName>
    <definedName name="ноя92.18" localSheetId="17">#REF!</definedName>
    <definedName name="ноя92.18">#REF!</definedName>
    <definedName name="ноя92.19" localSheetId="4">#REF!</definedName>
    <definedName name="ноя92.19" localSheetId="5">#REF!</definedName>
    <definedName name="ноя92.19" localSheetId="16">#REF!</definedName>
    <definedName name="ноя92.19" localSheetId="17">#REF!</definedName>
    <definedName name="ноя92.19">#REF!</definedName>
    <definedName name="ноя92.20" localSheetId="4">#REF!</definedName>
    <definedName name="ноя92.20" localSheetId="5">#REF!</definedName>
    <definedName name="ноя92.20" localSheetId="16">#REF!</definedName>
    <definedName name="ноя92.20" localSheetId="17">#REF!</definedName>
    <definedName name="ноя92.20">#REF!</definedName>
    <definedName name="ноя92.21" localSheetId="4">#REF!</definedName>
    <definedName name="ноя92.21" localSheetId="5">#REF!</definedName>
    <definedName name="ноя92.21" localSheetId="16">#REF!</definedName>
    <definedName name="ноя92.21" localSheetId="17">#REF!</definedName>
    <definedName name="ноя92.21">#REF!</definedName>
    <definedName name="ноя92.22" localSheetId="4">#REF!</definedName>
    <definedName name="ноя92.22" localSheetId="5">#REF!</definedName>
    <definedName name="ноя92.22" localSheetId="16">#REF!</definedName>
    <definedName name="ноя92.22" localSheetId="17">#REF!</definedName>
    <definedName name="ноя92.22">#REF!</definedName>
    <definedName name="ноя92.23" localSheetId="4">#REF!</definedName>
    <definedName name="ноя92.23" localSheetId="5">#REF!</definedName>
    <definedName name="ноя92.23" localSheetId="16">#REF!</definedName>
    <definedName name="ноя92.23" localSheetId="17">#REF!</definedName>
    <definedName name="ноя92.23">#REF!</definedName>
    <definedName name="ноя93.01" localSheetId="4">#REF!</definedName>
    <definedName name="ноя93.01" localSheetId="5">#REF!</definedName>
    <definedName name="ноя93.01" localSheetId="16">#REF!</definedName>
    <definedName name="ноя93.01" localSheetId="17">#REF!</definedName>
    <definedName name="ноя93.01">#REF!</definedName>
    <definedName name="ноя93.02" localSheetId="4">#REF!</definedName>
    <definedName name="ноя93.02" localSheetId="5">#REF!</definedName>
    <definedName name="ноя93.02" localSheetId="16">#REF!</definedName>
    <definedName name="ноя93.02" localSheetId="17">#REF!</definedName>
    <definedName name="ноя93.02">#REF!</definedName>
    <definedName name="ноя93.03" localSheetId="4">#REF!</definedName>
    <definedName name="ноя93.03" localSheetId="5">#REF!</definedName>
    <definedName name="ноя93.03" localSheetId="16">#REF!</definedName>
    <definedName name="ноя93.03" localSheetId="17">#REF!</definedName>
    <definedName name="ноя93.03">#REF!</definedName>
    <definedName name="ноя93.04" localSheetId="4">#REF!</definedName>
    <definedName name="ноя93.04" localSheetId="5">#REF!</definedName>
    <definedName name="ноя93.04" localSheetId="16">#REF!</definedName>
    <definedName name="ноя93.04" localSheetId="17">#REF!</definedName>
    <definedName name="ноя93.04">#REF!</definedName>
    <definedName name="ноя93.05" localSheetId="4">#REF!</definedName>
    <definedName name="ноя93.05" localSheetId="5">#REF!</definedName>
    <definedName name="ноя93.05" localSheetId="16">#REF!</definedName>
    <definedName name="ноя93.05" localSheetId="17">#REF!</definedName>
    <definedName name="ноя93.05">#REF!</definedName>
    <definedName name="ноя93.06" localSheetId="4">#REF!</definedName>
    <definedName name="ноя93.06" localSheetId="5">#REF!</definedName>
    <definedName name="ноя93.06" localSheetId="16">#REF!</definedName>
    <definedName name="ноя93.06" localSheetId="17">#REF!</definedName>
    <definedName name="ноя93.06">#REF!</definedName>
    <definedName name="ноя93.07" localSheetId="4">#REF!</definedName>
    <definedName name="ноя93.07" localSheetId="5">#REF!</definedName>
    <definedName name="ноя93.07" localSheetId="16">#REF!</definedName>
    <definedName name="ноя93.07" localSheetId="17">#REF!</definedName>
    <definedName name="ноя93.07">#REF!</definedName>
    <definedName name="ноя93.08" localSheetId="4">#REF!</definedName>
    <definedName name="ноя93.08" localSheetId="5">#REF!</definedName>
    <definedName name="ноя93.08" localSheetId="16">#REF!</definedName>
    <definedName name="ноя93.08" localSheetId="17">#REF!</definedName>
    <definedName name="ноя93.08">#REF!</definedName>
    <definedName name="ноя93.09" localSheetId="4">#REF!</definedName>
    <definedName name="ноя93.09" localSheetId="5">#REF!</definedName>
    <definedName name="ноя93.09" localSheetId="16">#REF!</definedName>
    <definedName name="ноя93.09" localSheetId="17">#REF!</definedName>
    <definedName name="ноя93.09">#REF!</definedName>
    <definedName name="ноя93.10" localSheetId="4">#REF!</definedName>
    <definedName name="ноя93.10" localSheetId="5">#REF!</definedName>
    <definedName name="ноя93.10" localSheetId="16">#REF!</definedName>
    <definedName name="ноя93.10" localSheetId="17">#REF!</definedName>
    <definedName name="ноя93.10">#REF!</definedName>
    <definedName name="ноя93.11" localSheetId="4">#REF!</definedName>
    <definedName name="ноя93.11" localSheetId="5">#REF!</definedName>
    <definedName name="ноя93.11" localSheetId="16">#REF!</definedName>
    <definedName name="ноя93.11" localSheetId="17">#REF!</definedName>
    <definedName name="ноя93.11">#REF!</definedName>
    <definedName name="ноя93.12" localSheetId="4">#REF!</definedName>
    <definedName name="ноя93.12" localSheetId="5">#REF!</definedName>
    <definedName name="ноя93.12" localSheetId="16">#REF!</definedName>
    <definedName name="ноя93.12" localSheetId="17">#REF!</definedName>
    <definedName name="ноя93.12">#REF!</definedName>
    <definedName name="ноя93.13" localSheetId="4">#REF!</definedName>
    <definedName name="ноя93.13" localSheetId="5">#REF!</definedName>
    <definedName name="ноя93.13" localSheetId="16">#REF!</definedName>
    <definedName name="ноя93.13" localSheetId="17">#REF!</definedName>
    <definedName name="ноя93.13">#REF!</definedName>
    <definedName name="ноя93.14" localSheetId="4">#REF!</definedName>
    <definedName name="ноя93.14" localSheetId="5">#REF!</definedName>
    <definedName name="ноя93.14" localSheetId="16">#REF!</definedName>
    <definedName name="ноя93.14" localSheetId="17">#REF!</definedName>
    <definedName name="ноя93.14">#REF!</definedName>
    <definedName name="ноя93.15" localSheetId="4">#REF!</definedName>
    <definedName name="ноя93.15" localSheetId="5">#REF!</definedName>
    <definedName name="ноя93.15" localSheetId="16">#REF!</definedName>
    <definedName name="ноя93.15" localSheetId="17">#REF!</definedName>
    <definedName name="ноя93.15">#REF!</definedName>
    <definedName name="ноя93.16" localSheetId="4">#REF!</definedName>
    <definedName name="ноя93.16" localSheetId="5">#REF!</definedName>
    <definedName name="ноя93.16" localSheetId="16">#REF!</definedName>
    <definedName name="ноя93.16" localSheetId="17">#REF!</definedName>
    <definedName name="ноя93.16">#REF!</definedName>
    <definedName name="_xlnm.Print_Area" localSheetId="1">'1. Незавершене будівництво -'!$A$1:$M$76</definedName>
    <definedName name="_xlnm.Print_Area" localSheetId="4">'4. Технічний стан '!$A$1:$F$102</definedName>
    <definedName name="_xlnm.Print_Area" localSheetId="5">'4.1. Характеристика мереж '!$A$1:$L$183</definedName>
    <definedName name="_xlnm.Print_Area" localSheetId="6">'4.2. Облік '!$A$1:$AR$49</definedName>
    <definedName name="_xlnm.Print_Area" localSheetId="15">'4.6. Стан транспорту '!$A$1:$G$72</definedName>
    <definedName name="_xlnm.Print_Area" localSheetId="16">'4.6.1. Аналіз транспорту'!$A$1:$Q$785</definedName>
    <definedName name="_xlnm.Print_Area" localSheetId="17">'4.6.2 '!$A$1:$J$52</definedName>
    <definedName name="_xlnm.Print_Area" localSheetId="19">'4.8. Характеристика за 5 років'!$A$1:$G$50</definedName>
    <definedName name="_xlnm.Print_Area" localSheetId="20">'5. Заг'!$A$1:$J$23</definedName>
    <definedName name="_xlnm.Print_Area" localSheetId="22">'5.1.1. Обсяги робіт'!$A$1:$J$134</definedName>
    <definedName name="_xlnm.Print_Area" localSheetId="25">'5.3.1  '!$A$1:$J$58</definedName>
    <definedName name="_xlnm.Print_Area" localSheetId="26">'5.4. Інф'!$A$1:$J$28</definedName>
    <definedName name="_xlnm.Print_Area" localSheetId="28">'5.5. 1 '!$A$1:$I$69</definedName>
    <definedName name="_xlnm.Print_Area" localSheetId="29">'5.6. Тран'!$A$1:$K$10</definedName>
    <definedName name="_xlnm.Print_Area" localSheetId="31">'6. Пров закупівлі'!$A$2:$U$259</definedName>
    <definedName name="_xlnm.Print_Area" localSheetId="2">'Джерела фінансування'!$A$1:$H$28</definedName>
    <definedName name="окт913.01" localSheetId="4">#REF!</definedName>
    <definedName name="окт913.01" localSheetId="5">#REF!</definedName>
    <definedName name="окт913.01" localSheetId="16">#REF!</definedName>
    <definedName name="окт913.01" localSheetId="17">#REF!</definedName>
    <definedName name="окт913.01">#REF!</definedName>
    <definedName name="окт913.02" localSheetId="4">#REF!</definedName>
    <definedName name="окт913.02" localSheetId="5">#REF!</definedName>
    <definedName name="окт913.02" localSheetId="16">#REF!</definedName>
    <definedName name="окт913.02" localSheetId="17">#REF!</definedName>
    <definedName name="окт913.02">#REF!</definedName>
    <definedName name="окт913.03" localSheetId="4">#REF!</definedName>
    <definedName name="окт913.03" localSheetId="5">#REF!</definedName>
    <definedName name="окт913.03" localSheetId="16">#REF!</definedName>
    <definedName name="окт913.03" localSheetId="17">#REF!</definedName>
    <definedName name="окт913.03">#REF!</definedName>
    <definedName name="окт913.04" localSheetId="4">#REF!</definedName>
    <definedName name="окт913.04" localSheetId="5">#REF!</definedName>
    <definedName name="окт913.04" localSheetId="16">#REF!</definedName>
    <definedName name="окт913.04" localSheetId="17">#REF!</definedName>
    <definedName name="окт913.04">#REF!</definedName>
    <definedName name="окт913.05" localSheetId="4">#REF!</definedName>
    <definedName name="окт913.05" localSheetId="5">#REF!</definedName>
    <definedName name="окт913.05" localSheetId="16">#REF!</definedName>
    <definedName name="окт913.05" localSheetId="17">#REF!</definedName>
    <definedName name="окт913.05">#REF!</definedName>
    <definedName name="окт913.06" localSheetId="4">#REF!</definedName>
    <definedName name="окт913.06" localSheetId="5">#REF!</definedName>
    <definedName name="окт913.06" localSheetId="16">#REF!</definedName>
    <definedName name="окт913.06" localSheetId="17">#REF!</definedName>
    <definedName name="окт913.06">#REF!</definedName>
    <definedName name="окт913.07" localSheetId="4">#REF!</definedName>
    <definedName name="окт913.07" localSheetId="5">#REF!</definedName>
    <definedName name="окт913.07" localSheetId="16">#REF!</definedName>
    <definedName name="окт913.07" localSheetId="17">#REF!</definedName>
    <definedName name="окт913.07">#REF!</definedName>
    <definedName name="окт913.08" localSheetId="4">#REF!</definedName>
    <definedName name="окт913.08" localSheetId="5">#REF!</definedName>
    <definedName name="окт913.08" localSheetId="16">#REF!</definedName>
    <definedName name="окт913.08" localSheetId="17">#REF!</definedName>
    <definedName name="окт913.08">#REF!</definedName>
    <definedName name="окт913.09" localSheetId="4">#REF!</definedName>
    <definedName name="окт913.09" localSheetId="5">#REF!</definedName>
    <definedName name="окт913.09" localSheetId="16">#REF!</definedName>
    <definedName name="окт913.09" localSheetId="17">#REF!</definedName>
    <definedName name="окт913.09">#REF!</definedName>
    <definedName name="окт92.01" localSheetId="4">#REF!</definedName>
    <definedName name="окт92.01" localSheetId="5">#REF!</definedName>
    <definedName name="окт92.01" localSheetId="16">#REF!</definedName>
    <definedName name="окт92.01" localSheetId="17">#REF!</definedName>
    <definedName name="окт92.01">#REF!</definedName>
    <definedName name="окт92.02" localSheetId="4">#REF!</definedName>
    <definedName name="окт92.02" localSheetId="5">#REF!</definedName>
    <definedName name="окт92.02" localSheetId="16">#REF!</definedName>
    <definedName name="окт92.02" localSheetId="17">#REF!</definedName>
    <definedName name="окт92.02">#REF!</definedName>
    <definedName name="окт92.03" localSheetId="4">#REF!</definedName>
    <definedName name="окт92.03" localSheetId="5">#REF!</definedName>
    <definedName name="окт92.03" localSheetId="16">#REF!</definedName>
    <definedName name="окт92.03" localSheetId="17">#REF!</definedName>
    <definedName name="окт92.03">#REF!</definedName>
    <definedName name="окт92.04" localSheetId="4">#REF!</definedName>
    <definedName name="окт92.04" localSheetId="5">#REF!</definedName>
    <definedName name="окт92.04" localSheetId="16">#REF!</definedName>
    <definedName name="окт92.04" localSheetId="17">#REF!</definedName>
    <definedName name="окт92.04">#REF!</definedName>
    <definedName name="окт92.05" localSheetId="4">#REF!</definedName>
    <definedName name="окт92.05" localSheetId="5">#REF!</definedName>
    <definedName name="окт92.05" localSheetId="16">#REF!</definedName>
    <definedName name="окт92.05" localSheetId="17">#REF!</definedName>
    <definedName name="окт92.05">#REF!</definedName>
    <definedName name="окт92.06" localSheetId="4">#REF!</definedName>
    <definedName name="окт92.06" localSheetId="5">#REF!</definedName>
    <definedName name="окт92.06" localSheetId="16">#REF!</definedName>
    <definedName name="окт92.06" localSheetId="17">#REF!</definedName>
    <definedName name="окт92.06">#REF!</definedName>
    <definedName name="окт92.07" localSheetId="4">#REF!</definedName>
    <definedName name="окт92.07" localSheetId="5">#REF!</definedName>
    <definedName name="окт92.07" localSheetId="16">#REF!</definedName>
    <definedName name="окт92.07" localSheetId="17">#REF!</definedName>
    <definedName name="окт92.07">#REF!</definedName>
    <definedName name="окт92.08" localSheetId="4">#REF!</definedName>
    <definedName name="окт92.08" localSheetId="5">#REF!</definedName>
    <definedName name="окт92.08" localSheetId="16">#REF!</definedName>
    <definedName name="окт92.08" localSheetId="17">#REF!</definedName>
    <definedName name="окт92.08">#REF!</definedName>
    <definedName name="окт92.09" localSheetId="4">#REF!</definedName>
    <definedName name="окт92.09" localSheetId="5">#REF!</definedName>
    <definedName name="окт92.09" localSheetId="16">#REF!</definedName>
    <definedName name="окт92.09" localSheetId="17">#REF!</definedName>
    <definedName name="окт92.09">#REF!</definedName>
    <definedName name="окт92.10" localSheetId="4">#REF!</definedName>
    <definedName name="окт92.10" localSheetId="5">#REF!</definedName>
    <definedName name="окт92.10" localSheetId="16">#REF!</definedName>
    <definedName name="окт92.10" localSheetId="17">#REF!</definedName>
    <definedName name="окт92.10">#REF!</definedName>
    <definedName name="окт92.11" localSheetId="4">#REF!</definedName>
    <definedName name="окт92.11" localSheetId="5">#REF!</definedName>
    <definedName name="окт92.11" localSheetId="16">#REF!</definedName>
    <definedName name="окт92.11" localSheetId="17">#REF!</definedName>
    <definedName name="окт92.11">#REF!</definedName>
    <definedName name="окт92.12" localSheetId="4">#REF!</definedName>
    <definedName name="окт92.12" localSheetId="5">#REF!</definedName>
    <definedName name="окт92.12" localSheetId="16">#REF!</definedName>
    <definedName name="окт92.12" localSheetId="17">#REF!</definedName>
    <definedName name="окт92.12">#REF!</definedName>
    <definedName name="окт92.13" localSheetId="4">#REF!</definedName>
    <definedName name="окт92.13" localSheetId="5">#REF!</definedName>
    <definedName name="окт92.13" localSheetId="16">#REF!</definedName>
    <definedName name="окт92.13" localSheetId="17">#REF!</definedName>
    <definedName name="окт92.13">#REF!</definedName>
    <definedName name="окт92.14" localSheetId="4">#REF!</definedName>
    <definedName name="окт92.14" localSheetId="5">#REF!</definedName>
    <definedName name="окт92.14" localSheetId="16">#REF!</definedName>
    <definedName name="окт92.14" localSheetId="17">#REF!</definedName>
    <definedName name="окт92.14">#REF!</definedName>
    <definedName name="окт92.15" localSheetId="4">#REF!</definedName>
    <definedName name="окт92.15" localSheetId="5">#REF!</definedName>
    <definedName name="окт92.15" localSheetId="16">#REF!</definedName>
    <definedName name="окт92.15" localSheetId="17">#REF!</definedName>
    <definedName name="окт92.15">#REF!</definedName>
    <definedName name="окт92.16" localSheetId="4">#REF!</definedName>
    <definedName name="окт92.16" localSheetId="5">#REF!</definedName>
    <definedName name="окт92.16" localSheetId="16">#REF!</definedName>
    <definedName name="окт92.16" localSheetId="17">#REF!</definedName>
    <definedName name="окт92.16">#REF!</definedName>
    <definedName name="окт92.17" localSheetId="4">#REF!</definedName>
    <definedName name="окт92.17" localSheetId="5">#REF!</definedName>
    <definedName name="окт92.17" localSheetId="16">#REF!</definedName>
    <definedName name="окт92.17" localSheetId="17">#REF!</definedName>
    <definedName name="окт92.17">#REF!</definedName>
    <definedName name="окт92.18" localSheetId="4">#REF!</definedName>
    <definedName name="окт92.18" localSheetId="5">#REF!</definedName>
    <definedName name="окт92.18" localSheetId="16">#REF!</definedName>
    <definedName name="окт92.18" localSheetId="17">#REF!</definedName>
    <definedName name="окт92.18">#REF!</definedName>
    <definedName name="окт92.19" localSheetId="4">#REF!</definedName>
    <definedName name="окт92.19" localSheetId="5">#REF!</definedName>
    <definedName name="окт92.19" localSheetId="16">#REF!</definedName>
    <definedName name="окт92.19" localSheetId="17">#REF!</definedName>
    <definedName name="окт92.19">#REF!</definedName>
    <definedName name="окт92.20" localSheetId="4">#REF!</definedName>
    <definedName name="окт92.20" localSheetId="5">#REF!</definedName>
    <definedName name="окт92.20" localSheetId="16">#REF!</definedName>
    <definedName name="окт92.20" localSheetId="17">#REF!</definedName>
    <definedName name="окт92.20">#REF!</definedName>
    <definedName name="окт92.21" localSheetId="4">#REF!</definedName>
    <definedName name="окт92.21" localSheetId="5">#REF!</definedName>
    <definedName name="окт92.21" localSheetId="16">#REF!</definedName>
    <definedName name="окт92.21" localSheetId="17">#REF!</definedName>
    <definedName name="окт92.21">#REF!</definedName>
    <definedName name="окт92.22" localSheetId="4">#REF!</definedName>
    <definedName name="окт92.22" localSheetId="5">#REF!</definedName>
    <definedName name="окт92.22" localSheetId="16">#REF!</definedName>
    <definedName name="окт92.22" localSheetId="17">#REF!</definedName>
    <definedName name="окт92.22">#REF!</definedName>
    <definedName name="окт92.23" localSheetId="4">#REF!</definedName>
    <definedName name="окт92.23" localSheetId="5">#REF!</definedName>
    <definedName name="окт92.23" localSheetId="16">#REF!</definedName>
    <definedName name="окт92.23" localSheetId="17">#REF!</definedName>
    <definedName name="окт92.23">#REF!</definedName>
    <definedName name="окт93.01" localSheetId="4">#REF!</definedName>
    <definedName name="окт93.01" localSheetId="5">#REF!</definedName>
    <definedName name="окт93.01" localSheetId="16">#REF!</definedName>
    <definedName name="окт93.01" localSheetId="17">#REF!</definedName>
    <definedName name="окт93.01">#REF!</definedName>
    <definedName name="окт93.02" localSheetId="4">#REF!</definedName>
    <definedName name="окт93.02" localSheetId="5">#REF!</definedName>
    <definedName name="окт93.02" localSheetId="16">#REF!</definedName>
    <definedName name="окт93.02" localSheetId="17">#REF!</definedName>
    <definedName name="окт93.02">#REF!</definedName>
    <definedName name="окт93.03" localSheetId="4">#REF!</definedName>
    <definedName name="окт93.03" localSheetId="5">#REF!</definedName>
    <definedName name="окт93.03" localSheetId="16">#REF!</definedName>
    <definedName name="окт93.03" localSheetId="17">#REF!</definedName>
    <definedName name="окт93.03">#REF!</definedName>
    <definedName name="окт93.04" localSheetId="4">#REF!</definedName>
    <definedName name="окт93.04" localSheetId="5">#REF!</definedName>
    <definedName name="окт93.04" localSheetId="16">#REF!</definedName>
    <definedName name="окт93.04" localSheetId="17">#REF!</definedName>
    <definedName name="окт93.04">#REF!</definedName>
    <definedName name="окт93.05" localSheetId="4">#REF!</definedName>
    <definedName name="окт93.05" localSheetId="5">#REF!</definedName>
    <definedName name="окт93.05" localSheetId="16">#REF!</definedName>
    <definedName name="окт93.05" localSheetId="17">#REF!</definedName>
    <definedName name="окт93.05">#REF!</definedName>
    <definedName name="окт93.06" localSheetId="4">#REF!</definedName>
    <definedName name="окт93.06" localSheetId="5">#REF!</definedName>
    <definedName name="окт93.06" localSheetId="16">#REF!</definedName>
    <definedName name="окт93.06" localSheetId="17">#REF!</definedName>
    <definedName name="окт93.06">#REF!</definedName>
    <definedName name="окт93.07" localSheetId="4">#REF!</definedName>
    <definedName name="окт93.07" localSheetId="5">#REF!</definedName>
    <definedName name="окт93.07" localSheetId="16">#REF!</definedName>
    <definedName name="окт93.07" localSheetId="17">#REF!</definedName>
    <definedName name="окт93.07">#REF!</definedName>
    <definedName name="окт93.08" localSheetId="4">#REF!</definedName>
    <definedName name="окт93.08" localSheetId="5">#REF!</definedName>
    <definedName name="окт93.08" localSheetId="16">#REF!</definedName>
    <definedName name="окт93.08" localSheetId="17">#REF!</definedName>
    <definedName name="окт93.08">#REF!</definedName>
    <definedName name="окт93.09" localSheetId="4">#REF!</definedName>
    <definedName name="окт93.09" localSheetId="5">#REF!</definedName>
    <definedName name="окт93.09" localSheetId="16">#REF!</definedName>
    <definedName name="окт93.09" localSheetId="17">#REF!</definedName>
    <definedName name="окт93.09">#REF!</definedName>
    <definedName name="окт93.10" localSheetId="4">#REF!</definedName>
    <definedName name="окт93.10" localSheetId="5">#REF!</definedName>
    <definedName name="окт93.10" localSheetId="16">#REF!</definedName>
    <definedName name="окт93.10" localSheetId="17">#REF!</definedName>
    <definedName name="окт93.10">#REF!</definedName>
    <definedName name="окт93.11" localSheetId="4">#REF!</definedName>
    <definedName name="окт93.11" localSheetId="5">#REF!</definedName>
    <definedName name="окт93.11" localSheetId="16">#REF!</definedName>
    <definedName name="окт93.11" localSheetId="17">#REF!</definedName>
    <definedName name="окт93.11">#REF!</definedName>
    <definedName name="окт93.12" localSheetId="4">#REF!</definedName>
    <definedName name="окт93.12" localSheetId="5">#REF!</definedName>
    <definedName name="окт93.12" localSheetId="16">#REF!</definedName>
    <definedName name="окт93.12" localSheetId="17">#REF!</definedName>
    <definedName name="окт93.12">#REF!</definedName>
    <definedName name="окт93.13" localSheetId="4">#REF!</definedName>
    <definedName name="окт93.13" localSheetId="5">#REF!</definedName>
    <definedName name="окт93.13" localSheetId="16">#REF!</definedName>
    <definedName name="окт93.13" localSheetId="17">#REF!</definedName>
    <definedName name="окт93.13">#REF!</definedName>
    <definedName name="окт93.14" localSheetId="4">#REF!</definedName>
    <definedName name="окт93.14" localSheetId="5">#REF!</definedName>
    <definedName name="окт93.14" localSheetId="16">#REF!</definedName>
    <definedName name="окт93.14" localSheetId="17">#REF!</definedName>
    <definedName name="окт93.14">#REF!</definedName>
    <definedName name="окт93.15" localSheetId="4">#REF!</definedName>
    <definedName name="окт93.15" localSheetId="5">#REF!</definedName>
    <definedName name="окт93.15" localSheetId="16">#REF!</definedName>
    <definedName name="окт93.15" localSheetId="17">#REF!</definedName>
    <definedName name="окт93.15">#REF!</definedName>
    <definedName name="окт93.16" localSheetId="4">#REF!</definedName>
    <definedName name="окт93.16" localSheetId="5">#REF!</definedName>
    <definedName name="окт93.16" localSheetId="16">#REF!</definedName>
    <definedName name="окт93.16" localSheetId="17">#REF!</definedName>
    <definedName name="окт93.16">#REF!</definedName>
    <definedName name="п" localSheetId="1" hidden="1">{"Налог на прибыль",#N/A,FALSE,"Июнь"}</definedName>
    <definedName name="п" localSheetId="4" hidden="1">{"Налог на прибыль",#N/A,FALSE,"Июнь"}</definedName>
    <definedName name="п" localSheetId="5" hidden="1">{"Налог на прибыль",#N/A,FALSE,"Июнь"}</definedName>
    <definedName name="п" localSheetId="15" hidden="1">{"Налог на прибыль",#N/A,FALSE,"Июнь"}</definedName>
    <definedName name="п" localSheetId="16" hidden="1">{"Налог на прибыль",#N/A,FALSE,"Июнь"}</definedName>
    <definedName name="п" localSheetId="17" hidden="1">{"Налог на прибыль",#N/A,FALSE,"Июнь"}</definedName>
    <definedName name="п" localSheetId="22" hidden="1">{"Налог на прибыль",#N/A,FALSE,"Июнь"}</definedName>
    <definedName name="п" hidden="1">{"Налог на прибыль",#N/A,FALSE,"Июнь"}</definedName>
    <definedName name="ПоследнСтрока" localSheetId="4">#REF!</definedName>
    <definedName name="ПоследнСтрока" localSheetId="5">#REF!</definedName>
    <definedName name="ПоследнСтрока" localSheetId="16">#REF!</definedName>
    <definedName name="ПоследнСтрока" localSheetId="17">#REF!</definedName>
    <definedName name="ПоследнСтрока">#REF!</definedName>
    <definedName name="прпопоп" localSheetId="1" hidden="1">{"Налог на прибыль",#N/A,FALSE,"Июнь"}</definedName>
    <definedName name="прпопоп" localSheetId="4" hidden="1">{"Налог на прибыль",#N/A,FALSE,"Июнь"}</definedName>
    <definedName name="прпопоп" localSheetId="5" hidden="1">{"Налог на прибыль",#N/A,FALSE,"Июнь"}</definedName>
    <definedName name="прпопоп" localSheetId="15" hidden="1">{"Налог на прибыль",#N/A,FALSE,"Июнь"}</definedName>
    <definedName name="прпопоп" localSheetId="16" hidden="1">{"Налог на прибыль",#N/A,FALSE,"Июнь"}</definedName>
    <definedName name="прпопоп" localSheetId="17" hidden="1">{"Налог на прибыль",#N/A,FALSE,"Июнь"}</definedName>
    <definedName name="прпопоп" localSheetId="22" hidden="1">{"Налог на прибыль",#N/A,FALSE,"Июнь"}</definedName>
    <definedName name="прпопоп" hidden="1">{"Налог на прибыль",#N/A,FALSE,"Июнь"}</definedName>
    <definedName name="р" localSheetId="1" hidden="1">{"Налог на прибыль",#N/A,FALSE,"Июнь"}</definedName>
    <definedName name="р" localSheetId="4" hidden="1">{"Налог на прибыль",#N/A,FALSE,"Июнь"}</definedName>
    <definedName name="р" localSheetId="5" hidden="1">{"Налог на прибыль",#N/A,FALSE,"Июнь"}</definedName>
    <definedName name="р" localSheetId="15" hidden="1">{"Налог на прибыль",#N/A,FALSE,"Июнь"}</definedName>
    <definedName name="р" localSheetId="16" hidden="1">{"Налог на прибыль",#N/A,FALSE,"Июнь"}</definedName>
    <definedName name="р" localSheetId="17" hidden="1">{"Налог на прибыль",#N/A,FALSE,"Июнь"}</definedName>
    <definedName name="р" localSheetId="22" hidden="1">{"Налог на прибыль",#N/A,FALSE,"Июнь"}</definedName>
    <definedName name="р" hidden="1">{"Налог на прибыль",#N/A,FALSE,"Июнь"}</definedName>
    <definedName name="сен913.01" localSheetId="4">#REF!</definedName>
    <definedName name="сен913.01" localSheetId="5">#REF!</definedName>
    <definedName name="сен913.01" localSheetId="16">#REF!</definedName>
    <definedName name="сен913.01" localSheetId="17">#REF!</definedName>
    <definedName name="сен913.01">#REF!</definedName>
    <definedName name="сен913.02" localSheetId="4">#REF!</definedName>
    <definedName name="сен913.02" localSheetId="5">#REF!</definedName>
    <definedName name="сен913.02" localSheetId="16">#REF!</definedName>
    <definedName name="сен913.02" localSheetId="17">#REF!</definedName>
    <definedName name="сен913.02">#REF!</definedName>
    <definedName name="сен913.03" localSheetId="4">#REF!</definedName>
    <definedName name="сен913.03" localSheetId="5">#REF!</definedName>
    <definedName name="сен913.03" localSheetId="16">#REF!</definedName>
    <definedName name="сен913.03" localSheetId="17">#REF!</definedName>
    <definedName name="сен913.03">#REF!</definedName>
    <definedName name="сен913.04" localSheetId="4">#REF!</definedName>
    <definedName name="сен913.04" localSheetId="5">#REF!</definedName>
    <definedName name="сен913.04" localSheetId="16">#REF!</definedName>
    <definedName name="сен913.04" localSheetId="17">#REF!</definedName>
    <definedName name="сен913.04">#REF!</definedName>
    <definedName name="сен913.05" localSheetId="4">#REF!</definedName>
    <definedName name="сен913.05" localSheetId="5">#REF!</definedName>
    <definedName name="сен913.05" localSheetId="16">#REF!</definedName>
    <definedName name="сен913.05" localSheetId="17">#REF!</definedName>
    <definedName name="сен913.05">#REF!</definedName>
    <definedName name="сен913.06" localSheetId="4">#REF!</definedName>
    <definedName name="сен913.06" localSheetId="5">#REF!</definedName>
    <definedName name="сен913.06" localSheetId="16">#REF!</definedName>
    <definedName name="сен913.06" localSheetId="17">#REF!</definedName>
    <definedName name="сен913.06">#REF!</definedName>
    <definedName name="сен913.07" localSheetId="4">#REF!</definedName>
    <definedName name="сен913.07" localSheetId="5">#REF!</definedName>
    <definedName name="сен913.07" localSheetId="16">#REF!</definedName>
    <definedName name="сен913.07" localSheetId="17">#REF!</definedName>
    <definedName name="сен913.07">#REF!</definedName>
    <definedName name="сен913.08" localSheetId="4">#REF!</definedName>
    <definedName name="сен913.08" localSheetId="5">#REF!</definedName>
    <definedName name="сен913.08" localSheetId="16">#REF!</definedName>
    <definedName name="сен913.08" localSheetId="17">#REF!</definedName>
    <definedName name="сен913.08">#REF!</definedName>
    <definedName name="сен913.09" localSheetId="4">#REF!</definedName>
    <definedName name="сен913.09" localSheetId="5">#REF!</definedName>
    <definedName name="сен913.09" localSheetId="16">#REF!</definedName>
    <definedName name="сен913.09" localSheetId="17">#REF!</definedName>
    <definedName name="сен913.09">#REF!</definedName>
    <definedName name="сен92.01" localSheetId="4">#REF!</definedName>
    <definedName name="сен92.01" localSheetId="5">#REF!</definedName>
    <definedName name="сен92.01" localSheetId="16">#REF!</definedName>
    <definedName name="сен92.01" localSheetId="17">#REF!</definedName>
    <definedName name="сен92.01">#REF!</definedName>
    <definedName name="сен92.02" localSheetId="4">#REF!</definedName>
    <definedName name="сен92.02" localSheetId="5">#REF!</definedName>
    <definedName name="сен92.02" localSheetId="16">#REF!</definedName>
    <definedName name="сен92.02" localSheetId="17">#REF!</definedName>
    <definedName name="сен92.02">#REF!</definedName>
    <definedName name="сен92.03" localSheetId="4">#REF!</definedName>
    <definedName name="сен92.03" localSheetId="5">#REF!</definedName>
    <definedName name="сен92.03" localSheetId="16">#REF!</definedName>
    <definedName name="сен92.03" localSheetId="17">#REF!</definedName>
    <definedName name="сен92.03">#REF!</definedName>
    <definedName name="сен92.04" localSheetId="4">#REF!</definedName>
    <definedName name="сен92.04" localSheetId="5">#REF!</definedName>
    <definedName name="сен92.04" localSheetId="16">#REF!</definedName>
    <definedName name="сен92.04" localSheetId="17">#REF!</definedName>
    <definedName name="сен92.04">#REF!</definedName>
    <definedName name="сен92.05" localSheetId="4">#REF!</definedName>
    <definedName name="сен92.05" localSheetId="5">#REF!</definedName>
    <definedName name="сен92.05" localSheetId="16">#REF!</definedName>
    <definedName name="сен92.05" localSheetId="17">#REF!</definedName>
    <definedName name="сен92.05">#REF!</definedName>
    <definedName name="сен92.06" localSheetId="4">#REF!</definedName>
    <definedName name="сен92.06" localSheetId="5">#REF!</definedName>
    <definedName name="сен92.06" localSheetId="16">#REF!</definedName>
    <definedName name="сен92.06" localSheetId="17">#REF!</definedName>
    <definedName name="сен92.06">#REF!</definedName>
    <definedName name="сен92.07" localSheetId="4">#REF!</definedName>
    <definedName name="сен92.07" localSheetId="5">#REF!</definedName>
    <definedName name="сен92.07" localSheetId="16">#REF!</definedName>
    <definedName name="сен92.07" localSheetId="17">#REF!</definedName>
    <definedName name="сен92.07">#REF!</definedName>
    <definedName name="сен92.08" localSheetId="4">#REF!</definedName>
    <definedName name="сен92.08" localSheetId="5">#REF!</definedName>
    <definedName name="сен92.08" localSheetId="16">#REF!</definedName>
    <definedName name="сен92.08" localSheetId="17">#REF!</definedName>
    <definedName name="сен92.08">#REF!</definedName>
    <definedName name="сен92.09" localSheetId="4">#REF!</definedName>
    <definedName name="сен92.09" localSheetId="5">#REF!</definedName>
    <definedName name="сен92.09" localSheetId="16">#REF!</definedName>
    <definedName name="сен92.09" localSheetId="17">#REF!</definedName>
    <definedName name="сен92.09">#REF!</definedName>
    <definedName name="сен92.10" localSheetId="4">#REF!</definedName>
    <definedName name="сен92.10" localSheetId="5">#REF!</definedName>
    <definedName name="сен92.10" localSheetId="16">#REF!</definedName>
    <definedName name="сен92.10" localSheetId="17">#REF!</definedName>
    <definedName name="сен92.10">#REF!</definedName>
    <definedName name="сен92.11" localSheetId="4">#REF!</definedName>
    <definedName name="сен92.11" localSheetId="5">#REF!</definedName>
    <definedName name="сен92.11" localSheetId="16">#REF!</definedName>
    <definedName name="сен92.11" localSheetId="17">#REF!</definedName>
    <definedName name="сен92.11">#REF!</definedName>
    <definedName name="сен92.12" localSheetId="4">#REF!</definedName>
    <definedName name="сен92.12" localSheetId="5">#REF!</definedName>
    <definedName name="сен92.12" localSheetId="16">#REF!</definedName>
    <definedName name="сен92.12" localSheetId="17">#REF!</definedName>
    <definedName name="сен92.12">#REF!</definedName>
    <definedName name="сен92.13" localSheetId="4">#REF!</definedName>
    <definedName name="сен92.13" localSheetId="5">#REF!</definedName>
    <definedName name="сен92.13" localSheetId="16">#REF!</definedName>
    <definedName name="сен92.13" localSheetId="17">#REF!</definedName>
    <definedName name="сен92.13">#REF!</definedName>
    <definedName name="сен92.14" localSheetId="4">#REF!</definedName>
    <definedName name="сен92.14" localSheetId="5">#REF!</definedName>
    <definedName name="сен92.14" localSheetId="16">#REF!</definedName>
    <definedName name="сен92.14" localSheetId="17">#REF!</definedName>
    <definedName name="сен92.14">#REF!</definedName>
    <definedName name="сен92.15" localSheetId="4">#REF!</definedName>
    <definedName name="сен92.15" localSheetId="5">#REF!</definedName>
    <definedName name="сен92.15" localSheetId="16">#REF!</definedName>
    <definedName name="сен92.15" localSheetId="17">#REF!</definedName>
    <definedName name="сен92.15">#REF!</definedName>
    <definedName name="сен92.16" localSheetId="4">#REF!</definedName>
    <definedName name="сен92.16" localSheetId="5">#REF!</definedName>
    <definedName name="сен92.16" localSheetId="16">#REF!</definedName>
    <definedName name="сен92.16" localSheetId="17">#REF!</definedName>
    <definedName name="сен92.16">#REF!</definedName>
    <definedName name="сен92.17" localSheetId="4">#REF!</definedName>
    <definedName name="сен92.17" localSheetId="5">#REF!</definedName>
    <definedName name="сен92.17" localSheetId="16">#REF!</definedName>
    <definedName name="сен92.17" localSheetId="17">#REF!</definedName>
    <definedName name="сен92.17">#REF!</definedName>
    <definedName name="сен92.18" localSheetId="4">#REF!</definedName>
    <definedName name="сен92.18" localSheetId="5">#REF!</definedName>
    <definedName name="сен92.18" localSheetId="16">#REF!</definedName>
    <definedName name="сен92.18" localSheetId="17">#REF!</definedName>
    <definedName name="сен92.18">#REF!</definedName>
    <definedName name="сен92.19" localSheetId="4">#REF!</definedName>
    <definedName name="сен92.19" localSheetId="5">#REF!</definedName>
    <definedName name="сен92.19" localSheetId="16">#REF!</definedName>
    <definedName name="сен92.19" localSheetId="17">#REF!</definedName>
    <definedName name="сен92.19">#REF!</definedName>
    <definedName name="сен92.20" localSheetId="4">#REF!</definedName>
    <definedName name="сен92.20" localSheetId="5">#REF!</definedName>
    <definedName name="сен92.20" localSheetId="16">#REF!</definedName>
    <definedName name="сен92.20" localSheetId="17">#REF!</definedName>
    <definedName name="сен92.20">#REF!</definedName>
    <definedName name="сен92.21" localSheetId="4">#REF!</definedName>
    <definedName name="сен92.21" localSheetId="5">#REF!</definedName>
    <definedName name="сен92.21" localSheetId="16">#REF!</definedName>
    <definedName name="сен92.21" localSheetId="17">#REF!</definedName>
    <definedName name="сен92.21">#REF!</definedName>
    <definedName name="сен92.22" localSheetId="4">#REF!</definedName>
    <definedName name="сен92.22" localSheetId="5">#REF!</definedName>
    <definedName name="сен92.22" localSheetId="16">#REF!</definedName>
    <definedName name="сен92.22" localSheetId="17">#REF!</definedName>
    <definedName name="сен92.22">#REF!</definedName>
    <definedName name="сен92.23" localSheetId="4">#REF!</definedName>
    <definedName name="сен92.23" localSheetId="5">#REF!</definedName>
    <definedName name="сен92.23" localSheetId="16">#REF!</definedName>
    <definedName name="сен92.23" localSheetId="17">#REF!</definedName>
    <definedName name="сен92.23">#REF!</definedName>
    <definedName name="сен93.01" localSheetId="4">#REF!</definedName>
    <definedName name="сен93.01" localSheetId="5">#REF!</definedName>
    <definedName name="сен93.01" localSheetId="16">#REF!</definedName>
    <definedName name="сен93.01" localSheetId="17">#REF!</definedName>
    <definedName name="сен93.01">#REF!</definedName>
    <definedName name="сен93.02" localSheetId="4">#REF!</definedName>
    <definedName name="сен93.02" localSheetId="5">#REF!</definedName>
    <definedName name="сен93.02" localSheetId="16">#REF!</definedName>
    <definedName name="сен93.02" localSheetId="17">#REF!</definedName>
    <definedName name="сен93.02">#REF!</definedName>
    <definedName name="сен93.03" localSheetId="4">#REF!</definedName>
    <definedName name="сен93.03" localSheetId="5">#REF!</definedName>
    <definedName name="сен93.03" localSheetId="16">#REF!</definedName>
    <definedName name="сен93.03" localSheetId="17">#REF!</definedName>
    <definedName name="сен93.03">#REF!</definedName>
    <definedName name="сен93.04" localSheetId="4">#REF!</definedName>
    <definedName name="сен93.04" localSheetId="5">#REF!</definedName>
    <definedName name="сен93.04" localSheetId="16">#REF!</definedName>
    <definedName name="сен93.04" localSheetId="17">#REF!</definedName>
    <definedName name="сен93.04">#REF!</definedName>
    <definedName name="сен93.05" localSheetId="4">#REF!</definedName>
    <definedName name="сен93.05" localSheetId="5">#REF!</definedName>
    <definedName name="сен93.05" localSheetId="16">#REF!</definedName>
    <definedName name="сен93.05" localSheetId="17">#REF!</definedName>
    <definedName name="сен93.05">#REF!</definedName>
    <definedName name="сен93.06" localSheetId="4">#REF!</definedName>
    <definedName name="сен93.06" localSheetId="5">#REF!</definedName>
    <definedName name="сен93.06" localSheetId="16">#REF!</definedName>
    <definedName name="сен93.06" localSheetId="17">#REF!</definedName>
    <definedName name="сен93.06">#REF!</definedName>
    <definedName name="сен93.07" localSheetId="4">#REF!</definedName>
    <definedName name="сен93.07" localSheetId="5">#REF!</definedName>
    <definedName name="сен93.07" localSheetId="16">#REF!</definedName>
    <definedName name="сен93.07" localSheetId="17">#REF!</definedName>
    <definedName name="сен93.07">#REF!</definedName>
    <definedName name="сен93.08" localSheetId="4">#REF!</definedName>
    <definedName name="сен93.08" localSheetId="5">#REF!</definedName>
    <definedName name="сен93.08" localSheetId="16">#REF!</definedName>
    <definedName name="сен93.08" localSheetId="17">#REF!</definedName>
    <definedName name="сен93.08">#REF!</definedName>
    <definedName name="сен93.09" localSheetId="4">#REF!</definedName>
    <definedName name="сен93.09" localSheetId="5">#REF!</definedName>
    <definedName name="сен93.09" localSheetId="16">#REF!</definedName>
    <definedName name="сен93.09" localSheetId="17">#REF!</definedName>
    <definedName name="сен93.09">#REF!</definedName>
    <definedName name="сен93.10" localSheetId="4">#REF!</definedName>
    <definedName name="сен93.10" localSheetId="5">#REF!</definedName>
    <definedName name="сен93.10" localSheetId="16">#REF!</definedName>
    <definedName name="сен93.10" localSheetId="17">#REF!</definedName>
    <definedName name="сен93.10">#REF!</definedName>
    <definedName name="сен93.11" localSheetId="4">#REF!</definedName>
    <definedName name="сен93.11" localSheetId="5">#REF!</definedName>
    <definedName name="сен93.11" localSheetId="16">#REF!</definedName>
    <definedName name="сен93.11" localSheetId="17">#REF!</definedName>
    <definedName name="сен93.11">#REF!</definedName>
    <definedName name="сен93.12" localSheetId="4">#REF!</definedName>
    <definedName name="сен93.12" localSheetId="5">#REF!</definedName>
    <definedName name="сен93.12" localSheetId="16">#REF!</definedName>
    <definedName name="сен93.12" localSheetId="17">#REF!</definedName>
    <definedName name="сен93.12">#REF!</definedName>
    <definedName name="сен93.13" localSheetId="4">#REF!</definedName>
    <definedName name="сен93.13" localSheetId="5">#REF!</definedName>
    <definedName name="сен93.13" localSheetId="16">#REF!</definedName>
    <definedName name="сен93.13" localSheetId="17">#REF!</definedName>
    <definedName name="сен93.13">#REF!</definedName>
    <definedName name="сен93.14" localSheetId="4">#REF!</definedName>
    <definedName name="сен93.14" localSheetId="5">#REF!</definedName>
    <definedName name="сен93.14" localSheetId="16">#REF!</definedName>
    <definedName name="сен93.14" localSheetId="17">#REF!</definedName>
    <definedName name="сен93.14">#REF!</definedName>
    <definedName name="сен93.15" localSheetId="4">#REF!</definedName>
    <definedName name="сен93.15" localSheetId="5">#REF!</definedName>
    <definedName name="сен93.15" localSheetId="16">#REF!</definedName>
    <definedName name="сен93.15" localSheetId="17">#REF!</definedName>
    <definedName name="сен93.15">#REF!</definedName>
    <definedName name="сен93.16" localSheetId="4">#REF!</definedName>
    <definedName name="сен93.16" localSheetId="5">#REF!</definedName>
    <definedName name="сен93.16" localSheetId="16">#REF!</definedName>
    <definedName name="сен93.16" localSheetId="17">#REF!</definedName>
    <definedName name="сен93.16">#REF!</definedName>
    <definedName name="факт913.01" localSheetId="4">#REF!</definedName>
    <definedName name="факт913.01" localSheetId="5">#REF!</definedName>
    <definedName name="факт913.01" localSheetId="16">#REF!</definedName>
    <definedName name="факт913.01" localSheetId="17">#REF!</definedName>
    <definedName name="факт913.01">#REF!</definedName>
    <definedName name="факт913.02" localSheetId="4">#REF!</definedName>
    <definedName name="факт913.02" localSheetId="5">#REF!</definedName>
    <definedName name="факт913.02" localSheetId="16">#REF!</definedName>
    <definedName name="факт913.02" localSheetId="17">#REF!</definedName>
    <definedName name="факт913.02">#REF!</definedName>
    <definedName name="факт913.03" localSheetId="4">#REF!</definedName>
    <definedName name="факт913.03" localSheetId="5">#REF!</definedName>
    <definedName name="факт913.03" localSheetId="16">#REF!</definedName>
    <definedName name="факт913.03" localSheetId="17">#REF!</definedName>
    <definedName name="факт913.03">#REF!</definedName>
    <definedName name="факт913.04" localSheetId="4">#REF!</definedName>
    <definedName name="факт913.04" localSheetId="5">#REF!</definedName>
    <definedName name="факт913.04" localSheetId="16">#REF!</definedName>
    <definedName name="факт913.04" localSheetId="17">#REF!</definedName>
    <definedName name="факт913.04">#REF!</definedName>
    <definedName name="факт913.05" localSheetId="4">#REF!</definedName>
    <definedName name="факт913.05" localSheetId="5">#REF!</definedName>
    <definedName name="факт913.05" localSheetId="16">#REF!</definedName>
    <definedName name="факт913.05" localSheetId="17">#REF!</definedName>
    <definedName name="факт913.05">#REF!</definedName>
    <definedName name="факт913.06" localSheetId="4">#REF!</definedName>
    <definedName name="факт913.06" localSheetId="5">#REF!</definedName>
    <definedName name="факт913.06" localSheetId="16">#REF!</definedName>
    <definedName name="факт913.06" localSheetId="17">#REF!</definedName>
    <definedName name="факт913.06">#REF!</definedName>
    <definedName name="факт913.07" localSheetId="4">#REF!</definedName>
    <definedName name="факт913.07" localSheetId="5">#REF!</definedName>
    <definedName name="факт913.07" localSheetId="16">#REF!</definedName>
    <definedName name="факт913.07" localSheetId="17">#REF!</definedName>
    <definedName name="факт913.07">#REF!</definedName>
    <definedName name="факт913.08" localSheetId="4">#REF!</definedName>
    <definedName name="факт913.08" localSheetId="5">#REF!</definedName>
    <definedName name="факт913.08" localSheetId="16">#REF!</definedName>
    <definedName name="факт913.08" localSheetId="17">#REF!</definedName>
    <definedName name="факт913.08">#REF!</definedName>
    <definedName name="факт913.09" localSheetId="4">#REF!</definedName>
    <definedName name="факт913.09" localSheetId="5">#REF!</definedName>
    <definedName name="факт913.09" localSheetId="16">#REF!</definedName>
    <definedName name="факт913.09" localSheetId="17">#REF!</definedName>
    <definedName name="факт913.09">#REF!</definedName>
    <definedName name="факт93.01" localSheetId="4">#REF!</definedName>
    <definedName name="факт93.01" localSheetId="5">#REF!</definedName>
    <definedName name="факт93.01" localSheetId="16">#REF!</definedName>
    <definedName name="факт93.01" localSheetId="17">#REF!</definedName>
    <definedName name="факт93.01">#REF!</definedName>
    <definedName name="факт93.02" localSheetId="4">#REF!</definedName>
    <definedName name="факт93.02" localSheetId="5">#REF!</definedName>
    <definedName name="факт93.02" localSheetId="16">#REF!</definedName>
    <definedName name="факт93.02" localSheetId="17">#REF!</definedName>
    <definedName name="факт93.02">#REF!</definedName>
    <definedName name="факт93.03" localSheetId="4">#REF!</definedName>
    <definedName name="факт93.03" localSheetId="5">#REF!</definedName>
    <definedName name="факт93.03" localSheetId="16">#REF!</definedName>
    <definedName name="факт93.03" localSheetId="17">#REF!</definedName>
    <definedName name="факт93.03">#REF!</definedName>
    <definedName name="факт93.04" localSheetId="4">#REF!</definedName>
    <definedName name="факт93.04" localSheetId="5">#REF!</definedName>
    <definedName name="факт93.04" localSheetId="16">#REF!</definedName>
    <definedName name="факт93.04" localSheetId="17">#REF!</definedName>
    <definedName name="факт93.04">#REF!</definedName>
    <definedName name="факт93.05" localSheetId="4">#REF!</definedName>
    <definedName name="факт93.05" localSheetId="5">#REF!</definedName>
    <definedName name="факт93.05" localSheetId="16">#REF!</definedName>
    <definedName name="факт93.05" localSheetId="17">#REF!</definedName>
    <definedName name="факт93.05">#REF!</definedName>
    <definedName name="факт93.06" localSheetId="4">#REF!</definedName>
    <definedName name="факт93.06" localSheetId="5">#REF!</definedName>
    <definedName name="факт93.06" localSheetId="16">#REF!</definedName>
    <definedName name="факт93.06" localSheetId="17">#REF!</definedName>
    <definedName name="факт93.06">#REF!</definedName>
    <definedName name="факт93.07" localSheetId="4">#REF!</definedName>
    <definedName name="факт93.07" localSheetId="5">#REF!</definedName>
    <definedName name="факт93.07" localSheetId="16">#REF!</definedName>
    <definedName name="факт93.07" localSheetId="17">#REF!</definedName>
    <definedName name="факт93.07">#REF!</definedName>
    <definedName name="факт93.08" localSheetId="4">#REF!</definedName>
    <definedName name="факт93.08" localSheetId="5">#REF!</definedName>
    <definedName name="факт93.08" localSheetId="16">#REF!</definedName>
    <definedName name="факт93.08" localSheetId="17">#REF!</definedName>
    <definedName name="факт93.08">#REF!</definedName>
    <definedName name="факт93.09" localSheetId="4">#REF!</definedName>
    <definedName name="факт93.09" localSheetId="5">#REF!</definedName>
    <definedName name="факт93.09" localSheetId="16">#REF!</definedName>
    <definedName name="факт93.09" localSheetId="17">#REF!</definedName>
    <definedName name="факт93.09">#REF!</definedName>
    <definedName name="факт93.10" localSheetId="4">#REF!</definedName>
    <definedName name="факт93.10" localSheetId="5">#REF!</definedName>
    <definedName name="факт93.10" localSheetId="16">#REF!</definedName>
    <definedName name="факт93.10" localSheetId="17">#REF!</definedName>
    <definedName name="факт93.10">#REF!</definedName>
    <definedName name="факт93.11" localSheetId="4">#REF!</definedName>
    <definedName name="факт93.11" localSheetId="5">#REF!</definedName>
    <definedName name="факт93.11" localSheetId="16">#REF!</definedName>
    <definedName name="факт93.11" localSheetId="17">#REF!</definedName>
    <definedName name="факт93.11">#REF!</definedName>
    <definedName name="факт93.12" localSheetId="4">#REF!</definedName>
    <definedName name="факт93.12" localSheetId="5">#REF!</definedName>
    <definedName name="факт93.12" localSheetId="16">#REF!</definedName>
    <definedName name="факт93.12" localSheetId="17">#REF!</definedName>
    <definedName name="факт93.12">#REF!</definedName>
    <definedName name="факт93.13" localSheetId="4">#REF!</definedName>
    <definedName name="факт93.13" localSheetId="5">#REF!</definedName>
    <definedName name="факт93.13" localSheetId="16">#REF!</definedName>
    <definedName name="факт93.13" localSheetId="17">#REF!</definedName>
    <definedName name="факт93.13">#REF!</definedName>
    <definedName name="факт93.14" localSheetId="4">#REF!</definedName>
    <definedName name="факт93.14" localSheetId="5">#REF!</definedName>
    <definedName name="факт93.14" localSheetId="16">#REF!</definedName>
    <definedName name="факт93.14" localSheetId="17">#REF!</definedName>
    <definedName name="факт93.14">#REF!</definedName>
    <definedName name="факт93.15" localSheetId="4">#REF!</definedName>
    <definedName name="факт93.15" localSheetId="5">#REF!</definedName>
    <definedName name="факт93.15" localSheetId="16">#REF!</definedName>
    <definedName name="факт93.15" localSheetId="17">#REF!</definedName>
    <definedName name="факт93.15">#REF!</definedName>
    <definedName name="факт93.16" localSheetId="4">#REF!</definedName>
    <definedName name="факт93.16" localSheetId="5">#REF!</definedName>
    <definedName name="факт93.16" localSheetId="16">#REF!</definedName>
    <definedName name="факт93.16" localSheetId="17">#REF!</definedName>
    <definedName name="факт93.16">#REF!</definedName>
    <definedName name="фев913.01" localSheetId="4">#REF!</definedName>
    <definedName name="фев913.01" localSheetId="5">#REF!</definedName>
    <definedName name="фев913.01" localSheetId="16">#REF!</definedName>
    <definedName name="фев913.01" localSheetId="17">#REF!</definedName>
    <definedName name="фев913.01">#REF!</definedName>
    <definedName name="фев913.02" localSheetId="4">#REF!</definedName>
    <definedName name="фев913.02" localSheetId="5">#REF!</definedName>
    <definedName name="фев913.02" localSheetId="16">#REF!</definedName>
    <definedName name="фев913.02" localSheetId="17">#REF!</definedName>
    <definedName name="фев913.02">#REF!</definedName>
    <definedName name="фев913.03" localSheetId="4">#REF!</definedName>
    <definedName name="фев913.03" localSheetId="5">#REF!</definedName>
    <definedName name="фев913.03" localSheetId="16">#REF!</definedName>
    <definedName name="фев913.03" localSheetId="17">#REF!</definedName>
    <definedName name="фев913.03">#REF!</definedName>
    <definedName name="фев913.04" localSheetId="4">#REF!</definedName>
    <definedName name="фев913.04" localSheetId="5">#REF!</definedName>
    <definedName name="фев913.04" localSheetId="16">#REF!</definedName>
    <definedName name="фев913.04" localSheetId="17">#REF!</definedName>
    <definedName name="фев913.04">#REF!</definedName>
    <definedName name="фев913.05" localSheetId="4">#REF!</definedName>
    <definedName name="фев913.05" localSheetId="5">#REF!</definedName>
    <definedName name="фев913.05" localSheetId="16">#REF!</definedName>
    <definedName name="фев913.05" localSheetId="17">#REF!</definedName>
    <definedName name="фев913.05">#REF!</definedName>
    <definedName name="фев913.06" localSheetId="4">#REF!</definedName>
    <definedName name="фев913.06" localSheetId="5">#REF!</definedName>
    <definedName name="фев913.06" localSheetId="16">#REF!</definedName>
    <definedName name="фев913.06" localSheetId="17">#REF!</definedName>
    <definedName name="фев913.06">#REF!</definedName>
    <definedName name="фев913.07" localSheetId="4">#REF!</definedName>
    <definedName name="фев913.07" localSheetId="5">#REF!</definedName>
    <definedName name="фев913.07" localSheetId="16">#REF!</definedName>
    <definedName name="фев913.07" localSheetId="17">#REF!</definedName>
    <definedName name="фев913.07">#REF!</definedName>
    <definedName name="фев913.08" localSheetId="4">#REF!</definedName>
    <definedName name="фев913.08" localSheetId="5">#REF!</definedName>
    <definedName name="фев913.08" localSheetId="16">#REF!</definedName>
    <definedName name="фев913.08" localSheetId="17">#REF!</definedName>
    <definedName name="фев913.08">#REF!</definedName>
    <definedName name="фев913.09" localSheetId="4">#REF!</definedName>
    <definedName name="фев913.09" localSheetId="5">#REF!</definedName>
    <definedName name="фев913.09" localSheetId="16">#REF!</definedName>
    <definedName name="фев913.09" localSheetId="17">#REF!</definedName>
    <definedName name="фев913.09">#REF!</definedName>
    <definedName name="фев92.01" localSheetId="4">#REF!</definedName>
    <definedName name="фев92.01" localSheetId="5">#REF!</definedName>
    <definedName name="фев92.01" localSheetId="16">#REF!</definedName>
    <definedName name="фев92.01" localSheetId="17">#REF!</definedName>
    <definedName name="фев92.01">#REF!</definedName>
    <definedName name="фев92.02" localSheetId="4">#REF!</definedName>
    <definedName name="фев92.02" localSheetId="5">#REF!</definedName>
    <definedName name="фев92.02" localSheetId="16">#REF!</definedName>
    <definedName name="фев92.02" localSheetId="17">#REF!</definedName>
    <definedName name="фев92.02">#REF!</definedName>
    <definedName name="фев92.03" localSheetId="4">#REF!</definedName>
    <definedName name="фев92.03" localSheetId="5">#REF!</definedName>
    <definedName name="фев92.03" localSheetId="16">#REF!</definedName>
    <definedName name="фев92.03" localSheetId="17">#REF!</definedName>
    <definedName name="фев92.03">#REF!</definedName>
    <definedName name="фев92.04" localSheetId="4">#REF!</definedName>
    <definedName name="фев92.04" localSheetId="5">#REF!</definedName>
    <definedName name="фев92.04" localSheetId="16">#REF!</definedName>
    <definedName name="фев92.04" localSheetId="17">#REF!</definedName>
    <definedName name="фев92.04">#REF!</definedName>
    <definedName name="фев92.05" localSheetId="4">#REF!</definedName>
    <definedName name="фев92.05" localSheetId="5">#REF!</definedName>
    <definedName name="фев92.05" localSheetId="16">#REF!</definedName>
    <definedName name="фев92.05" localSheetId="17">#REF!</definedName>
    <definedName name="фев92.05">#REF!</definedName>
    <definedName name="фев92.06" localSheetId="4">#REF!</definedName>
    <definedName name="фев92.06" localSheetId="5">#REF!</definedName>
    <definedName name="фев92.06" localSheetId="16">#REF!</definedName>
    <definedName name="фев92.06" localSheetId="17">#REF!</definedName>
    <definedName name="фев92.06">#REF!</definedName>
    <definedName name="фев92.07" localSheetId="4">#REF!</definedName>
    <definedName name="фев92.07" localSheetId="5">#REF!</definedName>
    <definedName name="фев92.07" localSheetId="16">#REF!</definedName>
    <definedName name="фев92.07" localSheetId="17">#REF!</definedName>
    <definedName name="фев92.07">#REF!</definedName>
    <definedName name="фев92.08" localSheetId="4">#REF!</definedName>
    <definedName name="фев92.08" localSheetId="5">#REF!</definedName>
    <definedName name="фев92.08" localSheetId="16">#REF!</definedName>
    <definedName name="фев92.08" localSheetId="17">#REF!</definedName>
    <definedName name="фев92.08">#REF!</definedName>
    <definedName name="фев92.09" localSheetId="4">#REF!</definedName>
    <definedName name="фев92.09" localSheetId="5">#REF!</definedName>
    <definedName name="фев92.09" localSheetId="16">#REF!</definedName>
    <definedName name="фев92.09" localSheetId="17">#REF!</definedName>
    <definedName name="фев92.09">#REF!</definedName>
    <definedName name="фев92.10" localSheetId="4">#REF!</definedName>
    <definedName name="фев92.10" localSheetId="5">#REF!</definedName>
    <definedName name="фев92.10" localSheetId="16">#REF!</definedName>
    <definedName name="фев92.10" localSheetId="17">#REF!</definedName>
    <definedName name="фев92.10">#REF!</definedName>
    <definedName name="фев92.11" localSheetId="4">#REF!</definedName>
    <definedName name="фев92.11" localSheetId="5">#REF!</definedName>
    <definedName name="фев92.11" localSheetId="16">#REF!</definedName>
    <definedName name="фев92.11" localSheetId="17">#REF!</definedName>
    <definedName name="фев92.11">#REF!</definedName>
    <definedName name="фев92.12" localSheetId="4">#REF!</definedName>
    <definedName name="фев92.12" localSheetId="5">#REF!</definedName>
    <definedName name="фев92.12" localSheetId="16">#REF!</definedName>
    <definedName name="фев92.12" localSheetId="17">#REF!</definedName>
    <definedName name="фев92.12">#REF!</definedName>
    <definedName name="фев92.13" localSheetId="4">#REF!</definedName>
    <definedName name="фев92.13" localSheetId="5">#REF!</definedName>
    <definedName name="фев92.13" localSheetId="16">#REF!</definedName>
    <definedName name="фев92.13" localSheetId="17">#REF!</definedName>
    <definedName name="фев92.13">#REF!</definedName>
    <definedName name="фев92.14" localSheetId="4">#REF!</definedName>
    <definedName name="фев92.14" localSheetId="5">#REF!</definedName>
    <definedName name="фев92.14" localSheetId="16">#REF!</definedName>
    <definedName name="фев92.14" localSheetId="17">#REF!</definedName>
    <definedName name="фев92.14">#REF!</definedName>
    <definedName name="фев92.15" localSheetId="4">#REF!</definedName>
    <definedName name="фев92.15" localSheetId="5">#REF!</definedName>
    <definedName name="фев92.15" localSheetId="16">#REF!</definedName>
    <definedName name="фев92.15" localSheetId="17">#REF!</definedName>
    <definedName name="фев92.15">#REF!</definedName>
    <definedName name="фев92.16" localSheetId="4">#REF!</definedName>
    <definedName name="фев92.16" localSheetId="5">#REF!</definedName>
    <definedName name="фев92.16" localSheetId="16">#REF!</definedName>
    <definedName name="фев92.16" localSheetId="17">#REF!</definedName>
    <definedName name="фев92.16">#REF!</definedName>
    <definedName name="фев92.17" localSheetId="4">#REF!</definedName>
    <definedName name="фев92.17" localSheetId="5">#REF!</definedName>
    <definedName name="фев92.17" localSheetId="16">#REF!</definedName>
    <definedName name="фев92.17" localSheetId="17">#REF!</definedName>
    <definedName name="фев92.17">#REF!</definedName>
    <definedName name="фев92.18" localSheetId="4">#REF!</definedName>
    <definedName name="фев92.18" localSheetId="5">#REF!</definedName>
    <definedName name="фев92.18" localSheetId="16">#REF!</definedName>
    <definedName name="фев92.18" localSheetId="17">#REF!</definedName>
    <definedName name="фев92.18">#REF!</definedName>
    <definedName name="фев92.19" localSheetId="4">#REF!</definedName>
    <definedName name="фев92.19" localSheetId="5">#REF!</definedName>
    <definedName name="фев92.19" localSheetId="16">#REF!</definedName>
    <definedName name="фев92.19" localSheetId="17">#REF!</definedName>
    <definedName name="фев92.19">#REF!</definedName>
    <definedName name="фев92.20" localSheetId="4">#REF!</definedName>
    <definedName name="фев92.20" localSheetId="5">#REF!</definedName>
    <definedName name="фев92.20" localSheetId="16">#REF!</definedName>
    <definedName name="фев92.20" localSheetId="17">#REF!</definedName>
    <definedName name="фев92.20">#REF!</definedName>
    <definedName name="фев92.21" localSheetId="4">#REF!</definedName>
    <definedName name="фев92.21" localSheetId="5">#REF!</definedName>
    <definedName name="фев92.21" localSheetId="16">#REF!</definedName>
    <definedName name="фев92.21" localSheetId="17">#REF!</definedName>
    <definedName name="фев92.21">#REF!</definedName>
    <definedName name="фев92.22" localSheetId="4">#REF!</definedName>
    <definedName name="фев92.22" localSheetId="5">#REF!</definedName>
    <definedName name="фев92.22" localSheetId="16">#REF!</definedName>
    <definedName name="фев92.22" localSheetId="17">#REF!</definedName>
    <definedName name="фев92.22">#REF!</definedName>
    <definedName name="фев92.23" localSheetId="4">#REF!</definedName>
    <definedName name="фев92.23" localSheetId="5">#REF!</definedName>
    <definedName name="фев92.23" localSheetId="16">#REF!</definedName>
    <definedName name="фев92.23" localSheetId="17">#REF!</definedName>
    <definedName name="фев92.23">#REF!</definedName>
    <definedName name="фев93.01" localSheetId="4">#REF!</definedName>
    <definedName name="фев93.01" localSheetId="5">#REF!</definedName>
    <definedName name="фев93.01" localSheetId="16">#REF!</definedName>
    <definedName name="фев93.01" localSheetId="17">#REF!</definedName>
    <definedName name="фев93.01">#REF!</definedName>
    <definedName name="фев93.02" localSheetId="4">#REF!</definedName>
    <definedName name="фев93.02" localSheetId="5">#REF!</definedName>
    <definedName name="фев93.02" localSheetId="16">#REF!</definedName>
    <definedName name="фев93.02" localSheetId="17">#REF!</definedName>
    <definedName name="фев93.02">#REF!</definedName>
    <definedName name="фев93.03" localSheetId="4">#REF!</definedName>
    <definedName name="фев93.03" localSheetId="5">#REF!</definedName>
    <definedName name="фев93.03" localSheetId="16">#REF!</definedName>
    <definedName name="фев93.03" localSheetId="17">#REF!</definedName>
    <definedName name="фев93.03">#REF!</definedName>
    <definedName name="фев93.04" localSheetId="4">#REF!</definedName>
    <definedName name="фев93.04" localSheetId="5">#REF!</definedName>
    <definedName name="фев93.04" localSheetId="16">#REF!</definedName>
    <definedName name="фев93.04" localSheetId="17">#REF!</definedName>
    <definedName name="фев93.04">#REF!</definedName>
    <definedName name="фев93.05" localSheetId="4">#REF!</definedName>
    <definedName name="фев93.05" localSheetId="5">#REF!</definedName>
    <definedName name="фев93.05" localSheetId="16">#REF!</definedName>
    <definedName name="фев93.05" localSheetId="17">#REF!</definedName>
    <definedName name="фев93.05">#REF!</definedName>
    <definedName name="фев93.06" localSheetId="4">#REF!</definedName>
    <definedName name="фев93.06" localSheetId="5">#REF!</definedName>
    <definedName name="фев93.06" localSheetId="16">#REF!</definedName>
    <definedName name="фев93.06" localSheetId="17">#REF!</definedName>
    <definedName name="фев93.06">#REF!</definedName>
    <definedName name="фев93.07" localSheetId="4">#REF!</definedName>
    <definedName name="фев93.07" localSheetId="5">#REF!</definedName>
    <definedName name="фев93.07" localSheetId="16">#REF!</definedName>
    <definedName name="фев93.07" localSheetId="17">#REF!</definedName>
    <definedName name="фев93.07">#REF!</definedName>
    <definedName name="фев93.08" localSheetId="4">#REF!</definedName>
    <definedName name="фев93.08" localSheetId="5">#REF!</definedName>
    <definedName name="фев93.08" localSheetId="16">#REF!</definedName>
    <definedName name="фев93.08" localSheetId="17">#REF!</definedName>
    <definedName name="фев93.08">#REF!</definedName>
    <definedName name="фев93.09" localSheetId="4">#REF!</definedName>
    <definedName name="фев93.09" localSheetId="5">#REF!</definedName>
    <definedName name="фев93.09" localSheetId="16">#REF!</definedName>
    <definedName name="фев93.09" localSheetId="17">#REF!</definedName>
    <definedName name="фев93.09">#REF!</definedName>
    <definedName name="фев93.10" localSheetId="4">#REF!</definedName>
    <definedName name="фев93.10" localSheetId="5">#REF!</definedName>
    <definedName name="фев93.10" localSheetId="16">#REF!</definedName>
    <definedName name="фев93.10" localSheetId="17">#REF!</definedName>
    <definedName name="фев93.10">#REF!</definedName>
    <definedName name="фев93.11" localSheetId="4">#REF!</definedName>
    <definedName name="фев93.11" localSheetId="5">#REF!</definedName>
    <definedName name="фев93.11" localSheetId="16">#REF!</definedName>
    <definedName name="фев93.11" localSheetId="17">#REF!</definedName>
    <definedName name="фев93.11">#REF!</definedName>
    <definedName name="фев93.12" localSheetId="4">#REF!</definedName>
    <definedName name="фев93.12" localSheetId="5">#REF!</definedName>
    <definedName name="фев93.12" localSheetId="16">#REF!</definedName>
    <definedName name="фев93.12" localSheetId="17">#REF!</definedName>
    <definedName name="фев93.12">#REF!</definedName>
    <definedName name="фев93.13" localSheetId="4">#REF!</definedName>
    <definedName name="фев93.13" localSheetId="5">#REF!</definedName>
    <definedName name="фев93.13" localSheetId="16">#REF!</definedName>
    <definedName name="фев93.13" localSheetId="17">#REF!</definedName>
    <definedName name="фев93.13">#REF!</definedName>
    <definedName name="фев93.14" localSheetId="4">#REF!</definedName>
    <definedName name="фев93.14" localSheetId="5">#REF!</definedName>
    <definedName name="фев93.14" localSheetId="16">#REF!</definedName>
    <definedName name="фев93.14" localSheetId="17">#REF!</definedName>
    <definedName name="фев93.14">#REF!</definedName>
    <definedName name="фев93.15" localSheetId="4">#REF!</definedName>
    <definedName name="фев93.15" localSheetId="5">#REF!</definedName>
    <definedName name="фев93.15" localSheetId="16">#REF!</definedName>
    <definedName name="фев93.15" localSheetId="17">#REF!</definedName>
    <definedName name="фев93.15">#REF!</definedName>
    <definedName name="фев93.16" localSheetId="4">#REF!</definedName>
    <definedName name="фев93.16" localSheetId="5">#REF!</definedName>
    <definedName name="фев93.16" localSheetId="16">#REF!</definedName>
    <definedName name="фев93.16" localSheetId="17">#REF!</definedName>
    <definedName name="фев93.16">#REF!</definedName>
    <definedName name="ц" localSheetId="16">#REF!</definedName>
    <definedName name="ц" localSheetId="17">#REF!</definedName>
    <definedName name="ц">#REF!</definedName>
    <definedName name="янв913.01" localSheetId="4">#REF!</definedName>
    <definedName name="янв913.01" localSheetId="5">#REF!</definedName>
    <definedName name="янв913.01" localSheetId="16">#REF!</definedName>
    <definedName name="янв913.01" localSheetId="17">#REF!</definedName>
    <definedName name="янв913.01">#REF!</definedName>
    <definedName name="янв913.02" localSheetId="4">#REF!</definedName>
    <definedName name="янв913.02" localSheetId="5">#REF!</definedName>
    <definedName name="янв913.02" localSheetId="16">#REF!</definedName>
    <definedName name="янв913.02" localSheetId="17">#REF!</definedName>
    <definedName name="янв913.02">#REF!</definedName>
    <definedName name="янв913.03" localSheetId="4">#REF!</definedName>
    <definedName name="янв913.03" localSheetId="5">#REF!</definedName>
    <definedName name="янв913.03" localSheetId="16">#REF!</definedName>
    <definedName name="янв913.03" localSheetId="17">#REF!</definedName>
    <definedName name="янв913.03">#REF!</definedName>
    <definedName name="янв913.04" localSheetId="4">#REF!</definedName>
    <definedName name="янв913.04" localSheetId="5">#REF!</definedName>
    <definedName name="янв913.04" localSheetId="16">#REF!</definedName>
    <definedName name="янв913.04" localSheetId="17">#REF!</definedName>
    <definedName name="янв913.04">#REF!</definedName>
    <definedName name="янв913.05" localSheetId="4">#REF!</definedName>
    <definedName name="янв913.05" localSheetId="5">#REF!</definedName>
    <definedName name="янв913.05" localSheetId="16">#REF!</definedName>
    <definedName name="янв913.05" localSheetId="17">#REF!</definedName>
    <definedName name="янв913.05">#REF!</definedName>
    <definedName name="янв913.06" localSheetId="4">#REF!</definedName>
    <definedName name="янв913.06" localSheetId="5">#REF!</definedName>
    <definedName name="янв913.06" localSheetId="16">#REF!</definedName>
    <definedName name="янв913.06" localSheetId="17">#REF!</definedName>
    <definedName name="янв913.06">#REF!</definedName>
    <definedName name="янв913.07" localSheetId="4">#REF!</definedName>
    <definedName name="янв913.07" localSheetId="5">#REF!</definedName>
    <definedName name="янв913.07" localSheetId="16">#REF!</definedName>
    <definedName name="янв913.07" localSheetId="17">#REF!</definedName>
    <definedName name="янв913.07">#REF!</definedName>
    <definedName name="янв913.08" localSheetId="4">#REF!</definedName>
    <definedName name="янв913.08" localSheetId="5">#REF!</definedName>
    <definedName name="янв913.08" localSheetId="16">#REF!</definedName>
    <definedName name="янв913.08" localSheetId="17">#REF!</definedName>
    <definedName name="янв913.08">#REF!</definedName>
    <definedName name="янв913.09" localSheetId="4">#REF!</definedName>
    <definedName name="янв913.09" localSheetId="5">#REF!</definedName>
    <definedName name="янв913.09" localSheetId="16">#REF!</definedName>
    <definedName name="янв913.09" localSheetId="17">#REF!</definedName>
    <definedName name="янв913.09">#REF!</definedName>
    <definedName name="янв92.01" localSheetId="4">#REF!</definedName>
    <definedName name="янв92.01" localSheetId="5">#REF!</definedName>
    <definedName name="янв92.01" localSheetId="16">#REF!</definedName>
    <definedName name="янв92.01" localSheetId="17">#REF!</definedName>
    <definedName name="янв92.01">#REF!</definedName>
    <definedName name="янв92.02" localSheetId="4">#REF!</definedName>
    <definedName name="янв92.02" localSheetId="5">#REF!</definedName>
    <definedName name="янв92.02" localSheetId="16">#REF!</definedName>
    <definedName name="янв92.02" localSheetId="17">#REF!</definedName>
    <definedName name="янв92.02">#REF!</definedName>
    <definedName name="янв92.03" localSheetId="4">#REF!</definedName>
    <definedName name="янв92.03" localSheetId="5">#REF!</definedName>
    <definedName name="янв92.03" localSheetId="16">#REF!</definedName>
    <definedName name="янв92.03" localSheetId="17">#REF!</definedName>
    <definedName name="янв92.03">#REF!</definedName>
    <definedName name="янв92.04" localSheetId="4">#REF!</definedName>
    <definedName name="янв92.04" localSheetId="5">#REF!</definedName>
    <definedName name="янв92.04" localSheetId="16">#REF!</definedName>
    <definedName name="янв92.04" localSheetId="17">#REF!</definedName>
    <definedName name="янв92.04">#REF!</definedName>
    <definedName name="янв92.05" localSheetId="4">#REF!</definedName>
    <definedName name="янв92.05" localSheetId="5">#REF!</definedName>
    <definedName name="янв92.05" localSheetId="16">#REF!</definedName>
    <definedName name="янв92.05" localSheetId="17">#REF!</definedName>
    <definedName name="янв92.05">#REF!</definedName>
    <definedName name="янв92.06" localSheetId="4">#REF!</definedName>
    <definedName name="янв92.06" localSheetId="5">#REF!</definedName>
    <definedName name="янв92.06" localSheetId="16">#REF!</definedName>
    <definedName name="янв92.06" localSheetId="17">#REF!</definedName>
    <definedName name="янв92.06">#REF!</definedName>
    <definedName name="янв92.07" localSheetId="4">#REF!</definedName>
    <definedName name="янв92.07" localSheetId="5">#REF!</definedName>
    <definedName name="янв92.07" localSheetId="16">#REF!</definedName>
    <definedName name="янв92.07" localSheetId="17">#REF!</definedName>
    <definedName name="янв92.07">#REF!</definedName>
    <definedName name="янв92.08" localSheetId="4">#REF!</definedName>
    <definedName name="янв92.08" localSheetId="5">#REF!</definedName>
    <definedName name="янв92.08" localSheetId="16">#REF!</definedName>
    <definedName name="янв92.08" localSheetId="17">#REF!</definedName>
    <definedName name="янв92.08">#REF!</definedName>
    <definedName name="янв92.09" localSheetId="4">#REF!</definedName>
    <definedName name="янв92.09" localSheetId="5">#REF!</definedName>
    <definedName name="янв92.09" localSheetId="16">#REF!</definedName>
    <definedName name="янв92.09" localSheetId="17">#REF!</definedName>
    <definedName name="янв92.09">#REF!</definedName>
    <definedName name="янв92.10" localSheetId="4">#REF!</definedName>
    <definedName name="янв92.10" localSheetId="5">#REF!</definedName>
    <definedName name="янв92.10" localSheetId="16">#REF!</definedName>
    <definedName name="янв92.10" localSheetId="17">#REF!</definedName>
    <definedName name="янв92.10">#REF!</definedName>
    <definedName name="янв92.11" localSheetId="4">#REF!</definedName>
    <definedName name="янв92.11" localSheetId="5">#REF!</definedName>
    <definedName name="янв92.11" localSheetId="16">#REF!</definedName>
    <definedName name="янв92.11" localSheetId="17">#REF!</definedName>
    <definedName name="янв92.11">#REF!</definedName>
    <definedName name="янв92.12" localSheetId="4">#REF!</definedName>
    <definedName name="янв92.12" localSheetId="5">#REF!</definedName>
    <definedName name="янв92.12" localSheetId="16">#REF!</definedName>
    <definedName name="янв92.12" localSheetId="17">#REF!</definedName>
    <definedName name="янв92.12">#REF!</definedName>
    <definedName name="янв92.13" localSheetId="4">#REF!</definedName>
    <definedName name="янв92.13" localSheetId="5">#REF!</definedName>
    <definedName name="янв92.13" localSheetId="16">#REF!</definedName>
    <definedName name="янв92.13" localSheetId="17">#REF!</definedName>
    <definedName name="янв92.13">#REF!</definedName>
    <definedName name="янв92.14" localSheetId="4">#REF!</definedName>
    <definedName name="янв92.14" localSheetId="5">#REF!</definedName>
    <definedName name="янв92.14" localSheetId="16">#REF!</definedName>
    <definedName name="янв92.14" localSheetId="17">#REF!</definedName>
    <definedName name="янв92.14">#REF!</definedName>
    <definedName name="янв92.15" localSheetId="4">#REF!</definedName>
    <definedName name="янв92.15" localSheetId="5">#REF!</definedName>
    <definedName name="янв92.15" localSheetId="16">#REF!</definedName>
    <definedName name="янв92.15" localSheetId="17">#REF!</definedName>
    <definedName name="янв92.15">#REF!</definedName>
    <definedName name="янв92.16" localSheetId="4">#REF!</definedName>
    <definedName name="янв92.16" localSheetId="5">#REF!</definedName>
    <definedName name="янв92.16" localSheetId="16">#REF!</definedName>
    <definedName name="янв92.16" localSheetId="17">#REF!</definedName>
    <definedName name="янв92.16">#REF!</definedName>
    <definedName name="янв92.17" localSheetId="4">#REF!</definedName>
    <definedName name="янв92.17" localSheetId="5">#REF!</definedName>
    <definedName name="янв92.17" localSheetId="16">#REF!</definedName>
    <definedName name="янв92.17" localSheetId="17">#REF!</definedName>
    <definedName name="янв92.17">#REF!</definedName>
    <definedName name="янв92.18" localSheetId="4">#REF!</definedName>
    <definedName name="янв92.18" localSheetId="5">#REF!</definedName>
    <definedName name="янв92.18" localSheetId="16">#REF!</definedName>
    <definedName name="янв92.18" localSheetId="17">#REF!</definedName>
    <definedName name="янв92.18">#REF!</definedName>
    <definedName name="янв92.19" localSheetId="4">#REF!</definedName>
    <definedName name="янв92.19" localSheetId="5">#REF!</definedName>
    <definedName name="янв92.19" localSheetId="16">#REF!</definedName>
    <definedName name="янв92.19" localSheetId="17">#REF!</definedName>
    <definedName name="янв92.19">#REF!</definedName>
    <definedName name="янв92.20" localSheetId="4">#REF!</definedName>
    <definedName name="янв92.20" localSheetId="5">#REF!</definedName>
    <definedName name="янв92.20" localSheetId="16">#REF!</definedName>
    <definedName name="янв92.20" localSheetId="17">#REF!</definedName>
    <definedName name="янв92.20">#REF!</definedName>
    <definedName name="янв92.21" localSheetId="4">#REF!</definedName>
    <definedName name="янв92.21" localSheetId="5">#REF!</definedName>
    <definedName name="янв92.21" localSheetId="16">#REF!</definedName>
    <definedName name="янв92.21" localSheetId="17">#REF!</definedName>
    <definedName name="янв92.21">#REF!</definedName>
    <definedName name="янв92.22" localSheetId="4">#REF!</definedName>
    <definedName name="янв92.22" localSheetId="5">#REF!</definedName>
    <definedName name="янв92.22" localSheetId="16">#REF!</definedName>
    <definedName name="янв92.22" localSheetId="17">#REF!</definedName>
    <definedName name="янв92.22">#REF!</definedName>
    <definedName name="янв92.23" localSheetId="4">#REF!</definedName>
    <definedName name="янв92.23" localSheetId="5">#REF!</definedName>
    <definedName name="янв92.23" localSheetId="16">#REF!</definedName>
    <definedName name="янв92.23" localSheetId="17">#REF!</definedName>
    <definedName name="янв92.23">#REF!</definedName>
    <definedName name="янв93.01" localSheetId="4">#REF!</definedName>
    <definedName name="янв93.01" localSheetId="5">#REF!</definedName>
    <definedName name="янв93.01" localSheetId="16">#REF!</definedName>
    <definedName name="янв93.01" localSheetId="17">#REF!</definedName>
    <definedName name="янв93.01">#REF!</definedName>
    <definedName name="янв93.02" localSheetId="4">#REF!</definedName>
    <definedName name="янв93.02" localSheetId="5">#REF!</definedName>
    <definedName name="янв93.02" localSheetId="16">#REF!</definedName>
    <definedName name="янв93.02" localSheetId="17">#REF!</definedName>
    <definedName name="янв93.02">#REF!</definedName>
    <definedName name="янв93.03" localSheetId="4">#REF!</definedName>
    <definedName name="янв93.03" localSheetId="5">#REF!</definedName>
    <definedName name="янв93.03" localSheetId="16">#REF!</definedName>
    <definedName name="янв93.03" localSheetId="17">#REF!</definedName>
    <definedName name="янв93.03">#REF!</definedName>
    <definedName name="янв93.04" localSheetId="4">#REF!</definedName>
    <definedName name="янв93.04" localSheetId="5">#REF!</definedName>
    <definedName name="янв93.04" localSheetId="16">#REF!</definedName>
    <definedName name="янв93.04" localSheetId="17">#REF!</definedName>
    <definedName name="янв93.04">#REF!</definedName>
    <definedName name="янв93.05" localSheetId="4">#REF!</definedName>
    <definedName name="янв93.05" localSheetId="5">#REF!</definedName>
    <definedName name="янв93.05" localSheetId="16">#REF!</definedName>
    <definedName name="янв93.05" localSheetId="17">#REF!</definedName>
    <definedName name="янв93.05">#REF!</definedName>
    <definedName name="янв93.06" localSheetId="4">#REF!</definedName>
    <definedName name="янв93.06" localSheetId="5">#REF!</definedName>
    <definedName name="янв93.06" localSheetId="16">#REF!</definedName>
    <definedName name="янв93.06" localSheetId="17">#REF!</definedName>
    <definedName name="янв93.06">#REF!</definedName>
    <definedName name="янв93.07" localSheetId="4">#REF!</definedName>
    <definedName name="янв93.07" localSheetId="5">#REF!</definedName>
    <definedName name="янв93.07" localSheetId="16">#REF!</definedName>
    <definedName name="янв93.07" localSheetId="17">#REF!</definedName>
    <definedName name="янв93.07">#REF!</definedName>
    <definedName name="янв93.08" localSheetId="4">#REF!</definedName>
    <definedName name="янв93.08" localSheetId="5">#REF!</definedName>
    <definedName name="янв93.08" localSheetId="16">#REF!</definedName>
    <definedName name="янв93.08" localSheetId="17">#REF!</definedName>
    <definedName name="янв93.08">#REF!</definedName>
    <definedName name="янв93.09" localSheetId="4">#REF!</definedName>
    <definedName name="янв93.09" localSheetId="5">#REF!</definedName>
    <definedName name="янв93.09" localSheetId="16">#REF!</definedName>
    <definedName name="янв93.09" localSheetId="17">#REF!</definedName>
    <definedName name="янв93.09">#REF!</definedName>
    <definedName name="янв93.10" localSheetId="4">#REF!</definedName>
    <definedName name="янв93.10" localSheetId="5">#REF!</definedName>
    <definedName name="янв93.10" localSheetId="16">#REF!</definedName>
    <definedName name="янв93.10" localSheetId="17">#REF!</definedName>
    <definedName name="янв93.10">#REF!</definedName>
    <definedName name="янв93.11" localSheetId="4">#REF!</definedName>
    <definedName name="янв93.11" localSheetId="5">#REF!</definedName>
    <definedName name="янв93.11" localSheetId="16">#REF!</definedName>
    <definedName name="янв93.11" localSheetId="17">#REF!</definedName>
    <definedName name="янв93.11">#REF!</definedName>
    <definedName name="янв93.12" localSheetId="4">#REF!</definedName>
    <definedName name="янв93.12" localSheetId="5">#REF!</definedName>
    <definedName name="янв93.12" localSheetId="16">#REF!</definedName>
    <definedName name="янв93.12" localSheetId="17">#REF!</definedName>
    <definedName name="янв93.12">#REF!</definedName>
    <definedName name="янв93.13" localSheetId="4">#REF!</definedName>
    <definedName name="янв93.13" localSheetId="5">#REF!</definedName>
    <definedName name="янв93.13" localSheetId="16">#REF!</definedName>
    <definedName name="янв93.13" localSheetId="17">#REF!</definedName>
    <definedName name="янв93.13">#REF!</definedName>
    <definedName name="янв93.14" localSheetId="4">#REF!</definedName>
    <definedName name="янв93.14" localSheetId="5">#REF!</definedName>
    <definedName name="янв93.14" localSheetId="16">#REF!</definedName>
    <definedName name="янв93.14" localSheetId="17">#REF!</definedName>
    <definedName name="янв93.14">#REF!</definedName>
    <definedName name="янв93.15" localSheetId="4">#REF!</definedName>
    <definedName name="янв93.15" localSheetId="5">#REF!</definedName>
    <definedName name="янв93.15" localSheetId="16">#REF!</definedName>
    <definedName name="янв93.15" localSheetId="17">#REF!</definedName>
    <definedName name="янв93.15">#REF!</definedName>
    <definedName name="янв93.16" localSheetId="4">#REF!</definedName>
    <definedName name="янв93.16" localSheetId="5">#REF!</definedName>
    <definedName name="янв93.16" localSheetId="16">#REF!</definedName>
    <definedName name="янв93.16" localSheetId="17">#REF!</definedName>
    <definedName name="янв93.16">#REF!</definedName>
  </definedNames>
  <calcPr calcId="145621"/>
  <customWorkbookViews>
    <customWorkbookView name="Бабицький Павло Валентинович - Личное представление" guid="{C9F8E0A7-7ADA-4A9A-A8B3-50B5B131F672}" mergeInterval="0" personalView="1" maximized="1" windowWidth="1362" windowHeight="508" tabRatio="826" activeSheetId="2"/>
    <customWorkbookView name="Кузюра Марина Вікторівна - Личное представление" guid="{FF84ACCF-92E0-4846-81A0-50633401E5E8}" mergeInterval="0" personalView="1" maximized="1" windowWidth="1362" windowHeight="504" tabRatio="826" activeSheetId="2"/>
  </customWorkbookViews>
</workbook>
</file>

<file path=xl/calcChain.xml><?xml version="1.0" encoding="utf-8"?>
<calcChain xmlns="http://schemas.openxmlformats.org/spreadsheetml/2006/main">
  <c r="E9" i="52" l="1"/>
  <c r="E8" i="52"/>
  <c r="L218" i="33" l="1"/>
  <c r="L217" i="33"/>
  <c r="K218" i="33"/>
  <c r="K217" i="33"/>
  <c r="Y41" i="33" l="1"/>
  <c r="X41" i="33"/>
  <c r="W41" i="33"/>
  <c r="W42" i="33"/>
  <c r="H43" i="33"/>
  <c r="J59" i="6" l="1"/>
  <c r="E96" i="61"/>
  <c r="H110" i="33" l="1"/>
  <c r="H65" i="33"/>
  <c r="H63" i="33" l="1"/>
  <c r="J63" i="33" l="1"/>
  <c r="N63" i="33" s="1"/>
  <c r="E120" i="61"/>
  <c r="E111" i="61"/>
  <c r="E43" i="61"/>
  <c r="E41" i="61"/>
  <c r="I6" i="63" l="1"/>
  <c r="I7" i="63"/>
  <c r="I8" i="63"/>
  <c r="I9" i="63"/>
  <c r="I10" i="63"/>
  <c r="I11" i="63"/>
  <c r="I12" i="63"/>
  <c r="I13" i="63"/>
  <c r="I14" i="63"/>
  <c r="I15" i="63"/>
  <c r="I16" i="63"/>
  <c r="I17" i="63"/>
  <c r="I18" i="63"/>
  <c r="I19" i="63"/>
  <c r="I20" i="63"/>
  <c r="I21" i="63"/>
  <c r="I22" i="63"/>
  <c r="I23" i="63"/>
  <c r="I24" i="63"/>
  <c r="I25" i="63"/>
  <c r="I26" i="63"/>
  <c r="I27" i="63"/>
  <c r="I28" i="63"/>
  <c r="I29" i="63"/>
  <c r="I30" i="63"/>
  <c r="I31" i="63"/>
  <c r="I32" i="63"/>
  <c r="I33" i="63"/>
  <c r="I34" i="63"/>
  <c r="I35" i="63"/>
  <c r="I36" i="63"/>
  <c r="I37" i="63"/>
  <c r="I38" i="63"/>
  <c r="I39" i="63"/>
  <c r="I40" i="63"/>
  <c r="I41" i="63"/>
  <c r="I42" i="63"/>
  <c r="I43" i="63"/>
  <c r="I44" i="63"/>
  <c r="I45" i="63"/>
  <c r="I46" i="63"/>
  <c r="I47" i="63"/>
  <c r="I48" i="63"/>
  <c r="I49" i="63"/>
  <c r="I50" i="63"/>
  <c r="I51" i="63"/>
  <c r="I52" i="63"/>
  <c r="I5" i="63"/>
  <c r="E97" i="5" l="1"/>
  <c r="H229" i="33"/>
  <c r="B8" i="30" l="1"/>
  <c r="B9" i="30"/>
  <c r="H226" i="33" l="1"/>
  <c r="O164" i="33"/>
  <c r="H116" i="33"/>
  <c r="L116" i="33" s="1"/>
  <c r="M116" i="33"/>
  <c r="N116" i="33" l="1"/>
  <c r="H119" i="33"/>
  <c r="H218" i="33" l="1"/>
  <c r="H219" i="33"/>
  <c r="H217" i="33"/>
  <c r="H133" i="33"/>
  <c r="L57" i="6" l="1"/>
  <c r="L55" i="6"/>
  <c r="G6" i="3" l="1"/>
  <c r="E6" i="3"/>
  <c r="D6" i="3"/>
  <c r="C6" i="3"/>
  <c r="H12" i="3"/>
  <c r="H11" i="3"/>
  <c r="P125" i="33" l="1"/>
  <c r="L125" i="33"/>
  <c r="J125" i="33"/>
  <c r="M124" i="33"/>
  <c r="H124" i="33"/>
  <c r="N124" i="33" s="1"/>
  <c r="M123" i="33"/>
  <c r="H123" i="33"/>
  <c r="N123" i="33" s="1"/>
  <c r="N125" i="33" s="1"/>
  <c r="H125" i="33" l="1"/>
  <c r="F109" i="33" l="1"/>
  <c r="H68" i="33" l="1"/>
  <c r="F87" i="33"/>
  <c r="F88" i="33"/>
  <c r="F86" i="33"/>
  <c r="F85" i="33"/>
  <c r="H165" i="33" l="1"/>
  <c r="H164" i="33"/>
  <c r="P164" i="33" s="1"/>
  <c r="H152" i="33"/>
  <c r="H132" i="33"/>
  <c r="H131" i="33"/>
  <c r="F9" i="3" l="1"/>
  <c r="H10" i="3"/>
  <c r="H8" i="3"/>
  <c r="J85" i="33"/>
  <c r="J86" i="33"/>
  <c r="J87" i="33"/>
  <c r="J88" i="33"/>
  <c r="H92" i="33"/>
  <c r="H9" i="3" l="1"/>
  <c r="F6" i="3"/>
  <c r="F41" i="33"/>
  <c r="L40" i="33" l="1"/>
  <c r="B9" i="31" l="1"/>
  <c r="B10" i="31"/>
  <c r="B11" i="31"/>
  <c r="B12" i="31"/>
  <c r="B13" i="31"/>
  <c r="B14" i="31"/>
  <c r="B8" i="31"/>
  <c r="J52" i="63"/>
  <c r="J50" i="63"/>
  <c r="J49" i="63"/>
  <c r="J48" i="63"/>
  <c r="J46" i="63"/>
  <c r="J45" i="63"/>
  <c r="J44" i="63"/>
  <c r="J42" i="63"/>
  <c r="J41" i="63"/>
  <c r="J40" i="63"/>
  <c r="J38" i="63"/>
  <c r="J37" i="63"/>
  <c r="J36" i="63"/>
  <c r="J34" i="63"/>
  <c r="J33" i="63"/>
  <c r="J32" i="63"/>
  <c r="J30" i="63"/>
  <c r="J29" i="63"/>
  <c r="J28" i="63"/>
  <c r="J26" i="63"/>
  <c r="J25" i="63"/>
  <c r="J24" i="63"/>
  <c r="J22" i="63"/>
  <c r="J21" i="63"/>
  <c r="J18" i="63"/>
  <c r="J17" i="63"/>
  <c r="J16" i="63"/>
  <c r="J14" i="63"/>
  <c r="J13" i="63"/>
  <c r="J12" i="63"/>
  <c r="J10" i="63"/>
  <c r="J9" i="63"/>
  <c r="J6" i="63"/>
  <c r="J7" i="63"/>
  <c r="J8" i="63"/>
  <c r="J11" i="63"/>
  <c r="J15" i="63"/>
  <c r="J19" i="63"/>
  <c r="J20" i="63"/>
  <c r="J23" i="63"/>
  <c r="J27" i="63"/>
  <c r="J31" i="63"/>
  <c r="J35" i="63"/>
  <c r="J39" i="63"/>
  <c r="J43" i="63"/>
  <c r="J47" i="63"/>
  <c r="J51" i="63"/>
  <c r="J5" i="63"/>
  <c r="J24" i="42" l="1"/>
  <c r="D24" i="42" s="1"/>
  <c r="J23" i="42"/>
  <c r="D23" i="42" s="1"/>
  <c r="J49" i="42"/>
  <c r="D49" i="42" s="1"/>
  <c r="J51" i="42"/>
  <c r="D51" i="42" s="1"/>
  <c r="E130" i="61" l="1"/>
  <c r="F130" i="61"/>
  <c r="E131" i="61"/>
  <c r="C130" i="61"/>
  <c r="C131" i="61"/>
  <c r="E37" i="61"/>
  <c r="F37" i="61"/>
  <c r="E38" i="61"/>
  <c r="F38" i="61"/>
  <c r="C38" i="61"/>
  <c r="C37" i="61"/>
  <c r="E30" i="61" l="1"/>
  <c r="F30" i="61"/>
  <c r="E31" i="61"/>
  <c r="F31" i="61"/>
  <c r="C30" i="61"/>
  <c r="C31" i="61"/>
  <c r="C29" i="61"/>
  <c r="D130" i="61"/>
  <c r="H79" i="33"/>
  <c r="H78" i="33"/>
  <c r="H77" i="33"/>
  <c r="H76" i="33"/>
  <c r="H75" i="33"/>
  <c r="F72" i="33"/>
  <c r="D38" i="61" s="1"/>
  <c r="F71" i="33"/>
  <c r="D37" i="61" s="1"/>
  <c r="F70" i="33"/>
  <c r="F69" i="33"/>
  <c r="F68" i="33"/>
  <c r="F65" i="33"/>
  <c r="D31" i="61" s="1"/>
  <c r="F64" i="33"/>
  <c r="D30" i="61" s="1"/>
  <c r="X42" i="33" l="1"/>
  <c r="D131" i="61"/>
  <c r="F131" i="61"/>
  <c r="P92" i="33"/>
  <c r="L92" i="33"/>
  <c r="F43" i="33" l="1"/>
  <c r="F42" i="33"/>
  <c r="F62" i="33"/>
  <c r="F40" i="33"/>
  <c r="P72" i="33" l="1"/>
  <c r="P71" i="33"/>
  <c r="J72" i="33"/>
  <c r="J71" i="33"/>
  <c r="L73" i="33"/>
  <c r="H73" i="33"/>
  <c r="P65" i="33" l="1"/>
  <c r="P64" i="33"/>
  <c r="J65" i="33"/>
  <c r="J64" i="33"/>
  <c r="O235" i="33" l="1"/>
  <c r="H235" i="33"/>
  <c r="P235" i="33" l="1"/>
  <c r="E13" i="31"/>
  <c r="L54" i="6"/>
  <c r="L59" i="6"/>
  <c r="J57" i="6"/>
  <c r="J20" i="6"/>
  <c r="H7" i="3"/>
  <c r="H6" i="3" s="1"/>
  <c r="J47" i="42"/>
  <c r="J14" i="42"/>
  <c r="E129" i="61"/>
  <c r="C129" i="61"/>
  <c r="D36" i="61"/>
  <c r="E36" i="61"/>
  <c r="C36" i="61"/>
  <c r="M70" i="33"/>
  <c r="J52" i="42" l="1"/>
  <c r="F36" i="61"/>
  <c r="N70" i="33"/>
  <c r="J70" i="33"/>
  <c r="E20" i="61" l="1"/>
  <c r="E22" i="61"/>
  <c r="H233" i="33" l="1"/>
  <c r="E11" i="31" s="1"/>
  <c r="H11" i="31" l="1"/>
  <c r="I11" i="31" s="1"/>
  <c r="J11" i="31" s="1"/>
  <c r="K11" i="31" s="1"/>
  <c r="F20" i="61"/>
  <c r="F22" i="61"/>
  <c r="N44" i="33"/>
  <c r="J44" i="33"/>
  <c r="O42" i="33"/>
  <c r="P42" i="33"/>
  <c r="O43" i="33"/>
  <c r="P43" i="33"/>
  <c r="L42" i="33"/>
  <c r="L43" i="33"/>
  <c r="C11" i="31" l="1"/>
  <c r="H44" i="33" l="1"/>
  <c r="P195" i="33" l="1"/>
  <c r="N196" i="33"/>
  <c r="L196" i="33"/>
  <c r="J196" i="33"/>
  <c r="H196" i="33"/>
  <c r="F5" i="3" l="1"/>
  <c r="E19" i="61"/>
  <c r="F19" i="61"/>
  <c r="H5" i="3" l="1"/>
  <c r="D29" i="61" l="1"/>
  <c r="F29" i="61"/>
  <c r="O68" i="33"/>
  <c r="N66" i="33"/>
  <c r="P175" i="33"/>
  <c r="P186" i="33"/>
  <c r="O152" i="33"/>
  <c r="P194" i="33"/>
  <c r="M226" i="33"/>
  <c r="J150" i="6"/>
  <c r="L56" i="6"/>
  <c r="J18" i="6"/>
  <c r="P196" i="33" l="1"/>
  <c r="J13" i="42"/>
  <c r="O41" i="33"/>
  <c r="P41" i="33"/>
  <c r="L41" i="33"/>
  <c r="D19" i="61"/>
  <c r="G40" i="42" l="1"/>
  <c r="G39" i="42"/>
  <c r="G38" i="42"/>
  <c r="G37" i="42"/>
  <c r="D37" i="42"/>
  <c r="I37" i="42" s="1"/>
  <c r="D38" i="42"/>
  <c r="I38" i="42" s="1"/>
  <c r="D39" i="42"/>
  <c r="I39" i="42" s="1"/>
  <c r="D40" i="42"/>
  <c r="I40" i="42" s="1"/>
  <c r="G36" i="42"/>
  <c r="G35" i="42"/>
  <c r="G34" i="42"/>
  <c r="G33" i="42"/>
  <c r="G32" i="42"/>
  <c r="D32" i="42"/>
  <c r="I32" i="42" s="1"/>
  <c r="D33" i="42"/>
  <c r="I33" i="42" s="1"/>
  <c r="D34" i="42"/>
  <c r="I34" i="42" s="1"/>
  <c r="D35" i="42"/>
  <c r="I35" i="42" s="1"/>
  <c r="D36" i="42"/>
  <c r="I36" i="42" s="1"/>
  <c r="H35" i="42" l="1"/>
  <c r="H40" i="42"/>
  <c r="H39" i="42"/>
  <c r="H38" i="42"/>
  <c r="H37" i="42"/>
  <c r="H34" i="42"/>
  <c r="H33" i="42"/>
  <c r="H36" i="42"/>
  <c r="H32" i="42"/>
  <c r="F66" i="42" l="1"/>
  <c r="D13" i="42"/>
  <c r="D58" i="42"/>
  <c r="H58" i="42" s="1"/>
  <c r="H59" i="42"/>
  <c r="H60" i="42"/>
  <c r="H61" i="42"/>
  <c r="H62" i="42"/>
  <c r="H63" i="42"/>
  <c r="H64" i="42"/>
  <c r="H65" i="42"/>
  <c r="I59" i="42"/>
  <c r="I60" i="42"/>
  <c r="I61" i="42"/>
  <c r="I62" i="42"/>
  <c r="I63" i="42"/>
  <c r="I64" i="42"/>
  <c r="I65" i="42"/>
  <c r="J58" i="42"/>
  <c r="I58" i="42" l="1"/>
  <c r="E29" i="61" l="1"/>
  <c r="M63" i="33"/>
  <c r="L237" i="33"/>
  <c r="J237" i="33"/>
  <c r="H236" i="33"/>
  <c r="O236" i="33"/>
  <c r="L227" i="33"/>
  <c r="J227" i="33"/>
  <c r="E14" i="31" l="1"/>
  <c r="P236" i="33"/>
  <c r="N226" i="33"/>
  <c r="E9" i="30"/>
  <c r="N237" i="33"/>
  <c r="J177" i="6"/>
  <c r="G177" i="6"/>
  <c r="J170" i="6"/>
  <c r="K175" i="6" s="1"/>
  <c r="G170" i="6"/>
  <c r="H175" i="6" s="1"/>
  <c r="K169" i="6"/>
  <c r="H169" i="6"/>
  <c r="K167" i="6"/>
  <c r="H167" i="6"/>
  <c r="J161" i="6"/>
  <c r="K164" i="6" s="1"/>
  <c r="G161" i="6"/>
  <c r="H164" i="6" s="1"/>
  <c r="K160" i="6"/>
  <c r="H160" i="6"/>
  <c r="K158" i="6"/>
  <c r="H158" i="6"/>
  <c r="K157" i="6"/>
  <c r="H157" i="6"/>
  <c r="J156" i="6"/>
  <c r="K156" i="6" s="1"/>
  <c r="G156" i="6"/>
  <c r="H156" i="6" s="1"/>
  <c r="K155" i="6"/>
  <c r="H155" i="6"/>
  <c r="K154" i="6"/>
  <c r="H154" i="6"/>
  <c r="K153" i="6"/>
  <c r="H153" i="6"/>
  <c r="K152" i="6"/>
  <c r="H152" i="6"/>
  <c r="K150" i="6"/>
  <c r="H150" i="6"/>
  <c r="J142" i="6"/>
  <c r="G142" i="6"/>
  <c r="J135" i="6"/>
  <c r="K141" i="6" s="1"/>
  <c r="G135" i="6"/>
  <c r="H140" i="6" s="1"/>
  <c r="J119" i="6"/>
  <c r="G119" i="6"/>
  <c r="G93" i="6" s="1"/>
  <c r="J111" i="6"/>
  <c r="J83" i="6"/>
  <c r="G83" i="6"/>
  <c r="J82" i="6"/>
  <c r="G82" i="6"/>
  <c r="J72" i="6"/>
  <c r="G72" i="6"/>
  <c r="J71" i="6"/>
  <c r="G71" i="6"/>
  <c r="J61" i="6"/>
  <c r="G61" i="6"/>
  <c r="J60" i="6"/>
  <c r="G60" i="6"/>
  <c r="K59" i="6"/>
  <c r="H59" i="6"/>
  <c r="K57" i="6"/>
  <c r="H57" i="6"/>
  <c r="K55" i="6"/>
  <c r="H55" i="6"/>
  <c r="L50" i="6"/>
  <c r="J50" i="6"/>
  <c r="I50" i="6"/>
  <c r="G50" i="6"/>
  <c r="K49" i="6"/>
  <c r="J49" i="6"/>
  <c r="K52" i="6" s="1"/>
  <c r="H49" i="6"/>
  <c r="G49" i="6"/>
  <c r="H58" i="6" s="1"/>
  <c r="K46" i="6"/>
  <c r="H46" i="6"/>
  <c r="K44" i="6"/>
  <c r="H44" i="6"/>
  <c r="K37" i="6"/>
  <c r="J37" i="6"/>
  <c r="H37" i="6"/>
  <c r="G37" i="6"/>
  <c r="K36" i="6"/>
  <c r="H36" i="6"/>
  <c r="K34" i="6"/>
  <c r="H34" i="6"/>
  <c r="K32" i="6"/>
  <c r="H32" i="6"/>
  <c r="K30" i="6"/>
  <c r="H30" i="6"/>
  <c r="K28" i="6"/>
  <c r="H28" i="6"/>
  <c r="K26" i="6"/>
  <c r="H26" i="6"/>
  <c r="J23" i="6"/>
  <c r="K35" i="6" s="1"/>
  <c r="G23" i="6"/>
  <c r="H35" i="6" s="1"/>
  <c r="K22" i="6"/>
  <c r="H22" i="6"/>
  <c r="K18" i="6"/>
  <c r="H18" i="6"/>
  <c r="K14" i="6"/>
  <c r="H14" i="6"/>
  <c r="J4" i="6"/>
  <c r="K15" i="6" s="1"/>
  <c r="G4" i="6"/>
  <c r="H17" i="6" s="1"/>
  <c r="F100" i="5"/>
  <c r="D99" i="5"/>
  <c r="F99" i="5" s="1"/>
  <c r="F97" i="5"/>
  <c r="F96" i="5"/>
  <c r="F95" i="5"/>
  <c r="E93" i="5"/>
  <c r="D93" i="5"/>
  <c r="F92" i="5"/>
  <c r="F91" i="5"/>
  <c r="D89" i="5"/>
  <c r="F89" i="5" s="1"/>
  <c r="F84" i="5"/>
  <c r="F83" i="5"/>
  <c r="F82" i="5"/>
  <c r="F81" i="5"/>
  <c r="E79" i="5"/>
  <c r="D79" i="5"/>
  <c r="F79" i="5" s="1"/>
  <c r="F76" i="5"/>
  <c r="F74" i="5"/>
  <c r="E74" i="5"/>
  <c r="F73" i="5"/>
  <c r="F72" i="5"/>
  <c r="F71" i="5"/>
  <c r="E69" i="5"/>
  <c r="D69" i="5"/>
  <c r="F69" i="5" s="1"/>
  <c r="F63" i="5"/>
  <c r="F62" i="5"/>
  <c r="F61" i="5"/>
  <c r="F60" i="5"/>
  <c r="E58" i="5"/>
  <c r="F59" i="5" s="1"/>
  <c r="D58" i="5"/>
  <c r="F57" i="5"/>
  <c r="F56" i="5"/>
  <c r="F55" i="5"/>
  <c r="F54" i="5"/>
  <c r="E52" i="5"/>
  <c r="F53" i="5" s="1"/>
  <c r="D52" i="5"/>
  <c r="F46" i="5"/>
  <c r="E46" i="5"/>
  <c r="F40" i="5"/>
  <c r="E40" i="5"/>
  <c r="F34" i="5"/>
  <c r="E34" i="5"/>
  <c r="F33" i="5"/>
  <c r="F32" i="5"/>
  <c r="F31" i="5"/>
  <c r="F30" i="5"/>
  <c r="E28" i="5"/>
  <c r="D28" i="5"/>
  <c r="F28" i="5" s="1"/>
  <c r="F27" i="5"/>
  <c r="F26" i="5"/>
  <c r="F25" i="5"/>
  <c r="F24" i="5"/>
  <c r="E22" i="5"/>
  <c r="D22" i="5"/>
  <c r="F22" i="5" s="1"/>
  <c r="E16" i="5"/>
  <c r="D16" i="5"/>
  <c r="F16" i="5" s="1"/>
  <c r="F17" i="5" s="1"/>
  <c r="E10" i="5"/>
  <c r="D10" i="5"/>
  <c r="F10" i="5" s="1"/>
  <c r="F11" i="5" s="1"/>
  <c r="E9" i="5"/>
  <c r="E8" i="5"/>
  <c r="E7" i="5"/>
  <c r="E6" i="5"/>
  <c r="F4" i="5"/>
  <c r="H83" i="6" l="1"/>
  <c r="J93" i="6"/>
  <c r="K72" i="6"/>
  <c r="H163" i="6"/>
  <c r="H171" i="6"/>
  <c r="H165" i="6"/>
  <c r="H176" i="6"/>
  <c r="H13" i="6"/>
  <c r="F90" i="5"/>
  <c r="K29" i="6"/>
  <c r="H9" i="6"/>
  <c r="H15" i="6"/>
  <c r="E4" i="5"/>
  <c r="K33" i="6"/>
  <c r="K61" i="6"/>
  <c r="H9" i="30"/>
  <c r="I9" i="30" s="1"/>
  <c r="J9" i="30" s="1"/>
  <c r="K9" i="30" s="1"/>
  <c r="F52" i="5"/>
  <c r="K25" i="6"/>
  <c r="K31" i="6"/>
  <c r="H50" i="6"/>
  <c r="H72" i="6"/>
  <c r="F94" i="5"/>
  <c r="F75" i="5"/>
  <c r="F29" i="5"/>
  <c r="F23" i="5"/>
  <c r="F80" i="5"/>
  <c r="F98" i="5"/>
  <c r="K50" i="6"/>
  <c r="K58" i="6"/>
  <c r="F58" i="5"/>
  <c r="K56" i="6"/>
  <c r="H61" i="6"/>
  <c r="K83" i="6"/>
  <c r="F70" i="5"/>
  <c r="K27" i="6"/>
  <c r="K54" i="6"/>
  <c r="H135" i="6"/>
  <c r="K17" i="6"/>
  <c r="H52" i="6"/>
  <c r="K135" i="6"/>
  <c r="K140" i="6"/>
  <c r="K163" i="6"/>
  <c r="K165" i="6"/>
  <c r="K171" i="6"/>
  <c r="K176" i="6"/>
  <c r="K11" i="6"/>
  <c r="K9" i="6"/>
  <c r="K13" i="6"/>
  <c r="H139" i="6"/>
  <c r="H141" i="6"/>
  <c r="H11" i="6"/>
  <c r="H25" i="6"/>
  <c r="H27" i="6"/>
  <c r="H29" i="6"/>
  <c r="H31" i="6"/>
  <c r="H33" i="6"/>
  <c r="H54" i="6"/>
  <c r="H56" i="6"/>
  <c r="K139" i="6"/>
  <c r="C9" i="30" l="1"/>
  <c r="H14" i="31"/>
  <c r="I14" i="31" l="1"/>
  <c r="J14" i="31" s="1"/>
  <c r="K14" i="31" s="1"/>
  <c r="C14" i="31" l="1"/>
  <c r="L158" i="33"/>
  <c r="O229" i="33"/>
  <c r="O230" i="33"/>
  <c r="O231" i="33"/>
  <c r="O233" i="33"/>
  <c r="P233" i="33"/>
  <c r="O234" i="33"/>
  <c r="M225" i="33"/>
  <c r="M165" i="33" l="1"/>
  <c r="M119" i="33"/>
  <c r="F231" i="33"/>
  <c r="P68" i="33" l="1"/>
  <c r="P73" i="33" s="1"/>
  <c r="N68" i="33"/>
  <c r="H44" i="26"/>
  <c r="G44" i="26"/>
  <c r="F44" i="26"/>
  <c r="E44" i="26"/>
  <c r="D44" i="26"/>
  <c r="G44" i="42" l="1"/>
  <c r="E43" i="42"/>
  <c r="D31" i="42"/>
  <c r="H31" i="42" s="1"/>
  <c r="D41" i="42"/>
  <c r="H41" i="42" s="1"/>
  <c r="G31" i="42"/>
  <c r="G29" i="42"/>
  <c r="L62" i="33" l="1"/>
  <c r="H111" i="33" l="1"/>
  <c r="L111" i="33" s="1"/>
  <c r="H109" i="33"/>
  <c r="C126" i="61" l="1"/>
  <c r="E126" i="61"/>
  <c r="F126" i="61"/>
  <c r="C127" i="61"/>
  <c r="E127" i="61"/>
  <c r="C128" i="61"/>
  <c r="E128" i="61"/>
  <c r="E125" i="61"/>
  <c r="C125" i="61"/>
  <c r="C124" i="61"/>
  <c r="E124" i="61"/>
  <c r="F124" i="61"/>
  <c r="D120" i="61"/>
  <c r="D121" i="61" s="1"/>
  <c r="F121" i="61" s="1"/>
  <c r="F120" i="61" s="1"/>
  <c r="C120" i="61"/>
  <c r="D111" i="61"/>
  <c r="C111" i="61"/>
  <c r="D96" i="61"/>
  <c r="D106" i="61" s="1"/>
  <c r="F106" i="61" s="1"/>
  <c r="C96" i="61"/>
  <c r="D43" i="61"/>
  <c r="C43" i="61"/>
  <c r="D41" i="61"/>
  <c r="D42" i="61" s="1"/>
  <c r="F42" i="61" s="1"/>
  <c r="F41" i="61" s="1"/>
  <c r="C41" i="61"/>
  <c r="C35" i="61"/>
  <c r="D35" i="61"/>
  <c r="E35" i="61"/>
  <c r="E34" i="61"/>
  <c r="D34" i="61"/>
  <c r="C34" i="61"/>
  <c r="C28" i="61"/>
  <c r="D28" i="61"/>
  <c r="E28" i="61"/>
  <c r="F28" i="61"/>
  <c r="C18" i="61"/>
  <c r="E18" i="61"/>
  <c r="D18" i="61"/>
  <c r="F24" i="61"/>
  <c r="F12" i="61"/>
  <c r="F11" i="61" s="1"/>
  <c r="E12" i="61"/>
  <c r="D12" i="61"/>
  <c r="C12" i="61"/>
  <c r="F8" i="61"/>
  <c r="F6" i="61" s="1"/>
  <c r="E8" i="61"/>
  <c r="D8" i="61"/>
  <c r="C8" i="61"/>
  <c r="C5" i="61"/>
  <c r="D110" i="61" l="1"/>
  <c r="F110" i="61" s="1"/>
  <c r="D108" i="61"/>
  <c r="F108" i="61" s="1"/>
  <c r="D109" i="61"/>
  <c r="F109" i="61" s="1"/>
  <c r="D107" i="61"/>
  <c r="F107" i="61" s="1"/>
  <c r="D71" i="61"/>
  <c r="F71" i="61" s="1"/>
  <c r="D73" i="61"/>
  <c r="F73" i="61" s="1"/>
  <c r="D75" i="61"/>
  <c r="F75" i="61" s="1"/>
  <c r="D77" i="61"/>
  <c r="F77" i="61" s="1"/>
  <c r="D79" i="61"/>
  <c r="F79" i="61" s="1"/>
  <c r="D81" i="61"/>
  <c r="F81" i="61" s="1"/>
  <c r="D83" i="61"/>
  <c r="F83" i="61" s="1"/>
  <c r="D85" i="61"/>
  <c r="F85" i="61" s="1"/>
  <c r="D87" i="61"/>
  <c r="F87" i="61" s="1"/>
  <c r="D89" i="61"/>
  <c r="F89" i="61" s="1"/>
  <c r="D91" i="61"/>
  <c r="F91" i="61" s="1"/>
  <c r="D93" i="61"/>
  <c r="F93" i="61" s="1"/>
  <c r="D95" i="61"/>
  <c r="F95" i="61" s="1"/>
  <c r="D69" i="61"/>
  <c r="F69" i="61" s="1"/>
  <c r="D70" i="61"/>
  <c r="F70" i="61" s="1"/>
  <c r="D72" i="61"/>
  <c r="F72" i="61" s="1"/>
  <c r="D74" i="61"/>
  <c r="F74" i="61" s="1"/>
  <c r="D76" i="61"/>
  <c r="F76" i="61" s="1"/>
  <c r="D78" i="61"/>
  <c r="F78" i="61" s="1"/>
  <c r="D80" i="61"/>
  <c r="F80" i="61" s="1"/>
  <c r="D82" i="61"/>
  <c r="F82" i="61" s="1"/>
  <c r="D84" i="61"/>
  <c r="F84" i="61" s="1"/>
  <c r="D86" i="61"/>
  <c r="F86" i="61" s="1"/>
  <c r="D88" i="61"/>
  <c r="F88" i="61" s="1"/>
  <c r="D90" i="61"/>
  <c r="F90" i="61" s="1"/>
  <c r="D92" i="61"/>
  <c r="F92" i="61" s="1"/>
  <c r="D94" i="61"/>
  <c r="F94" i="61" s="1"/>
  <c r="D102" i="61"/>
  <c r="F102" i="61" s="1"/>
  <c r="D98" i="61"/>
  <c r="F98" i="61" s="1"/>
  <c r="D105" i="61"/>
  <c r="F105" i="61" s="1"/>
  <c r="D101" i="61"/>
  <c r="F101" i="61" s="1"/>
  <c r="D97" i="61"/>
  <c r="F97" i="61" s="1"/>
  <c r="D104" i="61"/>
  <c r="F104" i="61" s="1"/>
  <c r="D100" i="61"/>
  <c r="F100" i="61" s="1"/>
  <c r="D103" i="61"/>
  <c r="F103" i="61" s="1"/>
  <c r="D99" i="61"/>
  <c r="F99" i="61" s="1"/>
  <c r="D54" i="61"/>
  <c r="F54" i="61" s="1"/>
  <c r="D65" i="61"/>
  <c r="F65" i="61" s="1"/>
  <c r="D61" i="61"/>
  <c r="F61" i="61" s="1"/>
  <c r="D57" i="61"/>
  <c r="F57" i="61" s="1"/>
  <c r="D53" i="61"/>
  <c r="F53" i="61" s="1"/>
  <c r="D49" i="61"/>
  <c r="F49" i="61" s="1"/>
  <c r="D45" i="61"/>
  <c r="F45" i="61" s="1"/>
  <c r="D68" i="61"/>
  <c r="F68" i="61" s="1"/>
  <c r="D64" i="61"/>
  <c r="F64" i="61" s="1"/>
  <c r="D56" i="61"/>
  <c r="F56" i="61" s="1"/>
  <c r="D52" i="61"/>
  <c r="F52" i="61" s="1"/>
  <c r="D44" i="61"/>
  <c r="F44" i="61" s="1"/>
  <c r="D60" i="61"/>
  <c r="F60" i="61" s="1"/>
  <c r="D48" i="61"/>
  <c r="F48" i="61" s="1"/>
  <c r="D67" i="61"/>
  <c r="F67" i="61" s="1"/>
  <c r="D63" i="61"/>
  <c r="F63" i="61" s="1"/>
  <c r="D59" i="61"/>
  <c r="F59" i="61" s="1"/>
  <c r="D55" i="61"/>
  <c r="F55" i="61" s="1"/>
  <c r="D51" i="61"/>
  <c r="F51" i="61" s="1"/>
  <c r="D47" i="61"/>
  <c r="F47" i="61" s="1"/>
  <c r="D66" i="61"/>
  <c r="F66" i="61" s="1"/>
  <c r="D62" i="61"/>
  <c r="F62" i="61" s="1"/>
  <c r="D58" i="61"/>
  <c r="F58" i="61" s="1"/>
  <c r="D50" i="61"/>
  <c r="F50" i="61" s="1"/>
  <c r="D46" i="61"/>
  <c r="F46" i="61" s="1"/>
  <c r="D119" i="61"/>
  <c r="F119" i="61" s="1"/>
  <c r="D115" i="61"/>
  <c r="F115" i="61" s="1"/>
  <c r="D118" i="61"/>
  <c r="F118" i="61" s="1"/>
  <c r="D114" i="61"/>
  <c r="F114" i="61" s="1"/>
  <c r="D117" i="61"/>
  <c r="F117" i="61" s="1"/>
  <c r="D113" i="61"/>
  <c r="F113" i="61" s="1"/>
  <c r="D116" i="61"/>
  <c r="F116" i="61" s="1"/>
  <c r="D112" i="61"/>
  <c r="F112" i="61" s="1"/>
  <c r="F96" i="61" l="1"/>
  <c r="F43" i="61"/>
  <c r="F111" i="61"/>
  <c r="D124" i="61"/>
  <c r="D126" i="61"/>
  <c r="G22" i="19" l="1"/>
  <c r="J19" i="19" l="1"/>
  <c r="J20" i="19"/>
  <c r="J21" i="19"/>
  <c r="J22" i="19"/>
  <c r="J23" i="19"/>
  <c r="J24" i="19"/>
  <c r="G8" i="20" l="1"/>
  <c r="F8" i="20"/>
  <c r="E8" i="20"/>
  <c r="D8" i="20"/>
  <c r="C8" i="20"/>
  <c r="H13" i="31" l="1"/>
  <c r="I13" i="31" l="1"/>
  <c r="J13" i="31" s="1"/>
  <c r="K13" i="31" s="1"/>
  <c r="C13" i="31" l="1"/>
  <c r="F5" i="58"/>
  <c r="G5" i="58"/>
  <c r="F6" i="58"/>
  <c r="G6" i="58"/>
  <c r="J20" i="22" l="1"/>
  <c r="J15" i="22" s="1"/>
  <c r="J8" i="22" s="1"/>
  <c r="H230" i="33" l="1"/>
  <c r="H231" i="33"/>
  <c r="H234" i="33"/>
  <c r="P231" i="33" l="1"/>
  <c r="E10" i="31"/>
  <c r="P234" i="33"/>
  <c r="E12" i="31"/>
  <c r="P230" i="33"/>
  <c r="E9" i="31"/>
  <c r="H112" i="33"/>
  <c r="L112" i="33" s="1"/>
  <c r="H12" i="31" l="1"/>
  <c r="I12" i="31" s="1"/>
  <c r="J12" i="31" s="1"/>
  <c r="K12" i="31" s="1"/>
  <c r="C12" i="31" s="1"/>
  <c r="H9" i="31"/>
  <c r="I9" i="31" s="1"/>
  <c r="J9" i="31" s="1"/>
  <c r="K9" i="31" s="1"/>
  <c r="H10" i="31"/>
  <c r="I10" i="31" s="1"/>
  <c r="J10" i="31" s="1"/>
  <c r="K10" i="31" s="1"/>
  <c r="C10" i="31" s="1"/>
  <c r="P203" i="33"/>
  <c r="N203" i="33"/>
  <c r="L203" i="33"/>
  <c r="J203" i="33"/>
  <c r="C9" i="31" l="1"/>
  <c r="G57" i="42"/>
  <c r="H57" i="42"/>
  <c r="G53" i="42"/>
  <c r="H53" i="42"/>
  <c r="P120" i="33"/>
  <c r="J120" i="33"/>
  <c r="P134" i="33"/>
  <c r="L134" i="33"/>
  <c r="J134" i="33"/>
  <c r="M132" i="33"/>
  <c r="N132" i="33"/>
  <c r="M133" i="33"/>
  <c r="N133" i="33"/>
  <c r="N131" i="33"/>
  <c r="M131" i="33"/>
  <c r="N147" i="33"/>
  <c r="J147" i="33"/>
  <c r="N139" i="33"/>
  <c r="J139" i="33"/>
  <c r="P166" i="33"/>
  <c r="J166" i="33"/>
  <c r="N192" i="33"/>
  <c r="J192" i="33"/>
  <c r="N80" i="33"/>
  <c r="J80" i="33"/>
  <c r="P158" i="33"/>
  <c r="N221" i="33"/>
  <c r="L221" i="33"/>
  <c r="J221" i="33"/>
  <c r="M108" i="33"/>
  <c r="M109" i="33"/>
  <c r="M110" i="33"/>
  <c r="M111" i="33"/>
  <c r="M112" i="33"/>
  <c r="N112" i="33"/>
  <c r="M113" i="33"/>
  <c r="M114" i="33"/>
  <c r="M115" i="33"/>
  <c r="M107" i="33"/>
  <c r="O219" i="33"/>
  <c r="P219" i="33"/>
  <c r="K104" i="33"/>
  <c r="K103" i="33"/>
  <c r="K97" i="33"/>
  <c r="M85" i="33"/>
  <c r="M86" i="33"/>
  <c r="M87" i="33"/>
  <c r="M88" i="33"/>
  <c r="O75" i="33"/>
  <c r="O76" i="33"/>
  <c r="O77" i="33"/>
  <c r="O78" i="33"/>
  <c r="O79" i="33"/>
  <c r="M69" i="33"/>
  <c r="O62" i="33"/>
  <c r="P62" i="33"/>
  <c r="J66" i="33"/>
  <c r="O40" i="33"/>
  <c r="P192" i="33" l="1"/>
  <c r="N134" i="33"/>
  <c r="P221" i="33"/>
  <c r="L192" i="33"/>
  <c r="H221" i="33"/>
  <c r="F40" i="61" l="1"/>
  <c r="J57" i="42"/>
  <c r="D57" i="42" s="1"/>
  <c r="I57" i="42" s="1"/>
  <c r="P79" i="33"/>
  <c r="L79" i="33"/>
  <c r="P78" i="33"/>
  <c r="L78" i="33"/>
  <c r="L77" i="33"/>
  <c r="P77" i="33"/>
  <c r="P75" i="33"/>
  <c r="J53" i="42"/>
  <c r="D53" i="42" s="1"/>
  <c r="I53" i="42" s="1"/>
  <c r="L75" i="33"/>
  <c r="L76" i="33"/>
  <c r="P76" i="33"/>
  <c r="E15" i="42" l="1"/>
  <c r="E48" i="42"/>
  <c r="E47" i="42"/>
  <c r="E46" i="42"/>
  <c r="G15" i="42" l="1"/>
  <c r="G52" i="42"/>
  <c r="H52" i="42"/>
  <c r="G54" i="42"/>
  <c r="H54" i="42"/>
  <c r="G55" i="42"/>
  <c r="H55" i="42"/>
  <c r="G56" i="42"/>
  <c r="H56" i="42"/>
  <c r="J50" i="42"/>
  <c r="G49" i="42"/>
  <c r="H49" i="42"/>
  <c r="G50" i="42"/>
  <c r="H50" i="42"/>
  <c r="G51" i="42"/>
  <c r="H51" i="42"/>
  <c r="H47" i="42"/>
  <c r="H48" i="42"/>
  <c r="H46" i="42"/>
  <c r="G48" i="42"/>
  <c r="G46" i="42"/>
  <c r="G47" i="42"/>
  <c r="D50" i="42" l="1"/>
  <c r="I50" i="42" s="1"/>
  <c r="D45" i="42"/>
  <c r="H45" i="42" s="1"/>
  <c r="J54" i="42" l="1"/>
  <c r="D54" i="42" s="1"/>
  <c r="I54" i="42" s="1"/>
  <c r="J56" i="42"/>
  <c r="D56" i="42" s="1"/>
  <c r="I56" i="42" s="1"/>
  <c r="J55" i="42"/>
  <c r="D55" i="42" s="1"/>
  <c r="I55" i="42" s="1"/>
  <c r="E70" i="58" l="1"/>
  <c r="D70" i="58"/>
  <c r="G67" i="58"/>
  <c r="F67" i="58"/>
  <c r="E67" i="58"/>
  <c r="D67" i="58"/>
  <c r="E64" i="58"/>
  <c r="D64" i="58"/>
  <c r="E61" i="58"/>
  <c r="D61" i="58"/>
  <c r="E58" i="58"/>
  <c r="D58" i="58"/>
  <c r="G55" i="58"/>
  <c r="F55" i="58"/>
  <c r="E55" i="58"/>
  <c r="D55" i="58"/>
  <c r="G52" i="58"/>
  <c r="F52" i="58"/>
  <c r="E52" i="58"/>
  <c r="D52" i="58"/>
  <c r="G49" i="58"/>
  <c r="F49" i="58"/>
  <c r="E49" i="58"/>
  <c r="D49" i="58"/>
  <c r="G46" i="58"/>
  <c r="E46" i="58"/>
  <c r="D46" i="58"/>
  <c r="E43" i="58"/>
  <c r="D43" i="58"/>
  <c r="G40" i="58"/>
  <c r="F40" i="58"/>
  <c r="E40" i="58"/>
  <c r="D40" i="58"/>
  <c r="G37" i="58"/>
  <c r="F37" i="58"/>
  <c r="E37" i="58"/>
  <c r="D37" i="58"/>
  <c r="E34" i="58"/>
  <c r="D34" i="58"/>
  <c r="G31" i="58"/>
  <c r="F31" i="58"/>
  <c r="E31" i="58"/>
  <c r="D31" i="58"/>
  <c r="F28" i="58"/>
  <c r="E28" i="58"/>
  <c r="D28" i="58"/>
  <c r="G25" i="58"/>
  <c r="F25" i="58"/>
  <c r="E25" i="58"/>
  <c r="D25" i="58"/>
  <c r="E22" i="58"/>
  <c r="D22" i="58"/>
  <c r="G19" i="58"/>
  <c r="F19" i="58"/>
  <c r="E19" i="58"/>
  <c r="D19" i="58"/>
  <c r="G16" i="58"/>
  <c r="F16" i="58"/>
  <c r="E16" i="58"/>
  <c r="D16" i="58"/>
  <c r="G13" i="58"/>
  <c r="F13" i="58"/>
  <c r="E13" i="58"/>
  <c r="D13" i="58"/>
  <c r="G10" i="58"/>
  <c r="F10" i="58"/>
  <c r="E10" i="58"/>
  <c r="D10" i="58"/>
  <c r="G7" i="58"/>
  <c r="F7" i="58"/>
  <c r="E6" i="58"/>
  <c r="D6" i="58"/>
  <c r="E5" i="58"/>
  <c r="D5" i="58"/>
  <c r="D7" i="58" l="1"/>
  <c r="E7" i="58"/>
  <c r="I401" i="57" l="1"/>
  <c r="AO43" i="56"/>
  <c r="AN43" i="56"/>
  <c r="V43" i="56"/>
  <c r="U43" i="56"/>
  <c r="T43" i="56"/>
  <c r="AO42" i="56"/>
  <c r="AN42" i="56"/>
  <c r="V42" i="56"/>
  <c r="U42" i="56"/>
  <c r="T42" i="56"/>
  <c r="AO41" i="56"/>
  <c r="AN41" i="56"/>
  <c r="AE41" i="56"/>
  <c r="V41" i="56"/>
  <c r="U41" i="56"/>
  <c r="T41" i="56"/>
  <c r="AM33" i="56"/>
  <c r="AL33" i="56"/>
  <c r="AJ33" i="56"/>
  <c r="AG33" i="56"/>
  <c r="AF33" i="56"/>
  <c r="AE33" i="56"/>
  <c r="AD33" i="56"/>
  <c r="AB33" i="56"/>
  <c r="AA33" i="56"/>
  <c r="Z33" i="56"/>
  <c r="Y33" i="56"/>
  <c r="Q33" i="56"/>
  <c r="P33" i="56"/>
  <c r="O33" i="56"/>
  <c r="N33" i="56"/>
  <c r="M33" i="56"/>
  <c r="L33" i="56"/>
  <c r="J33" i="56"/>
  <c r="I33" i="56"/>
  <c r="F33" i="56"/>
  <c r="D33" i="56"/>
  <c r="B33" i="56"/>
  <c r="AO32" i="56"/>
  <c r="AN32" i="56"/>
  <c r="U32" i="56"/>
  <c r="T32" i="56"/>
  <c r="AO31" i="56"/>
  <c r="AN31" i="56"/>
  <c r="U31" i="56"/>
  <c r="T31" i="56"/>
  <c r="AM23" i="56"/>
  <c r="AL23" i="56"/>
  <c r="AK23" i="56"/>
  <c r="AJ23" i="56"/>
  <c r="AI23" i="56"/>
  <c r="AG23" i="56"/>
  <c r="AF23" i="56"/>
  <c r="AE23" i="56"/>
  <c r="AD23" i="56"/>
  <c r="AB23" i="56"/>
  <c r="AA23" i="56"/>
  <c r="Z23" i="56"/>
  <c r="Q23" i="56"/>
  <c r="P23" i="56"/>
  <c r="N23" i="56"/>
  <c r="M23" i="56"/>
  <c r="L23" i="56"/>
  <c r="J23" i="56"/>
  <c r="I23" i="56"/>
  <c r="G23" i="56"/>
  <c r="D23" i="56"/>
  <c r="B23" i="56"/>
  <c r="AO22" i="56"/>
  <c r="AN22" i="56"/>
  <c r="U22" i="56"/>
  <c r="T22" i="56"/>
  <c r="AO21" i="56"/>
  <c r="AN21" i="56"/>
  <c r="U21" i="56"/>
  <c r="T21" i="56"/>
  <c r="AM13" i="56"/>
  <c r="AL13" i="56"/>
  <c r="AK13" i="56"/>
  <c r="AJ13" i="56"/>
  <c r="AI13" i="56"/>
  <c r="AG13" i="56"/>
  <c r="AF13" i="56"/>
  <c r="AE13" i="56"/>
  <c r="AD13" i="56"/>
  <c r="AB13" i="56"/>
  <c r="AA13" i="56"/>
  <c r="Z13" i="56"/>
  <c r="Y13" i="56"/>
  <c r="Q13" i="56"/>
  <c r="P13" i="56"/>
  <c r="O13" i="56"/>
  <c r="N13" i="56"/>
  <c r="M13" i="56"/>
  <c r="L13" i="56"/>
  <c r="J13" i="56"/>
  <c r="I13" i="56"/>
  <c r="G13" i="56"/>
  <c r="D13" i="56"/>
  <c r="B13" i="56"/>
  <c r="AO12" i="56"/>
  <c r="AN12" i="56"/>
  <c r="U12" i="56"/>
  <c r="T12" i="56"/>
  <c r="AO11" i="56"/>
  <c r="AN11" i="56"/>
  <c r="U11" i="56"/>
  <c r="T11" i="56"/>
  <c r="AO13" i="56" l="1"/>
  <c r="U23" i="56"/>
  <c r="T23" i="56"/>
  <c r="T33" i="56"/>
  <c r="AN33" i="56"/>
  <c r="T13" i="56"/>
  <c r="U33" i="56"/>
  <c r="U13" i="56"/>
  <c r="AN13" i="56"/>
  <c r="AN23" i="56"/>
  <c r="AO33" i="56"/>
  <c r="AO23" i="56"/>
  <c r="J15" i="33"/>
  <c r="H38" i="33" l="1"/>
  <c r="F11" i="22" l="1"/>
  <c r="P159" i="33" l="1"/>
  <c r="N159" i="33"/>
  <c r="L159" i="33"/>
  <c r="J159" i="33"/>
  <c r="F15" i="54"/>
  <c r="E15" i="54"/>
  <c r="D15" i="54"/>
  <c r="C15" i="54"/>
  <c r="F7" i="54"/>
  <c r="E7" i="54"/>
  <c r="D7" i="54"/>
  <c r="C7" i="54"/>
  <c r="F9" i="52"/>
  <c r="D9" i="52"/>
  <c r="F8" i="52"/>
  <c r="D8" i="52"/>
  <c r="G39" i="49"/>
  <c r="H66" i="33" l="1"/>
  <c r="L66" i="33" l="1"/>
  <c r="F27" i="61"/>
  <c r="D28" i="42"/>
  <c r="I28" i="42" s="1"/>
  <c r="J84" i="33"/>
  <c r="N84" i="33"/>
  <c r="P66" i="33"/>
  <c r="I49" i="42"/>
  <c r="D27" i="42" l="1"/>
  <c r="F34" i="61"/>
  <c r="F35" i="61" l="1"/>
  <c r="F33" i="61" s="1"/>
  <c r="J26" i="42"/>
  <c r="J69" i="33"/>
  <c r="N69" i="33"/>
  <c r="N86" i="33"/>
  <c r="J22" i="42"/>
  <c r="J68" i="33"/>
  <c r="D47" i="42"/>
  <c r="I47" i="42" s="1"/>
  <c r="D48" i="42"/>
  <c r="I48" i="42" s="1"/>
  <c r="H114" i="33" l="1"/>
  <c r="L114" i="33" s="1"/>
  <c r="H120" i="33"/>
  <c r="H97" i="33"/>
  <c r="H108" i="33"/>
  <c r="L109" i="33"/>
  <c r="L110" i="33"/>
  <c r="H113" i="33"/>
  <c r="L113" i="33" s="1"/>
  <c r="H115" i="33"/>
  <c r="L115" i="33" s="1"/>
  <c r="H107" i="33"/>
  <c r="H104" i="33"/>
  <c r="L104" i="33" s="1"/>
  <c r="H103" i="33"/>
  <c r="L103" i="33" s="1"/>
  <c r="Z41" i="33" l="1"/>
  <c r="L97" i="33"/>
  <c r="Z42" i="33"/>
  <c r="L108" i="33"/>
  <c r="L107" i="33"/>
  <c r="H117" i="33"/>
  <c r="L119" i="33"/>
  <c r="L120" i="33" s="1"/>
  <c r="N110" i="33"/>
  <c r="N113" i="33"/>
  <c r="N111" i="33"/>
  <c r="N107" i="33"/>
  <c r="N109" i="33"/>
  <c r="N115" i="33"/>
  <c r="N108" i="33"/>
  <c r="N114" i="33"/>
  <c r="L117" i="33" l="1"/>
  <c r="N117" i="33"/>
  <c r="N119" i="33"/>
  <c r="N120" i="33" s="1"/>
  <c r="H237" i="33" l="1"/>
  <c r="E8" i="31"/>
  <c r="P229" i="33"/>
  <c r="P237" i="33" s="1"/>
  <c r="E15" i="31" l="1"/>
  <c r="F8" i="31" s="1"/>
  <c r="H8" i="31"/>
  <c r="H225" i="33"/>
  <c r="P227" i="33"/>
  <c r="Y42" i="33" l="1"/>
  <c r="I8" i="31"/>
  <c r="H15" i="31"/>
  <c r="F11" i="31"/>
  <c r="F14" i="31"/>
  <c r="F13" i="31"/>
  <c r="F12" i="31"/>
  <c r="F9" i="31"/>
  <c r="F10" i="31"/>
  <c r="N225" i="33"/>
  <c r="E8" i="30"/>
  <c r="H227" i="33"/>
  <c r="D60" i="29"/>
  <c r="E60" i="29"/>
  <c r="F60" i="29"/>
  <c r="G60" i="29"/>
  <c r="H60" i="29"/>
  <c r="F15" i="31" l="1"/>
  <c r="I15" i="31"/>
  <c r="J8" i="31"/>
  <c r="N227" i="33"/>
  <c r="E10" i="30"/>
  <c r="F8" i="30" s="1"/>
  <c r="H8" i="30"/>
  <c r="H192" i="33"/>
  <c r="H159" i="33"/>
  <c r="J15" i="31" l="1"/>
  <c r="K8" i="31"/>
  <c r="I8" i="30"/>
  <c r="H10" i="30"/>
  <c r="F9" i="30"/>
  <c r="P117" i="33"/>
  <c r="J117" i="33"/>
  <c r="P105" i="33"/>
  <c r="N105" i="33"/>
  <c r="L105" i="33"/>
  <c r="J105" i="33"/>
  <c r="H105" i="33"/>
  <c r="F11" i="24" s="1"/>
  <c r="K15" i="31" l="1"/>
  <c r="C8" i="31"/>
  <c r="F10" i="30"/>
  <c r="J8" i="30"/>
  <c r="I10" i="30"/>
  <c r="C15" i="31" l="1"/>
  <c r="K8" i="30"/>
  <c r="K10" i="30" s="1"/>
  <c r="J10" i="30"/>
  <c r="D52" i="42"/>
  <c r="I52" i="42" s="1"/>
  <c r="N73" i="33"/>
  <c r="J73" i="33"/>
  <c r="D11" i="31" l="1"/>
  <c r="D14" i="31"/>
  <c r="D13" i="31"/>
  <c r="D10" i="31"/>
  <c r="D12" i="31"/>
  <c r="D9" i="31"/>
  <c r="D8" i="31"/>
  <c r="C8" i="30"/>
  <c r="J51" i="33"/>
  <c r="P51" i="33"/>
  <c r="L51" i="33"/>
  <c r="N165" i="33"/>
  <c r="P152" i="33"/>
  <c r="D15" i="31" l="1"/>
  <c r="C10" i="30"/>
  <c r="N166" i="33"/>
  <c r="L166" i="33"/>
  <c r="H147" i="33"/>
  <c r="L139" i="33"/>
  <c r="P139" i="33"/>
  <c r="H139" i="33"/>
  <c r="H166" i="33"/>
  <c r="D9" i="30" l="1"/>
  <c r="D8" i="30"/>
  <c r="L147" i="33"/>
  <c r="P147" i="33"/>
  <c r="D10" i="30" l="1"/>
  <c r="N51" i="33"/>
  <c r="P80" i="33"/>
  <c r="H80" i="33"/>
  <c r="F33" i="22" s="1"/>
  <c r="K33" i="22" s="1"/>
  <c r="L33" i="22" s="1"/>
  <c r="M33" i="22" s="1"/>
  <c r="N33" i="22" s="1"/>
  <c r="L80" i="33"/>
  <c r="H51" i="33"/>
  <c r="H20" i="33"/>
  <c r="F18" i="61" l="1"/>
  <c r="F17" i="61" s="1"/>
  <c r="J46" i="42"/>
  <c r="P40" i="33"/>
  <c r="P44" i="33" s="1"/>
  <c r="L44" i="33"/>
  <c r="D46" i="42" l="1"/>
  <c r="I46" i="42" s="1"/>
  <c r="I51" i="42"/>
  <c r="H81" i="33"/>
  <c r="X22" i="33" l="1"/>
  <c r="X26" i="33" s="1"/>
  <c r="Z22" i="33"/>
  <c r="Z26" i="33" s="1"/>
  <c r="H15" i="33" l="1"/>
  <c r="L15" i="33"/>
  <c r="N15" i="33"/>
  <c r="P15" i="33"/>
  <c r="J20" i="33"/>
  <c r="L20" i="33"/>
  <c r="N20" i="33"/>
  <c r="P20" i="33"/>
  <c r="L26" i="33"/>
  <c r="I24" i="33"/>
  <c r="J24" i="33"/>
  <c r="O24" i="33"/>
  <c r="P24" i="33"/>
  <c r="I25" i="33"/>
  <c r="J25" i="33"/>
  <c r="O25" i="33"/>
  <c r="P25" i="33"/>
  <c r="H26" i="33"/>
  <c r="J26" i="33"/>
  <c r="N26" i="33"/>
  <c r="H29" i="33"/>
  <c r="L38" i="33"/>
  <c r="I34" i="33"/>
  <c r="J34" i="33"/>
  <c r="M34" i="33"/>
  <c r="N34" i="33"/>
  <c r="I35" i="33"/>
  <c r="J35" i="33"/>
  <c r="M35" i="33"/>
  <c r="N35" i="33"/>
  <c r="I36" i="33"/>
  <c r="J36" i="33"/>
  <c r="M36" i="33"/>
  <c r="N36" i="33"/>
  <c r="I37" i="33"/>
  <c r="J37" i="33"/>
  <c r="M37" i="33"/>
  <c r="N37" i="33"/>
  <c r="N48" i="33"/>
  <c r="J48" i="33"/>
  <c r="L48" i="33"/>
  <c r="P48" i="33"/>
  <c r="H54" i="33"/>
  <c r="J54" i="33"/>
  <c r="L54" i="33"/>
  <c r="N54" i="33"/>
  <c r="P54" i="33"/>
  <c r="J58" i="33"/>
  <c r="N58" i="33"/>
  <c r="H58" i="33"/>
  <c r="L58" i="33"/>
  <c r="P58" i="33"/>
  <c r="H98" i="33"/>
  <c r="H121" i="33" s="1"/>
  <c r="H126" i="33" s="1"/>
  <c r="E6" i="21" s="1"/>
  <c r="J98" i="33"/>
  <c r="L98" i="33"/>
  <c r="N98" i="33"/>
  <c r="P98" i="33"/>
  <c r="H101" i="33"/>
  <c r="H127" i="33"/>
  <c r="H239" i="33" s="1"/>
  <c r="J127" i="33"/>
  <c r="L127" i="33"/>
  <c r="N127" i="33"/>
  <c r="P127" i="33"/>
  <c r="H134" i="33"/>
  <c r="H136" i="33"/>
  <c r="H141" i="33" s="1"/>
  <c r="J136" i="33"/>
  <c r="J141" i="33" s="1"/>
  <c r="N136" i="33"/>
  <c r="N141" i="33" s="1"/>
  <c r="K141" i="33"/>
  <c r="K142" i="33" s="1"/>
  <c r="H156" i="33"/>
  <c r="J156" i="33"/>
  <c r="L156" i="33"/>
  <c r="N156" i="33"/>
  <c r="P156" i="33"/>
  <c r="H162" i="33"/>
  <c r="J162" i="33"/>
  <c r="L162" i="33"/>
  <c r="N162" i="33"/>
  <c r="P162" i="33"/>
  <c r="H171" i="33"/>
  <c r="H172" i="33" s="1"/>
  <c r="J171" i="33"/>
  <c r="J172" i="33" s="1"/>
  <c r="L171" i="33"/>
  <c r="L172" i="33" s="1"/>
  <c r="N171" i="33"/>
  <c r="N172" i="33" s="1"/>
  <c r="P171" i="33"/>
  <c r="P172" i="33" s="1"/>
  <c r="N176" i="33"/>
  <c r="J176" i="33"/>
  <c r="L176" i="33"/>
  <c r="P176" i="33"/>
  <c r="H180" i="33"/>
  <c r="J180" i="33"/>
  <c r="L180" i="33"/>
  <c r="N180" i="33"/>
  <c r="P180" i="33"/>
  <c r="H184" i="33"/>
  <c r="J184" i="33"/>
  <c r="L184" i="33"/>
  <c r="N184" i="33"/>
  <c r="P184" i="33"/>
  <c r="N187" i="33"/>
  <c r="H187" i="33"/>
  <c r="J187" i="33"/>
  <c r="L187" i="33"/>
  <c r="P187" i="33"/>
  <c r="H203" i="33"/>
  <c r="N207" i="33"/>
  <c r="J207" i="33"/>
  <c r="L207" i="33"/>
  <c r="P207" i="33"/>
  <c r="H210" i="33"/>
  <c r="J210" i="33"/>
  <c r="L210" i="33"/>
  <c r="L211" i="33" s="1"/>
  <c r="N210" i="33"/>
  <c r="P210" i="33"/>
  <c r="H215" i="33"/>
  <c r="J215" i="33"/>
  <c r="L215" i="33"/>
  <c r="N215" i="33"/>
  <c r="P215" i="33"/>
  <c r="J242" i="33"/>
  <c r="L242" i="33"/>
  <c r="N242" i="33"/>
  <c r="P242" i="33"/>
  <c r="H45" i="33" l="1"/>
  <c r="H82" i="33" s="1"/>
  <c r="J142" i="33"/>
  <c r="J148" i="33"/>
  <c r="N148" i="33"/>
  <c r="J38" i="33"/>
  <c r="J45" i="33" s="1"/>
  <c r="N142" i="33"/>
  <c r="N197" i="33"/>
  <c r="H48" i="33"/>
  <c r="L59" i="33"/>
  <c r="P38" i="33"/>
  <c r="P211" i="33"/>
  <c r="P222" i="33" s="1"/>
  <c r="J153" i="33"/>
  <c r="J167" i="33" s="1"/>
  <c r="L153" i="33"/>
  <c r="L167" i="33" s="1"/>
  <c r="P153" i="33"/>
  <c r="P167" i="33" s="1"/>
  <c r="P59" i="33"/>
  <c r="AA26" i="33"/>
  <c r="J211" i="33"/>
  <c r="J222" i="33" s="1"/>
  <c r="Y22" i="33"/>
  <c r="Y26" i="33" s="1"/>
  <c r="P26" i="33"/>
  <c r="H207" i="33"/>
  <c r="H211" i="33" s="1"/>
  <c r="H222" i="33" s="1"/>
  <c r="L197" i="33"/>
  <c r="J59" i="33"/>
  <c r="H148" i="33"/>
  <c r="E7" i="21" s="1"/>
  <c r="L136" i="33"/>
  <c r="L141" i="33" s="1"/>
  <c r="P81" i="33"/>
  <c r="H59" i="33"/>
  <c r="L45" i="33"/>
  <c r="N38" i="33"/>
  <c r="N45" i="33" s="1"/>
  <c r="L222" i="33"/>
  <c r="J197" i="33"/>
  <c r="H153" i="33"/>
  <c r="H167" i="33" s="1"/>
  <c r="P197" i="33"/>
  <c r="P136" i="33"/>
  <c r="P141" i="33" s="1"/>
  <c r="N81" i="33"/>
  <c r="L81" i="33"/>
  <c r="N211" i="33"/>
  <c r="N222" i="33" s="1"/>
  <c r="L121" i="33"/>
  <c r="L126" i="33" s="1"/>
  <c r="J81" i="33"/>
  <c r="N59" i="33"/>
  <c r="J121" i="33"/>
  <c r="J126" i="33" s="1"/>
  <c r="H176" i="33"/>
  <c r="H197" i="33" s="1"/>
  <c r="N153" i="33"/>
  <c r="N167" i="33" s="1"/>
  <c r="L82" i="33" l="1"/>
  <c r="L93" i="33" s="1"/>
  <c r="J82" i="33"/>
  <c r="H198" i="33"/>
  <c r="E8" i="21" s="1"/>
  <c r="N82" i="33"/>
  <c r="P148" i="33"/>
  <c r="L148" i="33"/>
  <c r="P142" i="33"/>
  <c r="L142" i="33"/>
  <c r="H142" i="33"/>
  <c r="J198" i="33"/>
  <c r="P45" i="33"/>
  <c r="P82" i="33" s="1"/>
  <c r="P93" i="33" s="1"/>
  <c r="N198" i="33"/>
  <c r="N121" i="33"/>
  <c r="N126" i="33" s="1"/>
  <c r="P198" i="33"/>
  <c r="P121" i="33"/>
  <c r="P126" i="33" s="1"/>
  <c r="L198" i="33"/>
  <c r="W221" i="33" l="1"/>
  <c r="G6" i="21"/>
  <c r="L238" i="33"/>
  <c r="P238" i="33"/>
  <c r="G127" i="33"/>
  <c r="D43" i="42" l="1"/>
  <c r="E18" i="42"/>
  <c r="G18" i="42" s="1"/>
  <c r="E17" i="42"/>
  <c r="E16" i="42"/>
  <c r="G45" i="42"/>
  <c r="D44" i="42"/>
  <c r="I45" i="42"/>
  <c r="I41" i="42"/>
  <c r="G41" i="42"/>
  <c r="G42" i="42"/>
  <c r="G30" i="42"/>
  <c r="D42" i="42"/>
  <c r="D30" i="42"/>
  <c r="G16" i="42" l="1"/>
  <c r="E66" i="42"/>
  <c r="I42" i="42"/>
  <c r="H42" i="42"/>
  <c r="D17" i="42"/>
  <c r="G17" i="42"/>
  <c r="I30" i="42"/>
  <c r="H30" i="42"/>
  <c r="I43" i="42"/>
  <c r="H43" i="42"/>
  <c r="I44" i="42"/>
  <c r="H44" i="42"/>
  <c r="D16" i="42"/>
  <c r="I31" i="42"/>
  <c r="G43" i="42"/>
  <c r="H30" i="22" l="1"/>
  <c r="F15" i="24" l="1"/>
  <c r="J15" i="24" s="1"/>
  <c r="K15" i="24" s="1"/>
  <c r="L15" i="24" s="1"/>
  <c r="M15" i="24" s="1"/>
  <c r="B3" i="4" l="1"/>
  <c r="G25" i="42" l="1"/>
  <c r="F17" i="22"/>
  <c r="F32" i="22"/>
  <c r="F21" i="22"/>
  <c r="H20" i="22"/>
  <c r="H15" i="22" s="1"/>
  <c r="G28" i="42"/>
  <c r="I27" i="42"/>
  <c r="G27" i="42"/>
  <c r="G26" i="42"/>
  <c r="G24" i="42"/>
  <c r="G23" i="42"/>
  <c r="G22" i="42"/>
  <c r="G21" i="42"/>
  <c r="D21" i="42"/>
  <c r="I21" i="42" s="1"/>
  <c r="G20" i="42"/>
  <c r="D20" i="42"/>
  <c r="I20" i="42" s="1"/>
  <c r="J19" i="42"/>
  <c r="D19" i="42" s="1"/>
  <c r="I19" i="42" s="1"/>
  <c r="G19" i="42"/>
  <c r="G14" i="42"/>
  <c r="G13" i="42"/>
  <c r="J12" i="42"/>
  <c r="G12" i="42"/>
  <c r="G11" i="42"/>
  <c r="G10" i="42"/>
  <c r="J9" i="42"/>
  <c r="G9" i="42"/>
  <c r="J8" i="42"/>
  <c r="G8" i="42"/>
  <c r="J7" i="42"/>
  <c r="G7" i="42"/>
  <c r="J6" i="42"/>
  <c r="G6" i="42"/>
  <c r="J5" i="42"/>
  <c r="G5" i="42"/>
  <c r="J4" i="42"/>
  <c r="G4" i="42"/>
  <c r="E23" i="27"/>
  <c r="F9" i="28"/>
  <c r="E9" i="27"/>
  <c r="G9" i="27" s="1"/>
  <c r="H9" i="27" s="1"/>
  <c r="I9" i="27" s="1"/>
  <c r="J9" i="27" s="1"/>
  <c r="E24" i="27"/>
  <c r="G24" i="27" s="1"/>
  <c r="E11" i="27"/>
  <c r="G11" i="27" s="1"/>
  <c r="H11" i="27" s="1"/>
  <c r="I11" i="27" s="1"/>
  <c r="J11" i="27" s="1"/>
  <c r="F18" i="22"/>
  <c r="F25" i="22"/>
  <c r="F28" i="22"/>
  <c r="K28" i="22" s="1"/>
  <c r="L28" i="22" s="1"/>
  <c r="M28" i="22" s="1"/>
  <c r="N28" i="22" s="1"/>
  <c r="D9" i="24"/>
  <c r="E18" i="27"/>
  <c r="E21" i="27"/>
  <c r="G21" i="27" s="1"/>
  <c r="H21" i="27" s="1"/>
  <c r="I21" i="27" s="1"/>
  <c r="J21" i="27" s="1"/>
  <c r="C21" i="27" s="1"/>
  <c r="F11" i="28"/>
  <c r="I11" i="28" s="1"/>
  <c r="J11" i="28" s="1"/>
  <c r="D12" i="28"/>
  <c r="I13" i="28"/>
  <c r="J13" i="28" s="1"/>
  <c r="K13" i="28" s="1"/>
  <c r="L13" i="28" s="1"/>
  <c r="D13" i="28" s="1"/>
  <c r="G15" i="27"/>
  <c r="E20" i="27"/>
  <c r="C22" i="27"/>
  <c r="C25" i="27"/>
  <c r="G27" i="27"/>
  <c r="H27" i="27" s="1"/>
  <c r="I27" i="27" s="1"/>
  <c r="J27" i="27" s="1"/>
  <c r="C27" i="27" s="1"/>
  <c r="G10" i="25"/>
  <c r="H10" i="25" s="1"/>
  <c r="I10" i="25" s="1"/>
  <c r="J10" i="25" s="1"/>
  <c r="G11" i="25"/>
  <c r="H11" i="25" s="1"/>
  <c r="I11" i="25" s="1"/>
  <c r="J11" i="25" s="1"/>
  <c r="C11" i="25" s="1"/>
  <c r="D2" i="24"/>
  <c r="F3" i="24"/>
  <c r="J3" i="24"/>
  <c r="K3" i="24"/>
  <c r="L3" i="24"/>
  <c r="M3" i="24"/>
  <c r="H12" i="24"/>
  <c r="H9" i="22"/>
  <c r="K10" i="22"/>
  <c r="L10" i="22" s="1"/>
  <c r="M10" i="22" s="1"/>
  <c r="N10" i="22" s="1"/>
  <c r="K11" i="22"/>
  <c r="L11" i="22" s="1"/>
  <c r="M11" i="22" s="1"/>
  <c r="N11" i="22" s="1"/>
  <c r="K13" i="22"/>
  <c r="L13" i="22" s="1"/>
  <c r="M13" i="22" s="1"/>
  <c r="N13" i="22" s="1"/>
  <c r="K14" i="22"/>
  <c r="L14" i="22" s="1"/>
  <c r="E18" i="22"/>
  <c r="H22" i="22"/>
  <c r="K23" i="22"/>
  <c r="L23" i="22" s="1"/>
  <c r="D24" i="22"/>
  <c r="D33" i="22"/>
  <c r="D4" i="6"/>
  <c r="E7" i="6" s="1"/>
  <c r="E8" i="6"/>
  <c r="E10" i="6"/>
  <c r="E12" i="6"/>
  <c r="D37" i="6"/>
  <c r="E37" i="6"/>
  <c r="E44" i="6"/>
  <c r="E46" i="6"/>
  <c r="E52" i="6"/>
  <c r="E53" i="6"/>
  <c r="E54" i="6"/>
  <c r="E55" i="6"/>
  <c r="E56" i="6"/>
  <c r="E57" i="6"/>
  <c r="D60" i="6"/>
  <c r="E61" i="6" s="1"/>
  <c r="D71" i="6"/>
  <c r="E72" i="6" s="1"/>
  <c r="D82" i="6"/>
  <c r="D83" i="6"/>
  <c r="D95" i="6"/>
  <c r="D103" i="6"/>
  <c r="D111" i="6"/>
  <c r="D127" i="6"/>
  <c r="D135" i="6"/>
  <c r="E140" i="6" s="1"/>
  <c r="D170" i="6"/>
  <c r="E175" i="6" s="1"/>
  <c r="D177" i="6"/>
  <c r="F12" i="22"/>
  <c r="E14" i="27"/>
  <c r="E13" i="27" s="1"/>
  <c r="F14" i="28"/>
  <c r="I14" i="28" s="1"/>
  <c r="J14" i="28" s="1"/>
  <c r="K14" i="28" s="1"/>
  <c r="L14" i="28" s="1"/>
  <c r="F8" i="24"/>
  <c r="J8" i="24" s="1"/>
  <c r="K8" i="24" s="1"/>
  <c r="L8" i="24" s="1"/>
  <c r="M8" i="24" s="1"/>
  <c r="D15" i="24"/>
  <c r="D18" i="42"/>
  <c r="I18" i="42" s="1"/>
  <c r="J66" i="42" l="1"/>
  <c r="G66" i="42"/>
  <c r="H8" i="22"/>
  <c r="H35" i="22" s="1"/>
  <c r="G18" i="27"/>
  <c r="H18" i="27" s="1"/>
  <c r="I18" i="27" s="1"/>
  <c r="J18" i="27" s="1"/>
  <c r="F8" i="28"/>
  <c r="H7" i="24"/>
  <c r="H17" i="24" s="1"/>
  <c r="I9" i="28"/>
  <c r="J9" i="28" s="1"/>
  <c r="K9" i="28" s="1"/>
  <c r="L9" i="28" s="1"/>
  <c r="D8" i="24"/>
  <c r="K21" i="22"/>
  <c r="L21" i="22" s="1"/>
  <c r="M21" i="22" s="1"/>
  <c r="N21" i="22" s="1"/>
  <c r="J11" i="24"/>
  <c r="K11" i="24" s="1"/>
  <c r="L11" i="24" s="1"/>
  <c r="M11" i="24" s="1"/>
  <c r="F16" i="22"/>
  <c r="K16" i="22" s="1"/>
  <c r="L16" i="22" s="1"/>
  <c r="E174" i="6"/>
  <c r="F20" i="22"/>
  <c r="E137" i="6"/>
  <c r="E139" i="6"/>
  <c r="F16" i="24"/>
  <c r="E9" i="25"/>
  <c r="G9" i="25" s="1"/>
  <c r="H9" i="25" s="1"/>
  <c r="I9" i="25" s="1"/>
  <c r="J9" i="25" s="1"/>
  <c r="E12" i="27"/>
  <c r="G12" i="27" s="1"/>
  <c r="H12" i="27" s="1"/>
  <c r="I12" i="27" s="1"/>
  <c r="J12" i="27" s="1"/>
  <c r="E10" i="27"/>
  <c r="G10" i="27" s="1"/>
  <c r="H10" i="27" s="1"/>
  <c r="I10" i="27" s="1"/>
  <c r="J10" i="27" s="1"/>
  <c r="C10" i="27" s="1"/>
  <c r="E141" i="6"/>
  <c r="E138" i="6"/>
  <c r="C9" i="27"/>
  <c r="F29" i="22"/>
  <c r="K29" i="22" s="1"/>
  <c r="L29" i="22" s="1"/>
  <c r="M29" i="22" s="1"/>
  <c r="N29" i="22" s="1"/>
  <c r="D4" i="42"/>
  <c r="D6" i="42"/>
  <c r="I6" i="42" s="1"/>
  <c r="D9" i="42"/>
  <c r="I9" i="42" s="1"/>
  <c r="I23" i="42"/>
  <c r="D8" i="42"/>
  <c r="I8" i="42" s="1"/>
  <c r="I17" i="42"/>
  <c r="I13" i="42"/>
  <c r="D5" i="42"/>
  <c r="I5" i="42" s="1"/>
  <c r="D12" i="42"/>
  <c r="I12" i="42" s="1"/>
  <c r="D25" i="42"/>
  <c r="I25" i="42" s="1"/>
  <c r="I24" i="42"/>
  <c r="D26" i="42"/>
  <c r="I26" i="42" s="1"/>
  <c r="D22" i="42"/>
  <c r="I22" i="42" s="1"/>
  <c r="D14" i="42"/>
  <c r="I14" i="42" s="1"/>
  <c r="F15" i="27"/>
  <c r="K25" i="22"/>
  <c r="K22" i="22" s="1"/>
  <c r="F22" i="22"/>
  <c r="E9" i="6"/>
  <c r="E171" i="6"/>
  <c r="D10" i="42"/>
  <c r="I10" i="42" s="1"/>
  <c r="G14" i="27"/>
  <c r="H14" i="27" s="1"/>
  <c r="E11" i="6"/>
  <c r="D93" i="6"/>
  <c r="E135" i="6" s="1"/>
  <c r="E83" i="6"/>
  <c r="C11" i="27"/>
  <c r="E6" i="6"/>
  <c r="D22" i="27"/>
  <c r="G20" i="27"/>
  <c r="H20" i="27" s="1"/>
  <c r="I20" i="27" s="1"/>
  <c r="J20" i="27" s="1"/>
  <c r="D11" i="42"/>
  <c r="I11" i="42" s="1"/>
  <c r="K17" i="22"/>
  <c r="K18" i="22"/>
  <c r="L18" i="22" s="1"/>
  <c r="M18" i="22" s="1"/>
  <c r="N18" i="22" s="1"/>
  <c r="J10" i="24"/>
  <c r="K10" i="24" s="1"/>
  <c r="L10" i="24" s="1"/>
  <c r="M10" i="24" s="1"/>
  <c r="E8" i="27"/>
  <c r="G8" i="27" s="1"/>
  <c r="F19" i="22"/>
  <c r="H15" i="27"/>
  <c r="I15" i="27" s="1"/>
  <c r="J15" i="27" s="1"/>
  <c r="G23" i="27"/>
  <c r="H23" i="27" s="1"/>
  <c r="I23" i="27" s="1"/>
  <c r="J23" i="27" s="1"/>
  <c r="D7" i="42"/>
  <c r="I7" i="42" s="1"/>
  <c r="D15" i="42"/>
  <c r="I15" i="42" s="1"/>
  <c r="D14" i="28"/>
  <c r="D10" i="22"/>
  <c r="M14" i="22"/>
  <c r="N14" i="22" s="1"/>
  <c r="M23" i="22"/>
  <c r="I16" i="42"/>
  <c r="K11" i="28"/>
  <c r="L11" i="28" s="1"/>
  <c r="E19" i="27"/>
  <c r="E17" i="27" s="1"/>
  <c r="D11" i="22"/>
  <c r="K32" i="22"/>
  <c r="L32" i="22" s="1"/>
  <c r="M32" i="22" s="1"/>
  <c r="N32" i="22" s="1"/>
  <c r="C10" i="25"/>
  <c r="D28" i="22"/>
  <c r="H24" i="27"/>
  <c r="I24" i="27" s="1"/>
  <c r="J24" i="27" s="1"/>
  <c r="K12" i="22"/>
  <c r="F9" i="22"/>
  <c r="E8" i="25"/>
  <c r="E173" i="6"/>
  <c r="E176" i="6"/>
  <c r="D13" i="22"/>
  <c r="I33" i="22" l="1"/>
  <c r="I32" i="22"/>
  <c r="I4" i="42"/>
  <c r="D66" i="42"/>
  <c r="F15" i="28"/>
  <c r="G9" i="28" s="1"/>
  <c r="I29" i="42"/>
  <c r="H29" i="42"/>
  <c r="H66" i="42" s="1"/>
  <c r="C18" i="27"/>
  <c r="D9" i="28"/>
  <c r="I10" i="24"/>
  <c r="I11" i="24"/>
  <c r="I16" i="24"/>
  <c r="I13" i="24"/>
  <c r="I12" i="24" s="1"/>
  <c r="I31" i="22"/>
  <c r="D11" i="24"/>
  <c r="K20" i="22"/>
  <c r="L20" i="22" s="1"/>
  <c r="M20" i="22" s="1"/>
  <c r="N20" i="22" s="1"/>
  <c r="D21" i="22"/>
  <c r="I25" i="22"/>
  <c r="I22" i="22" s="1"/>
  <c r="D29" i="22"/>
  <c r="C9" i="25"/>
  <c r="L25" i="22"/>
  <c r="M25" i="22" s="1"/>
  <c r="N25" i="22" s="1"/>
  <c r="E7" i="27"/>
  <c r="E9" i="21"/>
  <c r="G13" i="27"/>
  <c r="D10" i="24"/>
  <c r="E10" i="21"/>
  <c r="G10" i="21" s="1"/>
  <c r="H10" i="21" s="1"/>
  <c r="I10" i="21" s="1"/>
  <c r="J10" i="21" s="1"/>
  <c r="D18" i="22"/>
  <c r="I21" i="22"/>
  <c r="I20" i="22" s="1"/>
  <c r="D11" i="27"/>
  <c r="G8" i="21"/>
  <c r="H8" i="21" s="1"/>
  <c r="I8" i="21" s="1"/>
  <c r="J8" i="21" s="1"/>
  <c r="C15" i="27"/>
  <c r="C20" i="27"/>
  <c r="L17" i="22"/>
  <c r="M17" i="22" s="1"/>
  <c r="N17" i="22" s="1"/>
  <c r="K19" i="22"/>
  <c r="L19" i="22" s="1"/>
  <c r="M19" i="22" s="1"/>
  <c r="N19" i="22" s="1"/>
  <c r="E12" i="25"/>
  <c r="G7" i="21"/>
  <c r="H7" i="21" s="1"/>
  <c r="I7" i="21" s="1"/>
  <c r="J7" i="21" s="1"/>
  <c r="I14" i="27"/>
  <c r="H13" i="27"/>
  <c r="D11" i="28"/>
  <c r="C23" i="27"/>
  <c r="F15" i="22"/>
  <c r="N23" i="22"/>
  <c r="L12" i="22"/>
  <c r="K9" i="22"/>
  <c r="C12" i="27"/>
  <c r="G7" i="27"/>
  <c r="H8" i="27"/>
  <c r="M16" i="22"/>
  <c r="J16" i="24"/>
  <c r="K16" i="24" s="1"/>
  <c r="L16" i="24" s="1"/>
  <c r="M16" i="24" s="1"/>
  <c r="F13" i="24"/>
  <c r="F14" i="24"/>
  <c r="G19" i="27"/>
  <c r="D23" i="22"/>
  <c r="I10" i="28"/>
  <c r="E11" i="21"/>
  <c r="G8" i="25"/>
  <c r="E7" i="25"/>
  <c r="C24" i="27"/>
  <c r="D25" i="27" s="1"/>
  <c r="D32" i="22"/>
  <c r="D14" i="22"/>
  <c r="I66" i="42" l="1"/>
  <c r="F11" i="27"/>
  <c r="I7" i="24"/>
  <c r="I17" i="24" s="1"/>
  <c r="G9" i="21"/>
  <c r="H9" i="21" s="1"/>
  <c r="I9" i="21" s="1"/>
  <c r="J9" i="21" s="1"/>
  <c r="D20" i="22"/>
  <c r="D25" i="22"/>
  <c r="D22" i="22" s="1"/>
  <c r="D17" i="22"/>
  <c r="D19" i="22"/>
  <c r="L22" i="22"/>
  <c r="N22" i="22"/>
  <c r="F9" i="27"/>
  <c r="M22" i="22"/>
  <c r="I15" i="22"/>
  <c r="C10" i="21"/>
  <c r="C7" i="21"/>
  <c r="I30" i="22"/>
  <c r="L15" i="22"/>
  <c r="D16" i="24"/>
  <c r="K15" i="22"/>
  <c r="I13" i="27"/>
  <c r="J14" i="27"/>
  <c r="G12" i="25"/>
  <c r="H12" i="25" s="1"/>
  <c r="I12" i="25" s="1"/>
  <c r="J12" i="25" s="1"/>
  <c r="G11" i="21"/>
  <c r="H11" i="21" s="1"/>
  <c r="I11" i="21" s="1"/>
  <c r="J11" i="21" s="1"/>
  <c r="J10" i="28"/>
  <c r="I8" i="28"/>
  <c r="I15" i="28" s="1"/>
  <c r="E28" i="27"/>
  <c r="F8" i="27" s="1"/>
  <c r="F20" i="27"/>
  <c r="F22" i="27"/>
  <c r="H6" i="21"/>
  <c r="C8" i="21"/>
  <c r="M12" i="22"/>
  <c r="L9" i="22"/>
  <c r="F12" i="24"/>
  <c r="J13" i="24"/>
  <c r="G11" i="28"/>
  <c r="G10" i="28"/>
  <c r="G12" i="28"/>
  <c r="F11" i="25"/>
  <c r="E13" i="25"/>
  <c r="F8" i="25" s="1"/>
  <c r="F9" i="25"/>
  <c r="F10" i="25"/>
  <c r="H8" i="25"/>
  <c r="G7" i="25"/>
  <c r="H19" i="27"/>
  <c r="G17" i="27"/>
  <c r="G28" i="27" s="1"/>
  <c r="J14" i="24"/>
  <c r="K14" i="24" s="1"/>
  <c r="L14" i="24" s="1"/>
  <c r="M14" i="24" s="1"/>
  <c r="M15" i="22"/>
  <c r="N16" i="22"/>
  <c r="N15" i="22" s="1"/>
  <c r="I8" i="27"/>
  <c r="H7" i="27"/>
  <c r="F10" i="27" l="1"/>
  <c r="C9" i="21"/>
  <c r="F21" i="27"/>
  <c r="F19" i="27"/>
  <c r="C11" i="21"/>
  <c r="F7" i="24"/>
  <c r="I6" i="21"/>
  <c r="J6" i="21" s="1"/>
  <c r="I8" i="22"/>
  <c r="I35" i="22" s="1"/>
  <c r="F18" i="27"/>
  <c r="F23" i="27"/>
  <c r="B5" i="4"/>
  <c r="G13" i="25"/>
  <c r="C12" i="25"/>
  <c r="F14" i="27"/>
  <c r="F12" i="27"/>
  <c r="F24" i="27"/>
  <c r="J13" i="27"/>
  <c r="C13" i="27" s="1"/>
  <c r="C14" i="27"/>
  <c r="H17" i="27"/>
  <c r="H28" i="27" s="1"/>
  <c r="I19" i="27"/>
  <c r="F12" i="25"/>
  <c r="F7" i="25"/>
  <c r="I7" i="27"/>
  <c r="J8" i="27"/>
  <c r="J7" i="27" s="1"/>
  <c r="F7" i="27"/>
  <c r="F17" i="27"/>
  <c r="F27" i="27"/>
  <c r="F13" i="27"/>
  <c r="K10" i="28"/>
  <c r="J8" i="28"/>
  <c r="J15" i="28" s="1"/>
  <c r="I8" i="25"/>
  <c r="H7" i="25"/>
  <c r="D16" i="22"/>
  <c r="D15" i="22" s="1"/>
  <c r="D14" i="24"/>
  <c r="G14" i="28"/>
  <c r="G8" i="28"/>
  <c r="G13" i="28"/>
  <c r="K13" i="24"/>
  <c r="J12" i="24"/>
  <c r="N12" i="22"/>
  <c r="N9" i="22" s="1"/>
  <c r="M9" i="22"/>
  <c r="C6" i="21" l="1"/>
  <c r="J7" i="24"/>
  <c r="J17" i="24" s="1"/>
  <c r="F13" i="25"/>
  <c r="C7" i="27"/>
  <c r="G15" i="28"/>
  <c r="C8" i="27"/>
  <c r="D15" i="27"/>
  <c r="K8" i="28"/>
  <c r="L10" i="28"/>
  <c r="L8" i="28" s="1"/>
  <c r="L15" i="28" s="1"/>
  <c r="I17" i="27"/>
  <c r="J19" i="27"/>
  <c r="F17" i="24"/>
  <c r="G11" i="24" s="1"/>
  <c r="K12" i="24"/>
  <c r="L13" i="24"/>
  <c r="H13" i="25"/>
  <c r="F28" i="27"/>
  <c r="D12" i="22"/>
  <c r="D9" i="22" s="1"/>
  <c r="I7" i="25"/>
  <c r="I13" i="25" s="1"/>
  <c r="J8" i="25"/>
  <c r="G8" i="24" l="1"/>
  <c r="D8" i="28"/>
  <c r="D15" i="28" s="1"/>
  <c r="K7" i="24"/>
  <c r="K17" i="24" s="1"/>
  <c r="G10" i="24"/>
  <c r="G12" i="24"/>
  <c r="G7" i="24"/>
  <c r="G14" i="24"/>
  <c r="G13" i="24"/>
  <c r="G15" i="24"/>
  <c r="G9" i="24"/>
  <c r="D10" i="28"/>
  <c r="I28" i="27"/>
  <c r="J7" i="25"/>
  <c r="C8" i="25"/>
  <c r="G16" i="24"/>
  <c r="M13" i="24"/>
  <c r="M12" i="24" s="1"/>
  <c r="L12" i="24"/>
  <c r="K15" i="28"/>
  <c r="J17" i="27"/>
  <c r="J28" i="27" s="1"/>
  <c r="C19" i="27"/>
  <c r="E9" i="28" l="1"/>
  <c r="L7" i="24"/>
  <c r="L17" i="24" s="1"/>
  <c r="D12" i="24"/>
  <c r="D7" i="24" s="1"/>
  <c r="M7" i="24"/>
  <c r="M17" i="24" s="1"/>
  <c r="G17" i="24"/>
  <c r="C17" i="27"/>
  <c r="E11" i="28"/>
  <c r="E12" i="28"/>
  <c r="E10" i="28"/>
  <c r="J13" i="25"/>
  <c r="C7" i="25"/>
  <c r="D13" i="24"/>
  <c r="D20" i="27" l="1"/>
  <c r="C28" i="27"/>
  <c r="E8" i="28"/>
  <c r="E14" i="28"/>
  <c r="E13" i="28"/>
  <c r="D11" i="25"/>
  <c r="C13" i="25"/>
  <c r="D8" i="25" s="1"/>
  <c r="D9" i="25"/>
  <c r="D10" i="25"/>
  <c r="D7" i="27" l="1"/>
  <c r="D12" i="27"/>
  <c r="D8" i="27"/>
  <c r="D9" i="27"/>
  <c r="D19" i="27"/>
  <c r="D18" i="27"/>
  <c r="D23" i="27"/>
  <c r="D21" i="27"/>
  <c r="D24" i="27"/>
  <c r="D10" i="27"/>
  <c r="D14" i="27"/>
  <c r="D7" i="25"/>
  <c r="D12" i="25"/>
  <c r="E15" i="28"/>
  <c r="D17" i="24"/>
  <c r="E7" i="24" s="1"/>
  <c r="D27" i="27"/>
  <c r="D17" i="27"/>
  <c r="D13" i="27"/>
  <c r="E15" i="24" l="1"/>
  <c r="E11" i="24"/>
  <c r="E9" i="24"/>
  <c r="D13" i="25"/>
  <c r="E13" i="24"/>
  <c r="E14" i="24"/>
  <c r="E8" i="24"/>
  <c r="E10" i="24"/>
  <c r="E12" i="24"/>
  <c r="E16" i="24"/>
  <c r="D28" i="27"/>
  <c r="E17" i="24" l="1"/>
  <c r="F31" i="22" l="1"/>
  <c r="F30" i="22" s="1"/>
  <c r="F8" i="22" s="1"/>
  <c r="K31" i="22" l="1"/>
  <c r="L31" i="22" l="1"/>
  <c r="M31" i="22" l="1"/>
  <c r="N31" i="22" l="1"/>
  <c r="D31" i="22" l="1"/>
  <c r="D30" i="22" s="1"/>
  <c r="D8" i="22" s="1"/>
  <c r="F127" i="61"/>
  <c r="N87" i="33"/>
  <c r="D127" i="61"/>
  <c r="F128" i="61"/>
  <c r="N88" i="33"/>
  <c r="D128" i="61"/>
  <c r="F129" i="61"/>
  <c r="D129" i="61"/>
  <c r="D125" i="61"/>
  <c r="H93" i="33" l="1"/>
  <c r="E5" i="21" s="1"/>
  <c r="F34" i="22"/>
  <c r="N85" i="33"/>
  <c r="F125" i="61"/>
  <c r="F123" i="61" l="1"/>
  <c r="F132" i="61" s="1"/>
  <c r="N92" i="33"/>
  <c r="N93" i="33" s="1"/>
  <c r="N238" i="33" s="1"/>
  <c r="J92" i="33"/>
  <c r="J93" i="33" s="1"/>
  <c r="J238" i="33" s="1"/>
  <c r="J261" i="33" s="1"/>
  <c r="F35" i="22"/>
  <c r="K34" i="22"/>
  <c r="H238" i="33"/>
  <c r="I240" i="33" l="1"/>
  <c r="P261" i="33"/>
  <c r="L261" i="33"/>
  <c r="N261" i="33"/>
  <c r="N251" i="33"/>
  <c r="J251" i="33"/>
  <c r="K30" i="22"/>
  <c r="L34" i="22"/>
  <c r="G23" i="22"/>
  <c r="G16" i="22"/>
  <c r="G19" i="22"/>
  <c r="G9" i="22"/>
  <c r="G15" i="22"/>
  <c r="G12" i="22"/>
  <c r="G8" i="22"/>
  <c r="G20" i="22"/>
  <c r="G29" i="22"/>
  <c r="G10" i="22"/>
  <c r="G30" i="22"/>
  <c r="G22" i="22"/>
  <c r="G17" i="22"/>
  <c r="G13" i="22"/>
  <c r="G32" i="22"/>
  <c r="G25" i="22"/>
  <c r="G14" i="22"/>
  <c r="G33" i="22"/>
  <c r="G28" i="22"/>
  <c r="G11" i="22"/>
  <c r="G31" i="22"/>
  <c r="G21" i="22"/>
  <c r="G34" i="22"/>
  <c r="G24" i="22"/>
  <c r="G5" i="21"/>
  <c r="E12" i="21"/>
  <c r="P251" i="33"/>
  <c r="L251" i="33"/>
  <c r="H251" i="33"/>
  <c r="G35" i="22" l="1"/>
  <c r="M34" i="22"/>
  <c r="L30" i="22"/>
  <c r="F8" i="21"/>
  <c r="F6" i="21"/>
  <c r="F11" i="21"/>
  <c r="F9" i="21"/>
  <c r="F10" i="21"/>
  <c r="F5" i="21"/>
  <c r="F7" i="21"/>
  <c r="K35" i="22"/>
  <c r="K8" i="22"/>
  <c r="G12" i="21"/>
  <c r="C3" i="4" s="1"/>
  <c r="C5" i="4" s="1"/>
  <c r="H5" i="21"/>
  <c r="L35" i="22" l="1"/>
  <c r="L8" i="22"/>
  <c r="I5" i="21"/>
  <c r="H12" i="21"/>
  <c r="D3" i="4" s="1"/>
  <c r="D5" i="4" s="1"/>
  <c r="M30" i="22"/>
  <c r="N34" i="22"/>
  <c r="N30" i="22" s="1"/>
  <c r="D34" i="22" l="1"/>
  <c r="D35" i="22" s="1"/>
  <c r="E21" i="22" s="1"/>
  <c r="N8" i="22"/>
  <c r="N35" i="22"/>
  <c r="I12" i="21"/>
  <c r="E5" i="4" s="1"/>
  <c r="E3" i="4" s="1"/>
  <c r="J5" i="21"/>
  <c r="J12" i="21" s="1"/>
  <c r="F5" i="4" s="1"/>
  <c r="F3" i="4" s="1"/>
  <c r="M35" i="22"/>
  <c r="M8" i="22"/>
  <c r="E10" i="22" l="1"/>
  <c r="E19" i="22"/>
  <c r="E29" i="22"/>
  <c r="E32" i="22"/>
  <c r="E22" i="22"/>
  <c r="E15" i="22"/>
  <c r="E24" i="22"/>
  <c r="E12" i="22"/>
  <c r="E20" i="22"/>
  <c r="E23" i="22"/>
  <c r="E25" i="22"/>
  <c r="E34" i="22"/>
  <c r="E9" i="22"/>
  <c r="E31" i="22"/>
  <c r="E14" i="22"/>
  <c r="E11" i="22"/>
  <c r="E30" i="22"/>
  <c r="E8" i="22"/>
  <c r="E17" i="22"/>
  <c r="E13" i="22"/>
  <c r="E28" i="22"/>
  <c r="E33" i="22"/>
  <c r="E16" i="22"/>
  <c r="C5" i="21"/>
  <c r="C12" i="21" s="1"/>
  <c r="D6" i="21" s="1"/>
  <c r="E35" i="22" l="1"/>
  <c r="D7" i="21"/>
  <c r="D10" i="21"/>
  <c r="D5" i="21"/>
  <c r="D9" i="21"/>
  <c r="D11" i="21"/>
  <c r="D8" i="21"/>
  <c r="D12" i="21" l="1"/>
</calcChain>
</file>

<file path=xl/comments1.xml><?xml version="1.0" encoding="utf-8"?>
<comments xmlns="http://schemas.openxmlformats.org/spreadsheetml/2006/main">
  <authors>
    <author>Автор</author>
  </authors>
  <commentList>
    <comment ref="E70" authorId="0">
      <text>
        <r>
          <rPr>
            <b/>
            <sz val="8"/>
            <color indexed="81"/>
            <rFont val="Tahoma"/>
            <family val="2"/>
            <charset val="204"/>
          </rPr>
          <t>1988 г.вып</t>
        </r>
        <r>
          <rPr>
            <sz val="8"/>
            <color indexed="81"/>
            <rFont val="Tahoma"/>
            <family val="2"/>
            <charset val="204"/>
          </rPr>
          <t xml:space="preserve">
</t>
        </r>
      </text>
    </comment>
    <comment ref="C543" authorId="0">
      <text>
        <r>
          <rPr>
            <b/>
            <sz val="8"/>
            <color indexed="81"/>
            <rFont val="Tahoma"/>
            <family val="2"/>
            <charset val="204"/>
          </rPr>
          <t>1999 г.в</t>
        </r>
      </text>
    </comment>
    <comment ref="E578" authorId="0">
      <text>
        <r>
          <rPr>
            <b/>
            <sz val="8"/>
            <color indexed="81"/>
            <rFont val="Tahoma"/>
            <family val="2"/>
            <charset val="204"/>
          </rPr>
          <t>2004 г.в</t>
        </r>
        <r>
          <rPr>
            <sz val="8"/>
            <color indexed="81"/>
            <rFont val="Tahoma"/>
            <family val="2"/>
            <charset val="204"/>
          </rPr>
          <t xml:space="preserve">
</t>
        </r>
      </text>
    </comment>
    <comment ref="E605" authorId="0">
      <text>
        <r>
          <rPr>
            <b/>
            <sz val="8"/>
            <color indexed="81"/>
            <rFont val="Tahoma"/>
            <family val="2"/>
            <charset val="204"/>
          </rPr>
          <t>2009 г.в</t>
        </r>
        <r>
          <rPr>
            <sz val="8"/>
            <color indexed="81"/>
            <rFont val="Tahoma"/>
            <family val="2"/>
            <charset val="204"/>
          </rPr>
          <t xml:space="preserve">
</t>
        </r>
      </text>
    </comment>
    <comment ref="H614" authorId="0">
      <text>
        <r>
          <rPr>
            <b/>
            <sz val="9"/>
            <color indexed="81"/>
            <rFont val="Tahoma"/>
            <family val="2"/>
            <charset val="204"/>
          </rPr>
          <t>ОБЇЕМ 2299 СМ:</t>
        </r>
        <r>
          <rPr>
            <sz val="9"/>
            <color indexed="81"/>
            <rFont val="Tahoma"/>
            <family val="2"/>
            <charset val="204"/>
          </rPr>
          <t xml:space="preserve">
</t>
        </r>
      </text>
    </comment>
    <comment ref="E636" authorId="0">
      <text>
        <r>
          <rPr>
            <b/>
            <sz val="8"/>
            <color indexed="81"/>
            <rFont val="Tahoma"/>
            <family val="2"/>
            <charset val="204"/>
          </rPr>
          <t>1986 г.в</t>
        </r>
        <r>
          <rPr>
            <sz val="8"/>
            <color indexed="81"/>
            <rFont val="Tahoma"/>
            <family val="2"/>
            <charset val="204"/>
          </rPr>
          <t xml:space="preserve">
</t>
        </r>
      </text>
    </comment>
    <comment ref="E644" authorId="0">
      <text>
        <r>
          <rPr>
            <b/>
            <sz val="8"/>
            <color indexed="81"/>
            <rFont val="Tahoma"/>
            <family val="2"/>
            <charset val="204"/>
          </rPr>
          <t>1992 г.в:</t>
        </r>
        <r>
          <rPr>
            <sz val="8"/>
            <color indexed="81"/>
            <rFont val="Tahoma"/>
            <family val="2"/>
            <charset val="204"/>
          </rPr>
          <t xml:space="preserve">
</t>
        </r>
      </text>
    </comment>
    <comment ref="C647" authorId="0">
      <text>
        <r>
          <rPr>
            <b/>
            <sz val="8"/>
            <color indexed="81"/>
            <rFont val="Tahoma"/>
            <family val="2"/>
            <charset val="204"/>
          </rPr>
          <t>68 37 ЧНН</t>
        </r>
        <r>
          <rPr>
            <sz val="8"/>
            <color indexed="81"/>
            <rFont val="Tahoma"/>
            <family val="2"/>
            <charset val="204"/>
          </rPr>
          <t xml:space="preserve">
</t>
        </r>
      </text>
    </comment>
    <comment ref="C655" authorId="0">
      <text>
        <r>
          <rPr>
            <b/>
            <sz val="8"/>
            <color indexed="81"/>
            <rFont val="Tahoma"/>
            <family val="2"/>
            <charset val="204"/>
          </rPr>
          <t>057 24 МН</t>
        </r>
        <r>
          <rPr>
            <sz val="8"/>
            <color indexed="81"/>
            <rFont val="Tahoma"/>
            <family val="2"/>
            <charset val="204"/>
          </rPr>
          <t xml:space="preserve">
</t>
        </r>
      </text>
    </comment>
    <comment ref="E655" authorId="0">
      <text>
        <r>
          <rPr>
            <b/>
            <sz val="8"/>
            <color indexed="81"/>
            <rFont val="Tahoma"/>
            <family val="2"/>
            <charset val="204"/>
          </rPr>
          <t>2004 г.в</t>
        </r>
        <r>
          <rPr>
            <sz val="8"/>
            <color indexed="81"/>
            <rFont val="Tahoma"/>
            <family val="2"/>
            <charset val="204"/>
          </rPr>
          <t xml:space="preserve">
</t>
        </r>
      </text>
    </comment>
  </commentList>
</comments>
</file>

<file path=xl/comments2.xml><?xml version="1.0" encoding="utf-8"?>
<comments xmlns="http://schemas.openxmlformats.org/spreadsheetml/2006/main">
  <authors>
    <author>Zaharchenko</author>
  </authors>
  <commentList>
    <comment ref="A5" authorId="0">
      <text>
        <r>
          <rPr>
            <b/>
            <sz val="9"/>
            <color indexed="81"/>
            <rFont val="Tahoma"/>
            <family val="2"/>
            <charset val="204"/>
          </rPr>
          <t>Zaharchenko:</t>
        </r>
        <r>
          <rPr>
            <sz val="9"/>
            <color indexed="81"/>
            <rFont val="Tahoma"/>
            <family val="2"/>
            <charset val="204"/>
          </rPr>
          <t xml:space="preserve">
Бондаренко В.І.
Хавіна Ел.Ник</t>
        </r>
      </text>
    </comment>
    <comment ref="A23" authorId="0">
      <text>
        <r>
          <rPr>
            <b/>
            <sz val="9"/>
            <color indexed="81"/>
            <rFont val="Tahoma"/>
            <family val="2"/>
            <charset val="204"/>
          </rPr>
          <t>Zaharchenko:</t>
        </r>
        <r>
          <rPr>
            <sz val="9"/>
            <color indexed="81"/>
            <rFont val="Tahoma"/>
            <family val="2"/>
            <charset val="204"/>
          </rPr>
          <t xml:space="preserve">
Мурай
</t>
        </r>
      </text>
    </comment>
    <comment ref="A25" authorId="0">
      <text>
        <r>
          <rPr>
            <b/>
            <sz val="9"/>
            <color indexed="81"/>
            <rFont val="Tahoma"/>
            <family val="2"/>
            <charset val="204"/>
          </rPr>
          <t>Zaharchenko:</t>
        </r>
        <r>
          <rPr>
            <sz val="9"/>
            <color indexed="81"/>
            <rFont val="Tahoma"/>
            <family val="2"/>
            <charset val="204"/>
          </rPr>
          <t xml:space="preserve">
Мурай</t>
        </r>
      </text>
    </comment>
    <comment ref="A26" authorId="0">
      <text>
        <r>
          <rPr>
            <b/>
            <sz val="9"/>
            <color indexed="81"/>
            <rFont val="Tahoma"/>
            <family val="2"/>
            <charset val="204"/>
          </rPr>
          <t>Zaharchenko:</t>
        </r>
        <r>
          <rPr>
            <sz val="9"/>
            <color indexed="81"/>
            <rFont val="Tahoma"/>
            <family val="2"/>
            <charset val="204"/>
          </rPr>
          <t xml:space="preserve">
Мурай
</t>
        </r>
      </text>
    </comment>
    <comment ref="A27" authorId="0">
      <text>
        <r>
          <rPr>
            <b/>
            <sz val="9"/>
            <color indexed="81"/>
            <rFont val="Tahoma"/>
            <family val="2"/>
            <charset val="204"/>
          </rPr>
          <t>Zaharchenko:</t>
        </r>
        <r>
          <rPr>
            <sz val="9"/>
            <color indexed="81"/>
            <rFont val="Tahoma"/>
            <family val="2"/>
            <charset val="204"/>
          </rPr>
          <t xml:space="preserve">
Юрчук</t>
        </r>
      </text>
    </comment>
    <comment ref="A30" authorId="0">
      <text>
        <r>
          <rPr>
            <b/>
            <sz val="9"/>
            <color indexed="81"/>
            <rFont val="Tahoma"/>
            <family val="2"/>
            <charset val="204"/>
          </rPr>
          <t>Zaharchenko:</t>
        </r>
        <r>
          <rPr>
            <sz val="9"/>
            <color indexed="81"/>
            <rFont val="Tahoma"/>
            <family val="2"/>
            <charset val="204"/>
          </rPr>
          <t xml:space="preserve">
Цокурова</t>
        </r>
      </text>
    </comment>
    <comment ref="A31" authorId="0">
      <text>
        <r>
          <rPr>
            <b/>
            <sz val="9"/>
            <color indexed="81"/>
            <rFont val="Tahoma"/>
            <family val="2"/>
            <charset val="204"/>
          </rPr>
          <t>Zaharchenko:</t>
        </r>
        <r>
          <rPr>
            <sz val="9"/>
            <color indexed="81"/>
            <rFont val="Tahoma"/>
            <family val="2"/>
            <charset val="204"/>
          </rPr>
          <t xml:space="preserve">
Цокурова</t>
        </r>
      </text>
    </comment>
    <comment ref="A32" authorId="0">
      <text>
        <r>
          <rPr>
            <b/>
            <sz val="9"/>
            <color indexed="81"/>
            <rFont val="Tahoma"/>
            <family val="2"/>
            <charset val="204"/>
          </rPr>
          <t>Zaharchenko:</t>
        </r>
        <r>
          <rPr>
            <sz val="9"/>
            <color indexed="81"/>
            <rFont val="Tahoma"/>
            <family val="2"/>
            <charset val="204"/>
          </rPr>
          <t xml:space="preserve">
Кунік Вікторія Вячесл</t>
        </r>
      </text>
    </comment>
    <comment ref="A35" authorId="0">
      <text>
        <r>
          <rPr>
            <b/>
            <sz val="9"/>
            <color indexed="81"/>
            <rFont val="Tahoma"/>
            <family val="2"/>
            <charset val="204"/>
          </rPr>
          <t>Zaharchenko:</t>
        </r>
        <r>
          <rPr>
            <sz val="9"/>
            <color indexed="81"/>
            <rFont val="Tahoma"/>
            <family val="2"/>
            <charset val="204"/>
          </rPr>
          <t xml:space="preserve">
Цокурова</t>
        </r>
      </text>
    </comment>
    <comment ref="A36" authorId="0">
      <text>
        <r>
          <rPr>
            <b/>
            <sz val="9"/>
            <color indexed="81"/>
            <rFont val="Tahoma"/>
            <family val="2"/>
            <charset val="204"/>
          </rPr>
          <t>Zaharchenko:</t>
        </r>
        <r>
          <rPr>
            <sz val="9"/>
            <color indexed="81"/>
            <rFont val="Tahoma"/>
            <family val="2"/>
            <charset val="204"/>
          </rPr>
          <t xml:space="preserve">
Цокурова</t>
        </r>
      </text>
    </comment>
    <comment ref="A37" authorId="0">
      <text>
        <r>
          <rPr>
            <b/>
            <sz val="9"/>
            <color indexed="81"/>
            <rFont val="Tahoma"/>
            <family val="2"/>
            <charset val="204"/>
          </rPr>
          <t>Zaharchenko:</t>
        </r>
        <r>
          <rPr>
            <sz val="9"/>
            <color indexed="81"/>
            <rFont val="Tahoma"/>
            <family val="2"/>
            <charset val="204"/>
          </rPr>
          <t xml:space="preserve">
Цокурова</t>
        </r>
      </text>
    </comment>
    <comment ref="A40" authorId="0">
      <text>
        <r>
          <rPr>
            <b/>
            <sz val="9"/>
            <color indexed="81"/>
            <rFont val="Tahoma"/>
            <family val="2"/>
            <charset val="204"/>
          </rPr>
          <t>Zaharchenko:</t>
        </r>
        <r>
          <rPr>
            <sz val="9"/>
            <color indexed="81"/>
            <rFont val="Tahoma"/>
            <family val="2"/>
            <charset val="204"/>
          </rPr>
          <t xml:space="preserve">
Цокурова</t>
        </r>
      </text>
    </comment>
    <comment ref="A41" authorId="0">
      <text>
        <r>
          <rPr>
            <b/>
            <sz val="9"/>
            <color indexed="81"/>
            <rFont val="Tahoma"/>
            <family val="2"/>
            <charset val="204"/>
          </rPr>
          <t>Zaharchenko:</t>
        </r>
        <r>
          <rPr>
            <sz val="9"/>
            <color indexed="81"/>
            <rFont val="Tahoma"/>
            <family val="2"/>
            <charset val="204"/>
          </rPr>
          <t xml:space="preserve">
Цокурова</t>
        </r>
      </text>
    </comment>
    <comment ref="A42" authorId="0">
      <text>
        <r>
          <rPr>
            <b/>
            <sz val="9"/>
            <color indexed="81"/>
            <rFont val="Tahoma"/>
            <family val="2"/>
            <charset val="204"/>
          </rPr>
          <t>Zaharchenko:</t>
        </r>
        <r>
          <rPr>
            <sz val="9"/>
            <color indexed="81"/>
            <rFont val="Tahoma"/>
            <family val="2"/>
            <charset val="204"/>
          </rPr>
          <t xml:space="preserve">
Цокурова</t>
        </r>
      </text>
    </comment>
    <comment ref="A43" authorId="0">
      <text>
        <r>
          <rPr>
            <b/>
            <sz val="9"/>
            <color indexed="81"/>
            <rFont val="Tahoma"/>
            <family val="2"/>
            <charset val="204"/>
          </rPr>
          <t>Zaharchenko:</t>
        </r>
        <r>
          <rPr>
            <sz val="9"/>
            <color indexed="81"/>
            <rFont val="Tahoma"/>
            <family val="2"/>
            <charset val="204"/>
          </rPr>
          <t xml:space="preserve">
Юрчук</t>
        </r>
      </text>
    </comment>
    <comment ref="A44" authorId="0">
      <text>
        <r>
          <rPr>
            <b/>
            <sz val="9"/>
            <color indexed="81"/>
            <rFont val="Tahoma"/>
            <family val="2"/>
            <charset val="204"/>
          </rPr>
          <t>Zaharchenko:</t>
        </r>
        <r>
          <rPr>
            <sz val="9"/>
            <color indexed="81"/>
            <rFont val="Tahoma"/>
            <family val="2"/>
            <charset val="204"/>
          </rPr>
          <t xml:space="preserve">
Юрчук</t>
        </r>
      </text>
    </comment>
  </commentList>
</comments>
</file>

<file path=xl/sharedStrings.xml><?xml version="1.0" encoding="utf-8"?>
<sst xmlns="http://schemas.openxmlformats.org/spreadsheetml/2006/main" count="8378" uniqueCount="2532">
  <si>
    <t>5.1.3</t>
  </si>
  <si>
    <t>Усього 5.1.3</t>
  </si>
  <si>
    <t>Усього 5.2</t>
  </si>
  <si>
    <t>5.3</t>
  </si>
  <si>
    <t>Усього 5.3</t>
  </si>
  <si>
    <t>Кількість установлених  трансформаторів, шт.</t>
  </si>
  <si>
    <t>Кількість трансформаторів, що підлягають установленню в точках обліку, які не облаштовані приладами обліку, шт.</t>
  </si>
  <si>
    <t>Будівництво, модернізація та реконструкція електричних мереж та обладнання</t>
  </si>
  <si>
    <t>Джерела фінансування, (тис.грн без ПДВ)</t>
  </si>
  <si>
    <t>1.1</t>
  </si>
  <si>
    <t>1.2</t>
  </si>
  <si>
    <t>1</t>
  </si>
  <si>
    <t>1.1.1</t>
  </si>
  <si>
    <t>2.1</t>
  </si>
  <si>
    <t>2.1.1</t>
  </si>
  <si>
    <t>2.2</t>
  </si>
  <si>
    <t>3.1</t>
  </si>
  <si>
    <t>3.1.1</t>
  </si>
  <si>
    <t>3.2</t>
  </si>
  <si>
    <t>4.1</t>
  </si>
  <si>
    <t>4.1.1</t>
  </si>
  <si>
    <t>4.2</t>
  </si>
  <si>
    <t>7.1</t>
  </si>
  <si>
    <t>7.2</t>
  </si>
  <si>
    <t>Наявність проектної документації (дата і номер документа про її затвердження)*</t>
  </si>
  <si>
    <t>2</t>
  </si>
  <si>
    <t>3</t>
  </si>
  <si>
    <t>4</t>
  </si>
  <si>
    <t>8</t>
  </si>
  <si>
    <t>км / шт</t>
  </si>
  <si>
    <t>В таблицях заповнюються поля виділені жовтим кольором.</t>
  </si>
  <si>
    <t>З приводу заповнення форми звертайтесь за адресою: pustovojtov@nerc.gov.ua</t>
  </si>
  <si>
    <t>тис.грн.</t>
  </si>
  <si>
    <t>ПЛ-110 Славутич</t>
  </si>
  <si>
    <t>ПЛ-110 Неданчичі-1</t>
  </si>
  <si>
    <t>ПЛ-110 Неданчичі-2</t>
  </si>
  <si>
    <t>ПЛ-110 Калита</t>
  </si>
  <si>
    <t>ПЛ-110 Терещенська</t>
  </si>
  <si>
    <t>ПЛ-110 Шостка</t>
  </si>
  <si>
    <t>ПС 110 Седнів</t>
  </si>
  <si>
    <t>шт</t>
  </si>
  <si>
    <t>ПЛ-110 (150) кВ, усього</t>
  </si>
  <si>
    <t>будівництво, усього</t>
  </si>
  <si>
    <t>ПЛ-35 кВ, усього</t>
  </si>
  <si>
    <t>ПЛ-6 (10) кВ, усього</t>
  </si>
  <si>
    <t>ПЛ-0,4 кВ, усього</t>
  </si>
  <si>
    <t>4.1.1.1</t>
  </si>
  <si>
    <t>** Без довжини вводів в індивідуальні житлові будинки та довжини внутрішньобудинкових мереж.</t>
  </si>
  <si>
    <t>110 кВ (150 кВ)</t>
  </si>
  <si>
    <t>110 кВ (220,150 кВ)</t>
  </si>
  <si>
    <t>Рік будівництва або попередньої реконструкції</t>
  </si>
  <si>
    <t xml:space="preserve">заміна вимірювальних трансформаторів </t>
  </si>
  <si>
    <t>1.1.2.4.2</t>
  </si>
  <si>
    <t>-</t>
  </si>
  <si>
    <t xml:space="preserve">Довжина грозозахисного тросу по трасі ПЛ 35-220кВ, усього </t>
  </si>
  <si>
    <t>з них підлягають заміні та відновленню</t>
  </si>
  <si>
    <t>на лініях напругою 220 кВ</t>
  </si>
  <si>
    <t>на лініях напругою 150 кВ</t>
  </si>
  <si>
    <t>на лініях напругою 110 кВ</t>
  </si>
  <si>
    <t>на лініях напругою 35 кВ</t>
  </si>
  <si>
    <t>Кількість обмежувачів перенапруги (ОПН) , усього</t>
  </si>
  <si>
    <t>напругою 150кВ</t>
  </si>
  <si>
    <t>напругою 110кВ</t>
  </si>
  <si>
    <t>напругою 35кВ</t>
  </si>
  <si>
    <t>напругою 6-10кВ</t>
  </si>
  <si>
    <t>Чернігівські МЕМ</t>
  </si>
  <si>
    <t>Ніжинський РЕМ</t>
  </si>
  <si>
    <t>Ічнянський РЕМ</t>
  </si>
  <si>
    <t>Прилуцький РЕМ</t>
  </si>
  <si>
    <t>Борзнянський РЕМ (8 ПС)</t>
  </si>
  <si>
    <t>Чернігівський РЕМ (3 ПС)</t>
  </si>
  <si>
    <t>Бобровицький РЕМ</t>
  </si>
  <si>
    <t>Центральний диспетчерський пункт ПАТ "Чернігівобленерго"</t>
  </si>
  <si>
    <t>Бахмачський РЕМ</t>
  </si>
  <si>
    <t>Менський РЕМ</t>
  </si>
  <si>
    <t>Городнянський РЕМ</t>
  </si>
  <si>
    <t>Корюківський РЕМ (1 ПС)</t>
  </si>
  <si>
    <t>Борзнянський РЕМ (1 ПС)</t>
  </si>
  <si>
    <t>Носівський РЕМ</t>
  </si>
  <si>
    <t>Щорський РЕМ</t>
  </si>
  <si>
    <t>Куликівський РЕМ</t>
  </si>
  <si>
    <t>2.10</t>
  </si>
  <si>
    <t>2.11</t>
  </si>
  <si>
    <t>2.12</t>
  </si>
  <si>
    <t>2.13</t>
  </si>
  <si>
    <t>2.14</t>
  </si>
  <si>
    <t>2.16</t>
  </si>
  <si>
    <t>2.18</t>
  </si>
  <si>
    <t>—</t>
  </si>
  <si>
    <t>СТК3-05..T..</t>
  </si>
  <si>
    <t>Телекарт-Україна</t>
  </si>
  <si>
    <t>немає</t>
  </si>
  <si>
    <t>СТК3-10..T..</t>
  </si>
  <si>
    <t>СТК3-05..H..</t>
  </si>
  <si>
    <t>СТК3-10..H..</t>
  </si>
  <si>
    <t>ET2A..</t>
  </si>
  <si>
    <t>ЗАО "Элвин"</t>
  </si>
  <si>
    <t>ET3A..</t>
  </si>
  <si>
    <t>ET2B..</t>
  </si>
  <si>
    <t>ET3B..</t>
  </si>
  <si>
    <t>LZQM.311..</t>
  </si>
  <si>
    <t xml:space="preserve">Elgama-Украина </t>
  </si>
  <si>
    <t>6..10</t>
  </si>
  <si>
    <t>LZQM.331..</t>
  </si>
  <si>
    <t>EMS 132..</t>
  </si>
  <si>
    <t>EMP</t>
  </si>
  <si>
    <t>NP-03..</t>
  </si>
  <si>
    <t>АДД-Энергия</t>
  </si>
  <si>
    <t>Альфа</t>
  </si>
  <si>
    <t>АББ Метроника</t>
  </si>
  <si>
    <t>0.4..10</t>
  </si>
  <si>
    <t>EA05</t>
  </si>
  <si>
    <t>ФПН 2302</t>
  </si>
  <si>
    <t>Финтроник</t>
  </si>
  <si>
    <t>ФПН 2306</t>
  </si>
  <si>
    <t>Z..B405..</t>
  </si>
  <si>
    <t>Landis&amp;Gyr</t>
  </si>
  <si>
    <t>Z..B410..</t>
  </si>
  <si>
    <t>Z..D405..</t>
  </si>
  <si>
    <t>Z..D410..</t>
  </si>
  <si>
    <t>Z..G410..</t>
  </si>
  <si>
    <t>SL7000</t>
  </si>
  <si>
    <t>Actaris</t>
  </si>
  <si>
    <t>ЛТЕ...</t>
  </si>
  <si>
    <t>ВАТ "Меридіан"</t>
  </si>
  <si>
    <t>СА3У..</t>
  </si>
  <si>
    <t>ЛЭМЗ</t>
  </si>
  <si>
    <t>СА4У..</t>
  </si>
  <si>
    <t>СО…</t>
  </si>
  <si>
    <t>ВЗЭТ</t>
  </si>
  <si>
    <t>СОЭ…</t>
  </si>
  <si>
    <t>LZQJ-XC</t>
  </si>
  <si>
    <t>EMH</t>
  </si>
  <si>
    <t>CE</t>
  </si>
  <si>
    <t>Концерн "Энергомера"</t>
  </si>
  <si>
    <t>НiK</t>
  </si>
  <si>
    <t>ТОВ "НіК"</t>
  </si>
  <si>
    <t xml:space="preserve">ПС 330 Чернігівська   ПЛ-110 ЧнТЕЦ </t>
  </si>
  <si>
    <t>SL761</t>
  </si>
  <si>
    <t>є</t>
  </si>
  <si>
    <t>B071</t>
  </si>
  <si>
    <t>Metering</t>
  </si>
  <si>
    <t>ПС 330 Чернігівська   ПЛ-110 Розгрузочна</t>
  </si>
  <si>
    <t>ПС 330 Чернігівська   ПЛ-110 Тягова</t>
  </si>
  <si>
    <t>ПС 330 Чернігівська   ПЛ-110 Славутич</t>
  </si>
  <si>
    <t>ПС 330 Чернігівська   ПЛ-110 Придеснянська</t>
  </si>
  <si>
    <t xml:space="preserve">ПС 330 Чернігівська   ПЛ-110 Ріпки </t>
  </si>
  <si>
    <t xml:space="preserve">ПС 330 Чернігівська   ПЛ-110 ЗАЗ-1 </t>
  </si>
  <si>
    <t>ПС 330 Чернігівська   ПЛ-110 ЗАЗ-2</t>
  </si>
  <si>
    <t xml:space="preserve">Директор фінансовий </t>
  </si>
  <si>
    <t>М.П.</t>
  </si>
  <si>
    <t>Система керування  й отримання даних</t>
  </si>
  <si>
    <t xml:space="preserve">                  Кількість установлених лічильників, шт.</t>
  </si>
  <si>
    <t>у тому числі:</t>
  </si>
  <si>
    <t>ліцензіата</t>
  </si>
  <si>
    <t>з простроче-
ним терміном повірки</t>
  </si>
  <si>
    <t>4.2. Інформація щодо лічильників електричної енергії на початок прогнозного періоду</t>
  </si>
  <si>
    <t>4.2.1. Стан обліку електричної енергії у промислових споживачів на початок прогнозного періоду</t>
  </si>
  <si>
    <t>Тип приладу обліку (повне маркування)</t>
  </si>
  <si>
    <t>Виробник приладу обліку</t>
  </si>
  <si>
    <t>Рівень напруги ЛЕП, кВ</t>
  </si>
  <si>
    <t xml:space="preserve">4.2.2. Стан обліку електричної енергії у промислових споживачів </t>
  </si>
  <si>
    <t>Лічильники із строком експлуатації</t>
  </si>
  <si>
    <t>Наявний стан на початок прогнозного періоду</t>
  </si>
  <si>
    <t xml:space="preserve">4.2.3. Стан обліку електричної енергії у населення на початок прогнозного періоду </t>
  </si>
  <si>
    <t>Кількість точок обліку у сільській місцевості</t>
  </si>
  <si>
    <t>Кількість точок обліку у містах</t>
  </si>
  <si>
    <t>клас точності гірше 2,0</t>
  </si>
  <si>
    <t>клас точності  2,0 та краще</t>
  </si>
  <si>
    <t xml:space="preserve">4.2.4. Стан обліку електричної енергії у населення </t>
  </si>
  <si>
    <t>1. Будівництво, модернізація та реконструкція електричних мереж та обладнання</t>
  </si>
  <si>
    <t>1.1.2.2</t>
  </si>
  <si>
    <t>Усього 1.1.2.2</t>
  </si>
  <si>
    <t>1.1.2.4</t>
  </si>
  <si>
    <t>1.1.2.4.1</t>
  </si>
  <si>
    <t>Усього 1.1.2.4</t>
  </si>
  <si>
    <t>Усього 1.1.2</t>
  </si>
  <si>
    <t>1.1.5.1</t>
  </si>
  <si>
    <t>1.1.5.1.1</t>
  </si>
  <si>
    <t>Усього 1.1.5.1</t>
  </si>
  <si>
    <t>1.1.5.2</t>
  </si>
  <si>
    <t>Усього 1.1.5.2</t>
  </si>
  <si>
    <t>Усього 1.1.5</t>
  </si>
  <si>
    <t>Усього 1.1</t>
  </si>
  <si>
    <t>Усього 1.2</t>
  </si>
  <si>
    <t>2. Заходи зі зниження нетехнічних витрат електричної енергії</t>
  </si>
  <si>
    <t>Усього 2.1</t>
  </si>
  <si>
    <t>Усього 2.2</t>
  </si>
  <si>
    <t>Усього 3.1.1</t>
  </si>
  <si>
    <t>Усього 3.1</t>
  </si>
  <si>
    <t>Усього 3.2</t>
  </si>
  <si>
    <t>4. Впровадження та розвиток інформаційних технологій</t>
  </si>
  <si>
    <t>Усього 4.1.1</t>
  </si>
  <si>
    <t>Усього 4.1</t>
  </si>
  <si>
    <t>Усього 4.2.1</t>
  </si>
  <si>
    <t>Усього 4.2</t>
  </si>
  <si>
    <t>Усього 4.3</t>
  </si>
  <si>
    <t>Усього по розділу 4:</t>
  </si>
  <si>
    <t>5. Впровадження та розвиток систем зв'язку</t>
  </si>
  <si>
    <t>Усього 5.1.1</t>
  </si>
  <si>
    <t>Усього 5.1</t>
  </si>
  <si>
    <t>6. Модернізація та закупівля колісної техніки</t>
  </si>
  <si>
    <t xml:space="preserve">7. Інше </t>
  </si>
  <si>
    <t>Усього по розділу 1:</t>
  </si>
  <si>
    <t>Усього по розділу 2:</t>
  </si>
  <si>
    <t>Усього по розділу 3:</t>
  </si>
  <si>
    <t>Усього по розділу 5:</t>
  </si>
  <si>
    <t>Усього по розділу 6:</t>
  </si>
  <si>
    <t>Усього по розділу 7:</t>
  </si>
  <si>
    <t>1.1.2.1</t>
  </si>
  <si>
    <t>Усього 1.1.2.1</t>
  </si>
  <si>
    <t>Будівництво нових ПС, РП та ТП усього, з них:</t>
  </si>
  <si>
    <t>Усього 1.1.3</t>
  </si>
  <si>
    <t>Усього 1.1.1</t>
  </si>
  <si>
    <t>Реконструкція ПС, РП та ТП усього, з них:</t>
  </si>
  <si>
    <t>Усього 1.1.4</t>
  </si>
  <si>
    <t xml:space="preserve">впровадження комерційного обліку  електричної енергії </t>
  </si>
  <si>
    <t>Усього 2.1.1</t>
  </si>
  <si>
    <t>2.1.2</t>
  </si>
  <si>
    <t>впровадження обліку  електричної енергії на межі структурних підрозділів (районів електричних мереж, філій)</t>
  </si>
  <si>
    <t>Усього 2.1.2</t>
  </si>
  <si>
    <t>2.1.3</t>
  </si>
  <si>
    <t>заміна вимірювальних трансформаторів</t>
  </si>
  <si>
    <t>Усього 2.1.3</t>
  </si>
  <si>
    <t>4.3.1</t>
  </si>
  <si>
    <t>4.3.2</t>
  </si>
  <si>
    <t>4.3.4</t>
  </si>
  <si>
    <t>4.3.5</t>
  </si>
  <si>
    <t>4.3.6</t>
  </si>
  <si>
    <t>Реконструкція ЛЕП (КЛ, ПЛ), усього з них:</t>
  </si>
  <si>
    <t>1.2.4.1</t>
  </si>
  <si>
    <t>Будівництво нових ПС, РП та ТП, усього з них:</t>
  </si>
  <si>
    <t>1.3.1</t>
  </si>
  <si>
    <t>1.3.2</t>
  </si>
  <si>
    <t>Реконструкція ПС, ТП та РП, усього з них:</t>
  </si>
  <si>
    <t>1.4.1</t>
  </si>
  <si>
    <t>1.4.2</t>
  </si>
  <si>
    <t>1.4.3</t>
  </si>
  <si>
    <t>1.5.3</t>
  </si>
  <si>
    <t>5.1.1. Обсяги будівництва, реконструкції та модернізації об'єктів електричних мереж на прогнозний період</t>
  </si>
  <si>
    <t>Інвентарний номер об'єкта</t>
  </si>
  <si>
    <t>5.1</t>
  </si>
  <si>
    <t>5.1.1</t>
  </si>
  <si>
    <t>5.2</t>
  </si>
  <si>
    <t>* За наявності проектної документації вказати дату і номер документа про її затвердження.</t>
  </si>
  <si>
    <t>У разі відсутності проектної документації вказати дату, до якої планується виготовлення цієї документації.</t>
  </si>
  <si>
    <t>5.2. Заходи зі зниження нетехнічних витрат електричної енергії</t>
  </si>
  <si>
    <t>економічний ефект (зниження ТВЕ)</t>
  </si>
  <si>
    <t>Покращення обліку електричної енергії, у т.ч.:</t>
  </si>
  <si>
    <t xml:space="preserve">  впровадження  комерційного обліку 
  електричної енергії 
</t>
  </si>
  <si>
    <t xml:space="preserve">  впровадження обліку електричної енергії на межі структурних підрозділів (районів електричних мереж, філій)</t>
  </si>
  <si>
    <t>впровадження обліку споживання електричної енергії населенням, у т.ч.:</t>
  </si>
  <si>
    <t>придбання стендів повірки, зразкових лічильників, повірочних лабораторій</t>
  </si>
  <si>
    <t>1.3.</t>
  </si>
  <si>
    <t>5.3. Впровадження та розвиток АСДТК</t>
  </si>
  <si>
    <t>Телемеханіка підстанцій</t>
  </si>
  <si>
    <t>Назва складової частини проекта</t>
  </si>
  <si>
    <t>Період реалізації складової частини проекту</t>
  </si>
  <si>
    <t xml:space="preserve">Усього </t>
  </si>
  <si>
    <t>5.4. Впровадження та розвиток інформаційних технологій</t>
  </si>
  <si>
    <t>Закупівля нових та модернізація наявних апаратних засобів інформатизації, у т.ч.:</t>
  </si>
  <si>
    <t>закупівля та модернізація робочих станцій</t>
  </si>
  <si>
    <t>закупівля та модернізація серверів</t>
  </si>
  <si>
    <t>закупівля та модернізація активного обладнання комп'ютерних мереж</t>
  </si>
  <si>
    <t>побудова та модернізація структурованих кабельних мереж</t>
  </si>
  <si>
    <t>Закупівля системного програмного забезпечення, у т.ч.:</t>
  </si>
  <si>
    <t>РУ-0,4</t>
  </si>
  <si>
    <t>ф.Дит.сад</t>
  </si>
  <si>
    <t>ф.Буд.зв'язку</t>
  </si>
  <si>
    <t>ТП-2</t>
  </si>
  <si>
    <t>ЛТЕ-1.03Т</t>
  </si>
  <si>
    <t>м.Бахмач</t>
  </si>
  <si>
    <t>КТП-449</t>
  </si>
  <si>
    <t>ст.Горностаївка</t>
  </si>
  <si>
    <t>КТП-49</t>
  </si>
  <si>
    <t>ст.Голубичі</t>
  </si>
  <si>
    <t>КТП-479</t>
  </si>
  <si>
    <t>ст.Гр.Рудня</t>
  </si>
  <si>
    <t>Седнівська ГЕС</t>
  </si>
  <si>
    <t>В-10 кВ Т-1</t>
  </si>
  <si>
    <t>ТП-83 В-0,4 кВ cт.Прилуки</t>
  </si>
  <si>
    <t>A1140RAL-BW-4T</t>
  </si>
  <si>
    <t>Ельстер Метроніка</t>
  </si>
  <si>
    <t>ТП-2 Т-1 В-0,4 кВ cт.Прилуки</t>
  </si>
  <si>
    <t>CTK3-05Q 2T4M</t>
  </si>
  <si>
    <t>ТП-2 Т-2 В-0,4 кВ cт.Прилуки</t>
  </si>
  <si>
    <t>ГКТП-114 В-0,4 кВ cт.Прилуки</t>
  </si>
  <si>
    <t>EA05RAL-P2C-4</t>
  </si>
  <si>
    <t>ТП-115 В-0,4 кВ cт.Прилуки</t>
  </si>
  <si>
    <t>ТП-147 В-0,4 кВ cт.Галка</t>
  </si>
  <si>
    <t>A1140RAL-BW-4П</t>
  </si>
  <si>
    <t>ТП-413 В-0,4 кВ cт.Линовиця</t>
  </si>
  <si>
    <t>ТП-177 В-0,4 кВ cт.Коломійцево</t>
  </si>
  <si>
    <t>ZMG310 CR44</t>
  </si>
  <si>
    <t>ТП-211 В-0,4 кВ cт.Лосинівка</t>
  </si>
  <si>
    <t>ТП-268 В-0,4 кВ cт.Більмачівка</t>
  </si>
  <si>
    <t>ТП-113 В-0,4 кВ cт.Августовка</t>
  </si>
  <si>
    <t>ТП-358 В-0,4 кВ cт.Ічня</t>
  </si>
  <si>
    <t>КТПО-50 В-0,23 кВ c.Богданівка</t>
  </si>
  <si>
    <t>0,23 кВ</t>
  </si>
  <si>
    <t>СОЭ-1.02/2Т</t>
  </si>
  <si>
    <t>КТПО-614 В-0,23 кВ c.Заїзд</t>
  </si>
  <si>
    <t>КТПО-2 В-0,23 кВ c.Тополі</t>
  </si>
  <si>
    <t>КТПО-522 В-0,23 кВ c.Линовиця</t>
  </si>
  <si>
    <t>КТПО-185 В-0,23 кВ зп.49 км с.Коломійцево</t>
  </si>
  <si>
    <t>КТПО-600 В-0,23 кВ пер.679 км с.Більмачівка</t>
  </si>
  <si>
    <t>ТОВ "НВК Інкотекс"</t>
  </si>
  <si>
    <t>КТПО-567 В-0,23 кВ пер.696 км с.Рожнівка</t>
  </si>
  <si>
    <t>ТП-71 В-0,4 кВ cт.Варварівка</t>
  </si>
  <si>
    <t>РЩ-1-0,23 від КТП-119 ПОНАБ 736 км м.Прилуки</t>
  </si>
  <si>
    <t>РЩ-2-0,23 від КТП-593 зп.729 км с.Л.Сорочинці</t>
  </si>
  <si>
    <t>РЩ-3-0,23 від КТП-34 зп.738 км м.Прилуки</t>
  </si>
  <si>
    <t>РЩ-4-0,23 від КТП-141 зп.59 км с.Заізд</t>
  </si>
  <si>
    <t>РЩ-7-0,23 від КТП-56 пер.741 км м.Прилуки</t>
  </si>
  <si>
    <t xml:space="preserve">РЩ-8-0,23 від КТП-38 пер.668 км </t>
  </si>
  <si>
    <t>РЩ-9-0,23 від КТП-40 пер.673 км</t>
  </si>
  <si>
    <t>РЩ-10-0,23 від ТП-71 пер.676 км</t>
  </si>
  <si>
    <t>РЩ-11-0,23 від КТП-421 пер.32 км</t>
  </si>
  <si>
    <t>СО-ЭА05М1</t>
  </si>
  <si>
    <t>НВП "Комунар"</t>
  </si>
  <si>
    <t>РЩ-12-0,23 від КТП-421 ПЧ-19</t>
  </si>
  <si>
    <t>РЩ-13-0,23 від КТП-2 пер.7 км с.Хвилівка</t>
  </si>
  <si>
    <t>РЩ-14-0,23 від КТП-48 ст.Качанівка</t>
  </si>
  <si>
    <t>РЩ-15-0,23 від КТП-457 пер.702 км с.Гужівка</t>
  </si>
  <si>
    <t>РЩ-16-0,23 від КТП-4 ст.Талалаївка</t>
  </si>
  <si>
    <t>РЩ-3-0,23 від КТП-111 ст.Болотниця</t>
  </si>
  <si>
    <t>РЩ-17-0,23 від КТП-245 ст.Рубанка</t>
  </si>
  <si>
    <t>РЩ-2-0,4 кВ від КТП-578 В-0,4 кВ cт.Григоровка</t>
  </si>
  <si>
    <t>РЩ-18-0,23 від КТП-234 пер.27 км</t>
  </si>
  <si>
    <t>ПС 110 Северная</t>
  </si>
  <si>
    <t>ПС 110 Ічня</t>
  </si>
  <si>
    <t>ПС 110 Ольшана</t>
  </si>
  <si>
    <t>ПС 110 Томашівка</t>
  </si>
  <si>
    <t>ПС 110 Ряшки</t>
  </si>
  <si>
    <t>ПС 110 М'ясокомбинат</t>
  </si>
  <si>
    <t>ПС 110 Леляки</t>
  </si>
  <si>
    <t>6кВ</t>
  </si>
  <si>
    <t>Магістральній канал зв'язку Чернігів-Куликівка-Ніжин, цифрові канали до віддалених РЕМ</t>
  </si>
  <si>
    <t>2003-2004</t>
  </si>
  <si>
    <t>Магістральній канал зв'язку Ніжин-Ічня-Прилуки</t>
  </si>
  <si>
    <t>Магістральній канал зв'язку Чернігів-Ріпки-Городня</t>
  </si>
  <si>
    <t>Магістральній канал зв'язку Городня-Щорс-Корюківка</t>
  </si>
  <si>
    <t>Магістральній канал зв'язку Корюківка-Мена</t>
  </si>
  <si>
    <t>Магістральній канал зв'язку Мена-Борзна, Ніжин-Носівка, Носівка-Козелець</t>
  </si>
  <si>
    <t>Магістральній канал зв'язку Борзна-Бахмач</t>
  </si>
  <si>
    <t>Магістральній канал зв'язку Прилуки-Варва-Срібне-Талалаївка</t>
  </si>
  <si>
    <t>Магістральній канал зв'язку Корюківка-Семенівка-Н.Сіверський</t>
  </si>
  <si>
    <t>Магістральній канал зв'язку Бахмач-ПС35/10Дмитровка-Талалаївка</t>
  </si>
  <si>
    <t xml:space="preserve">АТС Куликівка, Ніжин, Прилуки РЕМ, ПдВЕМ, </t>
  </si>
  <si>
    <t>АТС Ічня, Ріпки, Городня, Щорс, Корюківка, Мена РЕМ</t>
  </si>
  <si>
    <t>АТС Козелець РЕМ</t>
  </si>
  <si>
    <t>АТС Борзна, Семенівка РЕМ</t>
  </si>
  <si>
    <t>АТС Носівка РЕМ</t>
  </si>
  <si>
    <t>АТС Бахмач РЕМ</t>
  </si>
  <si>
    <t>1.1.5</t>
  </si>
  <si>
    <t>підрядний</t>
  </si>
  <si>
    <t>1.1.5.2.1</t>
  </si>
  <si>
    <t>тис.грн (без ПДВ)</t>
  </si>
  <si>
    <t>тис.грн                   (без ПДВ)</t>
  </si>
  <si>
    <t>Вартість одиниці продукції,
тис.грн (без ПДВ)</t>
  </si>
  <si>
    <t>тис.грн               (без ПДВ)</t>
  </si>
  <si>
    <t xml:space="preserve">Фактичне фінансування реалізації складової частини проекту станом на дату початку базового періоду, тис.грн (без ПДВ)  </t>
  </si>
  <si>
    <t>Будівництво нових ЛЕП (КЛ, ПЛ), усього, з них:</t>
  </si>
  <si>
    <t>ПС 110 Мельня</t>
  </si>
  <si>
    <t xml:space="preserve">ПЛ-35 Атюша </t>
  </si>
  <si>
    <t>P2C-3</t>
  </si>
  <si>
    <t>Чернігівська  ТЕЦ</t>
  </si>
  <si>
    <t>В-110 Т-1</t>
  </si>
  <si>
    <t>В-110 Т-2</t>
  </si>
  <si>
    <t>В-110 Т-3</t>
  </si>
  <si>
    <t xml:space="preserve">ОВ - 110 </t>
  </si>
  <si>
    <t>ПЛ-35 Подусівка  А</t>
  </si>
  <si>
    <t>ПЛ-35 Подусівка  Б</t>
  </si>
  <si>
    <t>ПЛ-35 Халявин</t>
  </si>
  <si>
    <t>ПЛ-35 Кархівка</t>
  </si>
  <si>
    <t>ПЛ-35 М.Коцюбинськ</t>
  </si>
  <si>
    <t>ПЛ-35 Портова - 1</t>
  </si>
  <si>
    <t>ПЛ-35 Портова - 2</t>
  </si>
  <si>
    <t>Ф-1 10 кВ</t>
  </si>
  <si>
    <t>Ф-2 10 кВ</t>
  </si>
  <si>
    <t>Ф-3 10 кВ</t>
  </si>
  <si>
    <t>Ф-4 10 кВ</t>
  </si>
  <si>
    <t>Ф-5 10 кВ</t>
  </si>
  <si>
    <t>Ф-6 10 кВ</t>
  </si>
  <si>
    <t>Ф-9 10 кВ</t>
  </si>
  <si>
    <t>Ф-11 10 кВ</t>
  </si>
  <si>
    <t>Ф-12 10 кВ</t>
  </si>
  <si>
    <t>Ф-15 10 кВ</t>
  </si>
  <si>
    <t>Ф-16 10 кВ</t>
  </si>
  <si>
    <t>Ф-17 10 кВ</t>
  </si>
  <si>
    <t>Ф-18 10 кВ</t>
  </si>
  <si>
    <t>Ф-20 10 кВ</t>
  </si>
  <si>
    <t>Ф-21 10 кВ</t>
  </si>
  <si>
    <t>Ф-22 10 кВ</t>
  </si>
  <si>
    <t>Ф-23 10 кВ</t>
  </si>
  <si>
    <t>Ф-27 10 кВ</t>
  </si>
  <si>
    <t>Ф-32 10 кВ</t>
  </si>
  <si>
    <t>Ф-33 10 кВ</t>
  </si>
  <si>
    <t>Ф-34 10 кВ</t>
  </si>
  <si>
    <t>Ф-35 10 кВ</t>
  </si>
  <si>
    <t>Ф-36 10 кВ</t>
  </si>
  <si>
    <t>Ф-39 10 кВ</t>
  </si>
  <si>
    <t>Ф-41 10 кВ Новофіл</t>
  </si>
  <si>
    <t>Ф-41 10 кВ Чернігів-ТЕКС</t>
  </si>
  <si>
    <t>Ф-42 10 кВ</t>
  </si>
  <si>
    <t>Ф-44 10 кВ</t>
  </si>
  <si>
    <t>ПС-110 кВ Бахмач</t>
  </si>
  <si>
    <t>ПЛ-110 кВ Плиски :</t>
  </si>
  <si>
    <t>ПЛ-110  Бахмач -2</t>
  </si>
  <si>
    <t>ПЛ-35 кВ Бахмач-2</t>
  </si>
  <si>
    <t>ПЛ-35 кВ Батурин</t>
  </si>
  <si>
    <t>ПЛ-10 Грузьке</t>
  </si>
  <si>
    <t>ПЛ-10 Тиниця</t>
  </si>
  <si>
    <t>ПЛ-10 Радгосп</t>
  </si>
  <si>
    <t>ПЛ-10 Халімонове</t>
  </si>
  <si>
    <t>ПЛ-10 ТП - 405</t>
  </si>
  <si>
    <t>ПЛ-10 ТП - 403</t>
  </si>
  <si>
    <t>ПС-110 кВ Крути</t>
  </si>
  <si>
    <t>В - 110 кВ   Т - 1</t>
  </si>
  <si>
    <t>В - 110 кВ   Т - 2</t>
  </si>
  <si>
    <t xml:space="preserve"> ПЛ-10 Крути</t>
  </si>
  <si>
    <t>ПЛ-10 Бурковка</t>
  </si>
  <si>
    <t>ПЛ-10 Печі</t>
  </si>
  <si>
    <t>ПС-110 кВ Носівка</t>
  </si>
  <si>
    <t>ВЛ-110 кВ Бобровиця :</t>
  </si>
  <si>
    <t>ВЛ-110 кВ Ніжин :</t>
  </si>
  <si>
    <t>ВЛ-35 кВ Трудова</t>
  </si>
  <si>
    <t>ПЛ-10 С/г техніка</t>
  </si>
  <si>
    <t>ПЛ-10 Дослідна</t>
  </si>
  <si>
    <t>ПЛ-10 Иржавець</t>
  </si>
  <si>
    <t>ПЛ-10 Місто</t>
  </si>
  <si>
    <t>ПЛ-10 Цукр. з-д</t>
  </si>
  <si>
    <t>ПС-110 кВ Неданчичі</t>
  </si>
  <si>
    <t xml:space="preserve"> ПЛ-10 Ф-4 ГКНС</t>
  </si>
  <si>
    <t>ПС-110 кВ Чернігів-тягова</t>
  </si>
  <si>
    <t xml:space="preserve"> ПЛ-10 ТП-343</t>
  </si>
  <si>
    <t>ПС-110 Щорс</t>
  </si>
  <si>
    <t>ПЛ-10 кВ ЖД-1</t>
  </si>
  <si>
    <t>ПЛ-10 кВ ЖД-2</t>
  </si>
  <si>
    <t>ЦРП ст.Щорс</t>
  </si>
  <si>
    <t>В-10 кВ</t>
  </si>
  <si>
    <t>ПС-110 Мена-2</t>
  </si>
  <si>
    <t>ПЛ-10 кВ Вокзал</t>
  </si>
  <si>
    <t>ПС-35 Хоробичі</t>
  </si>
  <si>
    <t>ПЛ-10 кВ ЖД</t>
  </si>
  <si>
    <t>ПС-110 Куликівка</t>
  </si>
  <si>
    <t>ПС-110 Ріпки</t>
  </si>
  <si>
    <t>ПС-110 Добрянка</t>
  </si>
  <si>
    <t>РП-6 м.Ніжин</t>
  </si>
  <si>
    <t>CTK3-10A</t>
  </si>
  <si>
    <t>ВКФ "Телекарт"</t>
  </si>
  <si>
    <t>ф.Шаумяна</t>
  </si>
  <si>
    <t>1H4PB</t>
  </si>
  <si>
    <t>ТП-286 м.Ніжин</t>
  </si>
  <si>
    <t>ф.Прилуцька</t>
  </si>
  <si>
    <t>ТП-208 м.Ніжин</t>
  </si>
  <si>
    <t>ф.Краснодонців</t>
  </si>
  <si>
    <t>ТП-202 м.Ніжин</t>
  </si>
  <si>
    <t>Закупівля та модернізація серверів</t>
  </si>
  <si>
    <t>Усього 4.1.2</t>
  </si>
  <si>
    <t>Інші засоби інформатизації</t>
  </si>
  <si>
    <t>4.1.3</t>
  </si>
  <si>
    <t>Закупівля та модернізація активного обладнання комп'ютерних мереж</t>
  </si>
  <si>
    <t>Усього 4.1.3</t>
  </si>
  <si>
    <t>4.1.4</t>
  </si>
  <si>
    <t>Побудова та модернізація структурованих кабельних мереж</t>
  </si>
  <si>
    <t xml:space="preserve">Організація останньої милі </t>
  </si>
  <si>
    <t>Усього 4.1.4</t>
  </si>
  <si>
    <t>Прогнозний стан на кінець прогнозного періоду</t>
  </si>
  <si>
    <t>Виробник лічильників</t>
  </si>
  <si>
    <t>Відповідність лічильника вимогам Інструкції про порядок комерційного обліку електричної енергії**</t>
  </si>
  <si>
    <t>Відповідність точки обліку вимогам Інструкції про порядок комерційного обліку електричної енергії**</t>
  </si>
  <si>
    <t>Трансформатори напруги (ТН), усього</t>
  </si>
  <si>
    <t>Трансформатори струму (ТС), усього</t>
  </si>
  <si>
    <t>4.4. Стан технічного обліку електричної енергії на початок прогнозного періоду</t>
  </si>
  <si>
    <t>Відповідність лічильника вимогам Інструкції про порядок комерційного обліку електричної енергії*</t>
  </si>
  <si>
    <t>4.5. Стан комп'ютерної техніки на початок прогнозного періоду</t>
  </si>
  <si>
    <t>4.7. Витрати електричної енергії*</t>
  </si>
  <si>
    <t>Показник</t>
  </si>
  <si>
    <t>Фактичне надходження електричної енергії</t>
  </si>
  <si>
    <t>Нормативні технологічні витрати</t>
  </si>
  <si>
    <t>Небаланс**</t>
  </si>
  <si>
    <t>** Різниця між звітним значенням технологічних витрат електричної енергії та нормативним значенням технологічних витрат електричної енергії.</t>
  </si>
  <si>
    <t>у тому числі по 2 класу напруги</t>
  </si>
  <si>
    <t>Загальна довжина електричних мереж, км **</t>
  </si>
  <si>
    <t>0,38 кВ</t>
  </si>
  <si>
    <t>Середньооблікова чисельність персоналу, осіб</t>
  </si>
  <si>
    <t>у тому числі з передачі</t>
  </si>
  <si>
    <t>Річний обсяг постачання електричної енергії, млн. кВт.год</t>
  </si>
  <si>
    <t>Річна виручка від постачання електричної енергії, тис. грн.</t>
  </si>
  <si>
    <t>Операційні витрати з постачання електричної енергії, тис. грн.</t>
  </si>
  <si>
    <t>Прибуток усього, тис. грн.</t>
  </si>
  <si>
    <t>Релейного захисту та автоматики</t>
  </si>
  <si>
    <t>Зв'язку та обчислювальної техніки</t>
  </si>
  <si>
    <t>У т.ч. по роках:</t>
  </si>
  <si>
    <t>Заходи зі зниження нетехнічних витрат електричної енергії</t>
  </si>
  <si>
    <t>Впровадження та розвиток  автоматизованих систем диспетчерсько-технологічного керування (АСДТК)</t>
  </si>
  <si>
    <t>Впровадження та розвиток систем зв'язку</t>
  </si>
  <si>
    <t>Модернізація та закупівля колісної техніки</t>
  </si>
  <si>
    <t>усього на рік</t>
  </si>
  <si>
    <t xml:space="preserve">економічний ефект </t>
  </si>
  <si>
    <t>млн. кВт.год</t>
  </si>
  <si>
    <t>окупність у роках</t>
  </si>
  <si>
    <t>Будівництво нових ЛЕП (КЛ, ПЛ), усього з них:</t>
  </si>
  <si>
    <t>1.1.4.1</t>
  </si>
  <si>
    <t>у т.ч. з магістральними ізольованими проводами</t>
  </si>
  <si>
    <t>Кількість трансформаторів, установлення яких передбачено інвестиційною програмою на прогнозний період, шт.</t>
  </si>
  <si>
    <t>1.1.5.2.3</t>
  </si>
  <si>
    <t>КЛ-35 кВ, усього</t>
  </si>
  <si>
    <t>КЛ-6 (10) кВ, усього</t>
  </si>
  <si>
    <t>ПС з вищим класом напруги 110 (150) кВ, усього</t>
  </si>
  <si>
    <t>модернізація, усього</t>
  </si>
  <si>
    <t>ПС з вищим класом напруги 35 кВ, усього</t>
  </si>
  <si>
    <t>2.4</t>
  </si>
  <si>
    <t>2.5</t>
  </si>
  <si>
    <t>1.3</t>
  </si>
  <si>
    <t>1.4</t>
  </si>
  <si>
    <t>1.5</t>
  </si>
  <si>
    <t>1.6</t>
  </si>
  <si>
    <t>1.7</t>
  </si>
  <si>
    <t>1.8</t>
  </si>
  <si>
    <t>1.9</t>
  </si>
  <si>
    <t>1.10</t>
  </si>
  <si>
    <t>1.11</t>
  </si>
  <si>
    <t>1.12</t>
  </si>
  <si>
    <t>млн.грн.</t>
  </si>
  <si>
    <t>Середньомісячна заробітна плата працівників, грн.</t>
  </si>
  <si>
    <t>База нарахування прибутку, тис. грн.</t>
  </si>
  <si>
    <t>Сума залучених інвестицій, тис. грн.</t>
  </si>
  <si>
    <t>відповідає</t>
  </si>
  <si>
    <t>10 кВ</t>
  </si>
  <si>
    <t>0,5S</t>
  </si>
  <si>
    <t>ПС 110 Виповзово</t>
  </si>
  <si>
    <t>1.1.2</t>
  </si>
  <si>
    <t>1.1.3</t>
  </si>
  <si>
    <t>Усього
у т.ч:</t>
  </si>
  <si>
    <t>6-20 кВ</t>
  </si>
  <si>
    <t>Спосіб виконання робіт (підрядний/ господарський)</t>
  </si>
  <si>
    <t>_________________</t>
  </si>
  <si>
    <t>(підпис)</t>
  </si>
  <si>
    <t xml:space="preserve">    "____" ____________ 20___ року</t>
  </si>
  <si>
    <t>16 кв.житл.буд.</t>
  </si>
  <si>
    <t>КТП-353 м.Ніжин</t>
  </si>
  <si>
    <t>В-0,4 кВ</t>
  </si>
  <si>
    <t>КТП-92 м.Ніжин</t>
  </si>
  <si>
    <t>ТП-349 м.Н.Сіверський</t>
  </si>
  <si>
    <t>ТП-233 м.Н.Сіверський</t>
  </si>
  <si>
    <t>КТП-20 з.п.Угли-завод</t>
  </si>
  <si>
    <t>КТП-70 ст.Корюківка</t>
  </si>
  <si>
    <t>КТП-243 ст.Корюківка</t>
  </si>
  <si>
    <t>ПС-35 Високе</t>
  </si>
  <si>
    <t>ПЛ-10 кВ ТП-435</t>
  </si>
  <si>
    <t>КТП-100 ст.Семенівка</t>
  </si>
  <si>
    <t>КТП-72 ст.Семенівка</t>
  </si>
  <si>
    <t>ТП-570</t>
  </si>
  <si>
    <t>Elster</t>
  </si>
  <si>
    <t>ф.ТП-585</t>
  </si>
  <si>
    <t>C-4</t>
  </si>
  <si>
    <t>РП-28</t>
  </si>
  <si>
    <t>ТП-144</t>
  </si>
  <si>
    <t>ТП-88</t>
  </si>
  <si>
    <t>КТП-257 м.Чернігів</t>
  </si>
  <si>
    <t>КТП-411 м.Чернігів</t>
  </si>
  <si>
    <t>ТП ст.Халявино</t>
  </si>
  <si>
    <t>пост ЕЦ</t>
  </si>
  <si>
    <t>Житл.буд. ПЗЗ</t>
  </si>
  <si>
    <t>CTK3-10Q</t>
  </si>
  <si>
    <t>1-ша черга</t>
  </si>
  <si>
    <t>2H4Mt</t>
  </si>
  <si>
    <t>2H6Mt</t>
  </si>
  <si>
    <t>2-ша черга</t>
  </si>
  <si>
    <t>Система керування й отримання даних</t>
  </si>
  <si>
    <t>5.3.1. Етапи впровадження  проекту АСДТК ліцензіата</t>
  </si>
  <si>
    <t>інші засоби інформатизації</t>
  </si>
  <si>
    <t>інформаційна система управління виробництвом</t>
  </si>
  <si>
    <t>Модернізація ПС, ТП та РП, усього, з них:</t>
  </si>
  <si>
    <t>Покращення обліку електроенергії, у т.ч.:</t>
  </si>
  <si>
    <t>впровадження обліку споживання електроенергії населенням, у т.ч.:</t>
  </si>
  <si>
    <t xml:space="preserve">Телемеханіка підстанцій                                                      </t>
  </si>
  <si>
    <t>впровадження корпоративного зв`язку ліцензіата</t>
  </si>
  <si>
    <t xml:space="preserve"> "___" ________________ 20___ року</t>
  </si>
  <si>
    <t xml:space="preserve">Закупівля нових та модернізація наявних апаратних засобів інформатизації, у т.ч.: </t>
  </si>
  <si>
    <t>Закупівля та модернізація робочих станцій</t>
  </si>
  <si>
    <t xml:space="preserve">Закупівля та модернізація прикладного програмного забезпечення, у т.ч.: </t>
  </si>
  <si>
    <t>не розрах.</t>
  </si>
  <si>
    <t>4. Узагальнений технічний стан об'єктів електричних мереж</t>
  </si>
  <si>
    <t>Назва обладнання та якісна оцінка*</t>
  </si>
  <si>
    <t>Повітряні лінії (ПЛ)-220 кВ, усього</t>
  </si>
  <si>
    <t>км                    (по трасі)</t>
  </si>
  <si>
    <t>у доброму стані</t>
  </si>
  <si>
    <t>підлягає реконструкції</t>
  </si>
  <si>
    <t>підлягає капітальному ремонту</t>
  </si>
  <si>
    <t>підлягає повній заміні</t>
  </si>
  <si>
    <t>Кабельні лінії (КЛ)-220 кВ, усього</t>
  </si>
  <si>
    <t>КЛ-110 (150) кВ, усього</t>
  </si>
  <si>
    <t>Підстанції (ПС) з вищим класом напруги 220 кВ, усього</t>
  </si>
  <si>
    <t>Трансформаторні підстанції (ТП), розподільні пункти (РП)-6 (10) кВ, усього</t>
  </si>
  <si>
    <t>Силові трансформатори ПС вищою напругою 220 кВ, усього</t>
  </si>
  <si>
    <t>вимагають заміни з метою зниження технологічних витрат електричної енергії (ТВЕ)</t>
  </si>
  <si>
    <t>вимагають заміни як такі, що не підлягають ремонту</t>
  </si>
  <si>
    <t>Силові трансформатори ПС вищою напругою 110 (150) кВ, усього</t>
  </si>
  <si>
    <t>вимагають заміни з метою зниження ТВЕ</t>
  </si>
  <si>
    <t>Силові трансформатори ПС вищою напругою 35 кВ, усього</t>
  </si>
  <si>
    <t>Силові трансформатори ПС вищою напругою 6-10 кВ, усього</t>
  </si>
  <si>
    <t>* Оцінку необхідності капітального ремонту або повної заміни ліній електропередачі (ЛЕП) проводити за пріоритетом реального технічного стану, а не з періодичності капітального ремонту.</t>
  </si>
  <si>
    <t>4.1. Характеристика електричних мереж</t>
  </si>
  <si>
    <t>Одиниці виміру</t>
  </si>
  <si>
    <t>Довжина повітряних ліній електропередачі, усього по колах</t>
  </si>
  <si>
    <t>км / %</t>
  </si>
  <si>
    <t xml:space="preserve">з них на дерев'яних опорах </t>
  </si>
  <si>
    <t>з них на дерев'яних опорах</t>
  </si>
  <si>
    <t>напругою 0,4 кВ і нижче</t>
  </si>
  <si>
    <t>с проводом стальним (ПС)</t>
  </si>
  <si>
    <t>з ізольованим проводом (магістральним)</t>
  </si>
  <si>
    <t>перекидок 0,4 кВ, усього</t>
  </si>
  <si>
    <t>шт. / км</t>
  </si>
  <si>
    <t>у т.ч. с ізольованими проводами (кабелями)</t>
  </si>
  <si>
    <t>Довжина кабельних ліній електропередачі, усього</t>
  </si>
  <si>
    <t>з них працюють понад 30 років</t>
  </si>
  <si>
    <t xml:space="preserve">напругою 0,4 кВ і нижче    </t>
  </si>
  <si>
    <t>Кількість власних знижувальних ПС 35-220 кВ та потужність силових трансформаторів на них, усього</t>
  </si>
  <si>
    <t>шт. / МВА</t>
  </si>
  <si>
    <t>220 кВ</t>
  </si>
  <si>
    <t>150 кВ</t>
  </si>
  <si>
    <t>Кількість власних знижувальних ПС 35-220 кВ , усього, з них такі, які мають:</t>
  </si>
  <si>
    <t>два і більше трансформатори</t>
  </si>
  <si>
    <t>шт. / %</t>
  </si>
  <si>
    <t>два і більше джерел живлення</t>
  </si>
  <si>
    <t>телемеханіку в повному обсязі</t>
  </si>
  <si>
    <t>пристрої компенсації ємкістного струму</t>
  </si>
  <si>
    <t>пристрої компенсації реактивної потужності</t>
  </si>
  <si>
    <t>Кількість та потужність силових трансформаторів, установлених на знижувальних підстанціях напругою 6-220 кВ (без трансформаторів  для підключення заземлювальних реакторів та трансформаторів власних потреб), усього</t>
  </si>
  <si>
    <t>з них працюють більше 25 років</t>
  </si>
  <si>
    <t>шт. / % / МВА</t>
  </si>
  <si>
    <t>з них працюють понад 25 років</t>
  </si>
  <si>
    <t>напругою 110 кВ (150 кВ)</t>
  </si>
  <si>
    <t>напругою 6 - 10 кВ</t>
  </si>
  <si>
    <t>Кількість короткозамикачів, установлених на знижувальних підстанціях напругою 35-220 кВ, усього</t>
  </si>
  <si>
    <t>з них потребують заміни</t>
  </si>
  <si>
    <t>Кількість відокремлювачів, установлених на знижувальних підстанціях напругою 35-220 кВ, усього</t>
  </si>
  <si>
    <t>Кількість роз'єднувачів, установлених на знижувальних підстанціях напругою 35-220 кВ, усього</t>
  </si>
  <si>
    <t>Кількість вимикачів, установлених на об'єктах  електричних мереж напругою 6-220 кВ, усього</t>
  </si>
  <si>
    <t>у т. ч.:</t>
  </si>
  <si>
    <t>напругою 220 кВ, з них:</t>
  </si>
  <si>
    <t>масляних</t>
  </si>
  <si>
    <t>повітряних</t>
  </si>
  <si>
    <t>електромагнітних</t>
  </si>
  <si>
    <t>вакуумних</t>
  </si>
  <si>
    <t>елегазових, у т.ч.:</t>
  </si>
  <si>
    <t>бакових</t>
  </si>
  <si>
    <t>колонкових</t>
  </si>
  <si>
    <t>напругою 150 кВ, з них:</t>
  </si>
  <si>
    <t>напругою 110 кВ, з них:</t>
  </si>
  <si>
    <t>напругою 35 кВ, з них:</t>
  </si>
  <si>
    <t>напругою 6-10 кВ, з них:</t>
  </si>
  <si>
    <t>Кількість вимикачів, що випрацювали термін служби</t>
  </si>
  <si>
    <t>Кількість вимикачів, що не відповідають струмам короткого замикання в електромережі, але експлуатуються, усього</t>
  </si>
  <si>
    <t>Кількість і потужність підстанцій 6 - 10/0,4 кВ, усього</t>
  </si>
  <si>
    <t>відкритих</t>
  </si>
  <si>
    <t xml:space="preserve">   однотрансформаторних</t>
  </si>
  <si>
    <t xml:space="preserve">   з них щоглових</t>
  </si>
  <si>
    <t xml:space="preserve">   двотрансформаторних</t>
  </si>
  <si>
    <t>закритих</t>
  </si>
  <si>
    <t>Кількість РП 6-20 кВ, усього</t>
  </si>
  <si>
    <t>Кількість повітряних фідерів 6-10 кВ, усього</t>
  </si>
  <si>
    <t>довжиною з відгалуженнями до 15 км</t>
  </si>
  <si>
    <t>з відгалуженями від 15 до 50 км</t>
  </si>
  <si>
    <t>довжиною з відгалуженнями понад 50 км</t>
  </si>
  <si>
    <t>Кількість лінійних та підстанціонних роз'єднувачів напругою 6-10 кВ, усього</t>
  </si>
  <si>
    <t>Кількість вимикачів  навантаження 6-10 кВ, усього</t>
  </si>
  <si>
    <t>Найменування енергооб'єкта, його місцезнаходження та потужність</t>
  </si>
  <si>
    <t>4.1.2</t>
  </si>
  <si>
    <t>№</t>
  </si>
  <si>
    <t xml:space="preserve">відповідає  </t>
  </si>
  <si>
    <t>Тип вимірювального трансформатора</t>
  </si>
  <si>
    <t>Обсяги робіт та капіталовкладень
ПЛ, КЛ / ПС</t>
  </si>
  <si>
    <t>ПЛ-35 Осняки</t>
  </si>
  <si>
    <t>5.І. Будівництво, модернізація та реконструкція електричних мереж та обладнання</t>
  </si>
  <si>
    <t>ПЛ-110 Чернігівська</t>
  </si>
  <si>
    <t>110кВ</t>
  </si>
  <si>
    <t>ПЛ-110 Розгрузочна</t>
  </si>
  <si>
    <t>ПЛ-110 Тягова</t>
  </si>
  <si>
    <t>ПЛ-110 Березна</t>
  </si>
  <si>
    <t>ПЛ-110 Придеснянська</t>
  </si>
  <si>
    <t>ПЛ-110 Куликівка</t>
  </si>
  <si>
    <t>ПС 330 Чернігівська</t>
  </si>
  <si>
    <t>В-10 Т-1</t>
  </si>
  <si>
    <t>В-10 Т-2</t>
  </si>
  <si>
    <t>ПС 110 Куликівка</t>
  </si>
  <si>
    <t>ПЛ-35 Орлівка</t>
  </si>
  <si>
    <t>ПС 35 Чемер</t>
  </si>
  <si>
    <t>ПС 35 Олишівка</t>
  </si>
  <si>
    <t>ПЛ-35 Лихачів</t>
  </si>
  <si>
    <t>ПС 110 Городня</t>
  </si>
  <si>
    <t>ПЛ-35 Пекуровка</t>
  </si>
  <si>
    <t>ПЛ-35 Хоробичі</t>
  </si>
  <si>
    <t>ПС 110 Козелець</t>
  </si>
  <si>
    <t>B-35 T-1</t>
  </si>
  <si>
    <t>B-35 T-2</t>
  </si>
  <si>
    <t>ПС 110 Остер</t>
  </si>
  <si>
    <t>ПС 110 Оболоння</t>
  </si>
  <si>
    <t>ПС-35 Понорниця</t>
  </si>
  <si>
    <t>ПС 110 Корюківка</t>
  </si>
  <si>
    <t>ПС 110 Холми</t>
  </si>
  <si>
    <t>B-10T-2</t>
  </si>
  <si>
    <t>ПС 110 Мена-1</t>
  </si>
  <si>
    <t>В-10Т-1</t>
  </si>
  <si>
    <t>ПС 110 Мена-2</t>
  </si>
  <si>
    <t>В-35 Т-1</t>
  </si>
  <si>
    <t>В-35 Т-2</t>
  </si>
  <si>
    <t xml:space="preserve">35 кВ </t>
  </si>
  <si>
    <t>В-10Т-2</t>
  </si>
  <si>
    <t>ПС 110 Березна</t>
  </si>
  <si>
    <t xml:space="preserve">відповідає   </t>
  </si>
  <si>
    <t>ПЛ-35 Стольне</t>
  </si>
  <si>
    <t>ПС 110 Н.Сіверський</t>
  </si>
  <si>
    <t>В-35Т-1</t>
  </si>
  <si>
    <t>ПС 110 Нерафа</t>
  </si>
  <si>
    <t>ПЛ-35 Павлівка</t>
  </si>
  <si>
    <t>ПС 110 Ріпки</t>
  </si>
  <si>
    <t>ПЛ-35 Замглай</t>
  </si>
  <si>
    <t>ПС 35 Любеч</t>
  </si>
  <si>
    <t>ПС 35 Малинівка</t>
  </si>
  <si>
    <t>ПС 35 Петруші</t>
  </si>
  <si>
    <t>ПС 35 Селище</t>
  </si>
  <si>
    <t>ПС 35 Осняки</t>
  </si>
  <si>
    <t>ПС 110 Семенівка-2</t>
  </si>
  <si>
    <t>ПС 35 Машево</t>
  </si>
  <si>
    <t>ПЛ-35 Жадово</t>
  </si>
  <si>
    <t>ПС 35 Чорнотичи</t>
  </si>
  <si>
    <t>ПС 110 Сосниця</t>
  </si>
  <si>
    <t>ПС 35 Мохнатин</t>
  </si>
  <si>
    <t>ПЛ-35 Мньов</t>
  </si>
  <si>
    <t>ПЛ-35 Снов'янка</t>
  </si>
  <si>
    <t>ПС 110 Щорс</t>
  </si>
  <si>
    <t>10кВ</t>
  </si>
  <si>
    <t>ПС 35 Петрівка</t>
  </si>
  <si>
    <t>ПС 35 Горськ</t>
  </si>
  <si>
    <t>10кВ,</t>
  </si>
  <si>
    <t>ПС 35 Низківка</t>
  </si>
  <si>
    <t>Директор фінансовий</t>
  </si>
  <si>
    <t>Р.В. Стройний</t>
  </si>
  <si>
    <t>B-10 T-2</t>
  </si>
  <si>
    <t>5</t>
  </si>
  <si>
    <t>№ з/п</t>
  </si>
  <si>
    <t>Цільові програми</t>
  </si>
  <si>
    <t>у т.ч. по роках:</t>
  </si>
  <si>
    <t>%</t>
  </si>
  <si>
    <t>І</t>
  </si>
  <si>
    <t>Впровадження та розвиток інформаційних технологій</t>
  </si>
  <si>
    <t>Інше</t>
  </si>
  <si>
    <t>Разом</t>
  </si>
  <si>
    <t>Складові цільової програми</t>
  </si>
  <si>
    <t>ТС 0,4 кВ</t>
  </si>
  <si>
    <t>ТС, ТН 6(10)-150 кВ</t>
  </si>
  <si>
    <t>сільським</t>
  </si>
  <si>
    <t>міським</t>
  </si>
  <si>
    <t>зниження ТВЕ</t>
  </si>
  <si>
    <t>Придбання обладнання, що не вимагає монтажу</t>
  </si>
  <si>
    <t>Одиниця виміру</t>
  </si>
  <si>
    <t>Джерело фінансування</t>
  </si>
  <si>
    <t>110 кВ</t>
  </si>
  <si>
    <t>км</t>
  </si>
  <si>
    <t>Найменування заходів інвестиційної програми</t>
  </si>
  <si>
    <t>Усього по програмі</t>
  </si>
  <si>
    <t>1.3.3</t>
  </si>
  <si>
    <t>1.2.1</t>
  </si>
  <si>
    <t>1.2.3</t>
  </si>
  <si>
    <t>1.2.4</t>
  </si>
  <si>
    <t>Модернізація ПС, ТП та РП, усього з них:</t>
  </si>
  <si>
    <t>1.5.1</t>
  </si>
  <si>
    <t>1.5.2</t>
  </si>
  <si>
    <t>Придбання та впровадження засобів диспетчерсько-технологічного керування замість морально і фізично зношених та для розширення наявних, у т.ч.:</t>
  </si>
  <si>
    <t>Системи зв'язку, у т.ч.:</t>
  </si>
  <si>
    <t>КЛ-0,4 кВ, усього</t>
  </si>
  <si>
    <t>напругою 220 кВ</t>
  </si>
  <si>
    <t>Кількість точок обліку всього, шт.</t>
  </si>
  <si>
    <t>Кількість  безоблікових точок обліку, шт.</t>
  </si>
  <si>
    <t>Фінансування, передбачене на реалізацію складової частини проекту інвестиційною програмою на прогнозний пеіод , тис.грн (без ПДВ)</t>
  </si>
  <si>
    <t>тис.грн                 (без ПДВ)</t>
  </si>
  <si>
    <t>Вартість реалізації складової частини проекту відповідно до проектної документації,             тис.грн (без ПДВ)</t>
  </si>
  <si>
    <t xml:space="preserve">Фінансування реалізації складової частини проекту, перебдачене інвестиційною програмою  на базовий період,                                тис.грн (без ПДВ)  </t>
  </si>
  <si>
    <t xml:space="preserve">Фінансування, передбачене на реалізацію складової частини проекту інвестиційною програмою на прогнозний період, тис.грн (без ПДВ) </t>
  </si>
  <si>
    <t>Сума коштів, необхідна для завершення реалізації складової частини проекту з розбивкою по роках, тис.грн. (без ПДВ)</t>
  </si>
  <si>
    <t>тис.грн            (без ПДВ)</t>
  </si>
  <si>
    <t>Магістральній канал зв'язку Мена-Сосниця</t>
  </si>
  <si>
    <t>Магістральній канал зв'язку Носівка-Бобровиця, Сосниця-Короп</t>
  </si>
  <si>
    <t>Корюківський РЕМ (3 ПС)</t>
  </si>
  <si>
    <t>1.1.2.3</t>
  </si>
  <si>
    <t>Усього 1.1.2.3</t>
  </si>
  <si>
    <t>ПС 330 Чернігівська   ОВ-110</t>
  </si>
  <si>
    <t>ПЛ-110 Томашівка</t>
  </si>
  <si>
    <t>ПЛ-110 Прилуки</t>
  </si>
  <si>
    <t>ПЛ-110 Прогрес-1</t>
  </si>
  <si>
    <t>ПЛ-110 Прогрес-2</t>
  </si>
  <si>
    <t>ПЛ-110 Носівка</t>
  </si>
  <si>
    <t>ПЛ-110 Крути</t>
  </si>
  <si>
    <t>0,2S</t>
  </si>
  <si>
    <t>ОВ-110</t>
  </si>
  <si>
    <t>A071</t>
  </si>
  <si>
    <t>ПЛ-35 Місто А</t>
  </si>
  <si>
    <t>С071</t>
  </si>
  <si>
    <t>ПЛ-35 Місто В</t>
  </si>
  <si>
    <t>ПЛ-35 Прохори</t>
  </si>
  <si>
    <t>ПЛ-35 Безуглівка</t>
  </si>
  <si>
    <t>ПЛ-35 Вертіївка</t>
  </si>
  <si>
    <t>ПЛ-35 Кр.Партизани</t>
  </si>
  <si>
    <t>ПЛ-10 Хвилівка</t>
  </si>
  <si>
    <t>ПЛ-10 Кунашівка</t>
  </si>
  <si>
    <t>ПЛ-10 Пташник</t>
  </si>
  <si>
    <t>ПЛ-10 Березанка</t>
  </si>
  <si>
    <t>ПЛ-10 Перебудова</t>
  </si>
  <si>
    <t>ПЛ-10 Пашківка</t>
  </si>
  <si>
    <t>ПЛ-10 ТП-35</t>
  </si>
  <si>
    <t>ПЛ-10 РП-12</t>
  </si>
  <si>
    <t>ПС 330 Славутич</t>
  </si>
  <si>
    <t>ПЛ-110 ЧТЕЦ</t>
  </si>
  <si>
    <t>ПЛ-110 Город-1</t>
  </si>
  <si>
    <t>ПЛ-110 Город-2</t>
  </si>
  <si>
    <t>ПС 110 Калита</t>
  </si>
  <si>
    <t>ZMD405</t>
  </si>
  <si>
    <t>Landis+Gyr Ltd</t>
  </si>
  <si>
    <t>ПЛ-110 Козелець</t>
  </si>
  <si>
    <t>CR44</t>
  </si>
  <si>
    <t>ПС 35 Сергіївка</t>
  </si>
  <si>
    <t>ПЛ-35 Оржиця</t>
  </si>
  <si>
    <t>ПЛ-110 Полігонна</t>
  </si>
  <si>
    <t>ПЛ-110 Жукін</t>
  </si>
  <si>
    <t>ПЛ-110 Бобрик</t>
  </si>
  <si>
    <t>ПС 110 Добрянка</t>
  </si>
  <si>
    <t>ПЛ-110 Терехівка</t>
  </si>
  <si>
    <t>ПС 110 Прилуки</t>
  </si>
  <si>
    <t>ПЛ-110 Пирятин</t>
  </si>
  <si>
    <t>ПС 110 Терещенська</t>
  </si>
  <si>
    <t>EA05RAL-</t>
  </si>
  <si>
    <t xml:space="preserve">АВВ ВЭИ </t>
  </si>
  <si>
    <t>ПЛ-110 Оболоння</t>
  </si>
  <si>
    <t>P2C-4</t>
  </si>
  <si>
    <t>Метроника</t>
  </si>
  <si>
    <t>ОМВ-110</t>
  </si>
  <si>
    <t>Шостка ТЕЦ</t>
  </si>
  <si>
    <t>ПС 35 К.Слобода</t>
  </si>
  <si>
    <t>ПЛ-35 Хільчічі</t>
  </si>
  <si>
    <t>ПС 110 Талалаївка</t>
  </si>
  <si>
    <t>ПЛ-35 Талаївка-2</t>
  </si>
  <si>
    <t>6 кВ</t>
  </si>
  <si>
    <t>В-6 Т-1</t>
  </si>
  <si>
    <t>В-6 Т-2</t>
  </si>
  <si>
    <t>ПС 35 Голінка</t>
  </si>
  <si>
    <t>ПЛ-35 В.Самбор</t>
  </si>
  <si>
    <t>ПС 35 Красне</t>
  </si>
  <si>
    <t>ПЛ-35 Попівка</t>
  </si>
  <si>
    <t>Назва показника</t>
  </si>
  <si>
    <t>3.3</t>
  </si>
  <si>
    <t>3.4</t>
  </si>
  <si>
    <t>(П. І. Б.)</t>
  </si>
  <si>
    <t>М. П.</t>
  </si>
  <si>
    <t>2.8</t>
  </si>
  <si>
    <t>2.9</t>
  </si>
  <si>
    <t>Усього</t>
  </si>
  <si>
    <t>2.3</t>
  </si>
  <si>
    <t>усього</t>
  </si>
  <si>
    <t>B-10 T-1</t>
  </si>
  <si>
    <t>В-10 T-1</t>
  </si>
  <si>
    <t>до 8 років</t>
  </si>
  <si>
    <t>8 - 20 років</t>
  </si>
  <si>
    <t>20 - 30 років</t>
  </si>
  <si>
    <t>більше 30 років</t>
  </si>
  <si>
    <t>відсутні</t>
  </si>
  <si>
    <t>В-110 АТ-1</t>
  </si>
  <si>
    <t>В-110 АТ-2</t>
  </si>
  <si>
    <t>В-35 АТ-1</t>
  </si>
  <si>
    <t>В-35 АТ-2</t>
  </si>
  <si>
    <t>ТВП-1</t>
  </si>
  <si>
    <t>ТВП-2</t>
  </si>
  <si>
    <t>ТВП-3</t>
  </si>
  <si>
    <t>ПЛ-110 Комарин</t>
  </si>
  <si>
    <t>ПС 110 Бобровиця</t>
  </si>
  <si>
    <t>ПС 110 Бахмач</t>
  </si>
  <si>
    <t>напругою 0,4 кВ</t>
  </si>
  <si>
    <t xml:space="preserve">відповідає </t>
  </si>
  <si>
    <t>ПС 110 Бахмач-2</t>
  </si>
  <si>
    <t>ПС 110 Плиски</t>
  </si>
  <si>
    <t>3.5</t>
  </si>
  <si>
    <t>3.6</t>
  </si>
  <si>
    <t>3.7</t>
  </si>
  <si>
    <t>3.8</t>
  </si>
  <si>
    <t>1.2.2</t>
  </si>
  <si>
    <t>4.3</t>
  </si>
  <si>
    <t>шт.</t>
  </si>
  <si>
    <t>35кВ</t>
  </si>
  <si>
    <t>2.6</t>
  </si>
  <si>
    <t>2.2.2</t>
  </si>
  <si>
    <t>Інвестиційна програма</t>
  </si>
  <si>
    <t>Назва організації</t>
  </si>
  <si>
    <t>по</t>
  </si>
  <si>
    <t>2.7</t>
  </si>
  <si>
    <t>напругою 150 кВ</t>
  </si>
  <si>
    <t>напругою 110 кВ</t>
  </si>
  <si>
    <t>напругою 35 кВ</t>
  </si>
  <si>
    <t>напругою 10 кВ</t>
  </si>
  <si>
    <t>напругою 6 кВ</t>
  </si>
  <si>
    <t>у т.ч.:</t>
  </si>
  <si>
    <t>Клас точності лічильника (необхідний)</t>
  </si>
  <si>
    <t>Клас точності лічильника (наявний)</t>
  </si>
  <si>
    <t>Примітка</t>
  </si>
  <si>
    <t>Найменування підстанцій (станцій) та приєднань</t>
  </si>
  <si>
    <t>Тип лічильника прийому/
віддачі</t>
  </si>
  <si>
    <t>Кількість, шт.</t>
  </si>
  <si>
    <t>Загальна кількість точок обліку</t>
  </si>
  <si>
    <t>Прилади обліку</t>
  </si>
  <si>
    <t>з імпульсним виходом</t>
  </si>
  <si>
    <t>без імпульсного виходу</t>
  </si>
  <si>
    <t>білінгових систем</t>
  </si>
  <si>
    <t>роки</t>
  </si>
  <si>
    <t>Архіватори мови</t>
  </si>
  <si>
    <t>Цифрові реєстратори подій</t>
  </si>
  <si>
    <t>1 клас</t>
  </si>
  <si>
    <t>2 клас</t>
  </si>
  <si>
    <t>Показники капіталовкладень</t>
  </si>
  <si>
    <t>Залучені кошти</t>
  </si>
  <si>
    <t>Власні кошти</t>
  </si>
  <si>
    <t>Рік</t>
  </si>
  <si>
    <t>Кількість споживачів (абонентів) ліцензіата:</t>
  </si>
  <si>
    <t>з них населення</t>
  </si>
  <si>
    <t>з них повітряних:</t>
  </si>
  <si>
    <t>35 кВ</t>
  </si>
  <si>
    <t>6/10 кВ</t>
  </si>
  <si>
    <t>кабельних:</t>
  </si>
  <si>
    <t>Нормативна чисельність персоналу, осіб</t>
  </si>
  <si>
    <t>прогноз</t>
  </si>
  <si>
    <t>факт</t>
  </si>
  <si>
    <t xml:space="preserve">прогноз </t>
  </si>
  <si>
    <t>від діяльності з передачі</t>
  </si>
  <si>
    <t>Норма прибутку на базу нарахування, %</t>
  </si>
  <si>
    <t>Втрати електроенергії в мережах, %</t>
  </si>
  <si>
    <t>Понаднормативні втрати, %</t>
  </si>
  <si>
    <t>Сумарна потужність власних трансформаторів, МВА:</t>
  </si>
  <si>
    <t>Кількість приладів обліку, шт.</t>
  </si>
  <si>
    <t>Клас точності приладу обліку</t>
  </si>
  <si>
    <t>Кількість лічильників, які не відповідають вимогам нормативних документів</t>
  </si>
  <si>
    <t xml:space="preserve">      </t>
  </si>
  <si>
    <t>4.2.1</t>
  </si>
  <si>
    <t>з</t>
  </si>
  <si>
    <t>3. План інвестицій за джерелами фінансування інвестиційної програми на 5 років</t>
  </si>
  <si>
    <t>Ліній електропередач</t>
  </si>
  <si>
    <t>Підстанцій</t>
  </si>
  <si>
    <t>Обсяг основних фондів в умовних одиницях, всього</t>
  </si>
  <si>
    <t>млн.
кВт.год</t>
  </si>
  <si>
    <t>У промислових споживачів</t>
  </si>
  <si>
    <t>Лічильники</t>
  </si>
  <si>
    <t>ПЕРЕВІРКА</t>
  </si>
  <si>
    <t xml:space="preserve">на балансі </t>
  </si>
  <si>
    <t>багатотарифні</t>
  </si>
  <si>
    <t xml:space="preserve">з поперед-
ньою 
оплатою </t>
  </si>
  <si>
    <t>споживачів</t>
  </si>
  <si>
    <t>індукцій-
них</t>
  </si>
  <si>
    <t>електрон-
них</t>
  </si>
  <si>
    <t>до 4</t>
  </si>
  <si>
    <t>до 8</t>
  </si>
  <si>
    <t>до 12</t>
  </si>
  <si>
    <t>більше 12</t>
  </si>
  <si>
    <t>до 6</t>
  </si>
  <si>
    <t>більше 6</t>
  </si>
  <si>
    <t>(2)=(3+4)</t>
  </si>
  <si>
    <t>(4)=(5+6)</t>
  </si>
  <si>
    <t>(10)=(11+12)</t>
  </si>
  <si>
    <t>(13)=(14+15)</t>
  </si>
  <si>
    <t>Х</t>
  </si>
  <si>
    <t>(16)=(17+18+19)</t>
  </si>
  <si>
    <t>(16)=(20+21+22+23)</t>
  </si>
  <si>
    <t>(25+26)=(27+28)</t>
  </si>
  <si>
    <t>(4)=(16+24)</t>
  </si>
  <si>
    <t>1 фазні</t>
  </si>
  <si>
    <t>3 фазні</t>
  </si>
  <si>
    <t xml:space="preserve">Разом </t>
  </si>
  <si>
    <t xml:space="preserve">У непромислових споживачів </t>
  </si>
  <si>
    <t xml:space="preserve">У побутових споживачів </t>
  </si>
  <si>
    <t>до 16</t>
  </si>
  <si>
    <t>до 24</t>
  </si>
  <si>
    <t>більше 24</t>
  </si>
  <si>
    <t>Таблиця 4.А</t>
  </si>
  <si>
    <t>індукційних</t>
  </si>
  <si>
    <t>електронних</t>
  </si>
  <si>
    <t>(16)=(17+18)</t>
  </si>
  <si>
    <t>(4)=(7+8)</t>
  </si>
  <si>
    <t>5. Загальний опис робіт</t>
  </si>
  <si>
    <t>Прогнозний період</t>
  </si>
  <si>
    <t>П'ятирічний період</t>
  </si>
  <si>
    <t>Будівництво, реконструкція та модернізація електричних мереж, у т.ч:</t>
  </si>
  <si>
    <t>0,4 кВ</t>
  </si>
  <si>
    <t>№ з\п</t>
  </si>
  <si>
    <t>1.1.4</t>
  </si>
  <si>
    <t>Наявність дублюючого лічильника</t>
  </si>
  <si>
    <t>Кількість трансформаторів напруги, що підлягають заміні (встановленню), шт.</t>
  </si>
  <si>
    <t>Кількість трансформаторів струму, що підлягають заміні (встановленню), шт.</t>
  </si>
  <si>
    <t>для робочих станцій</t>
  </si>
  <si>
    <t>для серверів</t>
  </si>
  <si>
    <t xml:space="preserve">інше </t>
  </si>
  <si>
    <t>Закупівля та модернізація прикладного програмного забезпечення, у т.ч.:</t>
  </si>
  <si>
    <t>офісного</t>
  </si>
  <si>
    <t>захисту інформації</t>
  </si>
  <si>
    <t>геоінформаційних систем</t>
  </si>
  <si>
    <t>систем електронного документообігу</t>
  </si>
  <si>
    <t>систем керування взаємовідносинами зі споживачами</t>
  </si>
  <si>
    <t>інше</t>
  </si>
  <si>
    <t>Впровадження та модернізація контакт-центрів</t>
  </si>
  <si>
    <t>5.5. Впровадження та розвиток системи зв'язку</t>
  </si>
  <si>
    <t>впровадження корпоративного зв'язку ліцензіата</t>
  </si>
  <si>
    <t>цифрові автоматичні телефонні станції (АТС)</t>
  </si>
  <si>
    <t>модернізація наявних видів зв'язку (радіо, високочастотні, радіорелейні тощо)</t>
  </si>
  <si>
    <t>резервне електроживлення засобів зв'язку</t>
  </si>
  <si>
    <t>Упровадження та розвиток магістральних ліній зв'язку, у тому числі:</t>
  </si>
  <si>
    <t>Упровадження та розвиток ліній зв'язку "останньої милі", у тому числі:</t>
  </si>
  <si>
    <t>Устновлення та заміна каналоутворювального та комутаційного обладнання (зокрема АТС), у тому числі:</t>
  </si>
  <si>
    <t>Упровадження та розвиток локальних обчислювальних мереж (зокрема СКС), у тому числі</t>
  </si>
  <si>
    <t>5.6. Модернізація та закупівля колісної техніки</t>
  </si>
  <si>
    <t>5.7. Інше</t>
  </si>
  <si>
    <t>економічний ефект (окупність у роках)</t>
  </si>
  <si>
    <t>5.5.1. Етапи впровадження системи зв'язку</t>
  </si>
  <si>
    <t>Група за роком випуску</t>
  </si>
  <si>
    <t xml:space="preserve">             Кількість установлених лічильників, шт.</t>
  </si>
  <si>
    <t>1,0 і краще</t>
  </si>
  <si>
    <t>1,0 
та краще</t>
  </si>
  <si>
    <t>Річний обсяг передачі електричної енергії (відпуск з мережі), млн. кВт.год</t>
  </si>
  <si>
    <t>1.1.2.4.3</t>
  </si>
  <si>
    <t>1.1.2.4.4</t>
  </si>
  <si>
    <t>1.1.2.4.5</t>
  </si>
  <si>
    <t>2020 рік</t>
  </si>
  <si>
    <t>Комп'ютери 2015 року випуску</t>
  </si>
  <si>
    <t>Ніжинський РЕМ (щит)</t>
  </si>
  <si>
    <t>Південні ВЕМ (щит)</t>
  </si>
  <si>
    <t>АТС Чернігів РЕМ</t>
  </si>
  <si>
    <t>2.15</t>
  </si>
  <si>
    <t xml:space="preserve">1. Перелік об'єктів незавершеного будівництва, модернізації та реконструкції </t>
  </si>
  <si>
    <t>Найменування об'єктів</t>
  </si>
  <si>
    <t>Початок робіт (рік, місяць)</t>
  </si>
  <si>
    <t>Обсяг здійсненого фінансування з початку виконання робіт на дату початку базового періоду,             тис.грн (без ПДВ)</t>
  </si>
  <si>
    <t>Вартість виконаних робіт (згідно з актами) з початку виконання робіт на дату початку базового періоду,  тис.грн (без ПДВ)</t>
  </si>
  <si>
    <t>Обсяг незавершеного будівництва станом на дату початку базового періоду,                 тис.грн (без ПДВ)</t>
  </si>
  <si>
    <t>Обсяг фінансування, передбачений інвестиційною програмою на прогнозний період, тис. грн (без ПДВ)</t>
  </si>
  <si>
    <t>Пропозиції щодо подальшого використання</t>
  </si>
  <si>
    <t>9=4-5</t>
  </si>
  <si>
    <t>реконструкція</t>
  </si>
  <si>
    <t>"____" ____________ 20___ року</t>
  </si>
  <si>
    <r>
      <t xml:space="preserve">Площа території, на якій здійснюється ліцензована діяльність, км </t>
    </r>
    <r>
      <rPr>
        <vertAlign val="superscript"/>
        <sz val="11"/>
        <rFont val="Times New Roman"/>
        <family val="1"/>
        <charset val="204"/>
      </rPr>
      <t>2</t>
    </r>
  </si>
  <si>
    <t>нове будівництво</t>
  </si>
  <si>
    <t>Городнянський РЕМ (3 ПС)</t>
  </si>
  <si>
    <t>Городнянський РЕМ (1 ПС)</t>
  </si>
  <si>
    <t>2.1.4</t>
  </si>
  <si>
    <t>2.1.4.1</t>
  </si>
  <si>
    <t>2.1.4.2</t>
  </si>
  <si>
    <t>Усього 2.1.4</t>
  </si>
  <si>
    <t>3.1.2</t>
  </si>
  <si>
    <t>3.1.2.1</t>
  </si>
  <si>
    <t>3.1.2.2</t>
  </si>
  <si>
    <t>4.1.5</t>
  </si>
  <si>
    <t>4.1.5.1</t>
  </si>
  <si>
    <t>4.1.5.2</t>
  </si>
  <si>
    <t>4.3.7</t>
  </si>
  <si>
    <t>4.3.7.1</t>
  </si>
  <si>
    <t>Усього 4.3.7</t>
  </si>
  <si>
    <t>Усього 4.1.5</t>
  </si>
  <si>
    <t>Усього 3.1.2</t>
  </si>
  <si>
    <t>5.1.2</t>
  </si>
  <si>
    <t>Усього 5.1.2</t>
  </si>
  <si>
    <t>4.3.3</t>
  </si>
  <si>
    <t>Усього 4.3.3</t>
  </si>
  <si>
    <t>Усього 4.3.2</t>
  </si>
  <si>
    <t>Усього 1.1.5.3</t>
  </si>
  <si>
    <t>1.1.5.3</t>
  </si>
  <si>
    <t>І.В. Сорока</t>
  </si>
  <si>
    <t>Комп'ютери 2016 року випуску</t>
  </si>
  <si>
    <t>Козелецький РЕМ</t>
  </si>
  <si>
    <t>Корюківський РЕМ (2 ПС)</t>
  </si>
  <si>
    <t>2021 рік</t>
  </si>
  <si>
    <t>МТХ</t>
  </si>
  <si>
    <t>ACE6000</t>
  </si>
  <si>
    <t>MTX</t>
  </si>
  <si>
    <t>ТОВ "Телетек"</t>
  </si>
  <si>
    <t>Меркурий 230</t>
  </si>
  <si>
    <t>Меркурий 206</t>
  </si>
  <si>
    <t>Характер робіт (нове будівництво, реконструкція, технічне переоснащення)</t>
  </si>
  <si>
    <t>техн. переоснащення</t>
  </si>
  <si>
    <t>1.1.4.3</t>
  </si>
  <si>
    <t>Усього 1.1.4.3</t>
  </si>
  <si>
    <t>І.В.Сорока</t>
  </si>
  <si>
    <t xml:space="preserve">Голова правління </t>
  </si>
  <si>
    <t>3.1.2.1.1</t>
  </si>
  <si>
    <t>2.1.4.3</t>
  </si>
  <si>
    <t>2.1.4.4</t>
  </si>
  <si>
    <t>2.1.4.5</t>
  </si>
  <si>
    <t>6.1</t>
  </si>
  <si>
    <t>2.17</t>
  </si>
  <si>
    <t>2.19</t>
  </si>
  <si>
    <t>2.20</t>
  </si>
  <si>
    <t>2.21</t>
  </si>
  <si>
    <t>2.22</t>
  </si>
  <si>
    <t>2.23</t>
  </si>
  <si>
    <t>2.24</t>
  </si>
  <si>
    <t>2.25</t>
  </si>
  <si>
    <t>Реконструкція ПЛ-35 кВ "Яблунівка-Сергіївка" Прилуцький р-н, Чернігівська область</t>
  </si>
  <si>
    <t>Реконструкція ПЛ-35 кВ "Тиниця-Голінка" Бахмацький район, Чернігівська область</t>
  </si>
  <si>
    <t>7.5</t>
  </si>
  <si>
    <t>6.2</t>
  </si>
  <si>
    <t>3.1.1.1</t>
  </si>
  <si>
    <t>3.1.1.2</t>
  </si>
  <si>
    <t>3.1.2.1.2</t>
  </si>
  <si>
    <t>5.1.2.1</t>
  </si>
  <si>
    <t>Усього 1.1.4.1</t>
  </si>
  <si>
    <t>1.1.4.2</t>
  </si>
  <si>
    <t>Усього 4.3.4</t>
  </si>
  <si>
    <t>7.7</t>
  </si>
  <si>
    <t>Реконструкція ПЛ-110 кВ "Ніжинська-Томашівка"</t>
  </si>
  <si>
    <t>Реконструкція ПЛ-110 кВ "Томашівка-Ічня"</t>
  </si>
  <si>
    <t>Технічне переоснащення ПС 110/35/10 кВ "Куликівка" в смт. Куликівка, Чернігівської області (3 черга)</t>
  </si>
  <si>
    <t>проект</t>
  </si>
  <si>
    <t>Технічне переоснащення ПС 35/10 кВ «Талалаївка-2» в смт. Талалаївка Чернігівської області (1-2 черга)</t>
  </si>
  <si>
    <t>Технічне переоснащення ПС 35/10 кВ «Червоні Партизани» в с. Червоні Партизани, Носівського району, Чернігівської області. (1 черга)</t>
  </si>
  <si>
    <t>Технічне переоснащення ПС 35/10 кВ «Червоні Партизани»  в с. Червоні Партизани, Носівського району, Чернігівської області.  (2 черга)</t>
  </si>
  <si>
    <t>Технічне переоснащення ПС 35/10 кВ «Короп» смт. Короп, Чернігівської області (1-3 черга)</t>
  </si>
  <si>
    <t>Технічне переоснащення ПС 35/10 кВ "Савин" в с. Савин, Козелецького р-ну, Чернігівської області</t>
  </si>
  <si>
    <t>Будівництво резервної ЛЕП 10 кВ від ТП-432 м.Чернігів до ПЛ 10 кВ "Анисів-Піски" Чернігівського району, Чернігівської області.</t>
  </si>
  <si>
    <t>Реконструкція нових ЛЕП (КЛ, ПЛ), усього, з них:</t>
  </si>
  <si>
    <t xml:space="preserve">0,4 кВ </t>
  </si>
  <si>
    <t>Реконструкція ПЛ 0,4кВ "ТП-115 ул.Примакова" в м.Чернігів, Чернігівської області</t>
  </si>
  <si>
    <t>Реконструкція ПЛ 0,4 кВ Л-1 від КТП-138 в с. Нехаївка, Коропського району, Чернігівської області</t>
  </si>
  <si>
    <t>Реконструкція розподільчої підстанції РП-1 в м. Чернігові Чернігівської області</t>
  </si>
  <si>
    <t>1.1.2.4.6</t>
  </si>
  <si>
    <t>1.1.2.4.7</t>
  </si>
  <si>
    <t>1.1.4.3.1</t>
  </si>
  <si>
    <t>1.1.4.3.2</t>
  </si>
  <si>
    <t>1.1.3.1</t>
  </si>
  <si>
    <t>Технічне переоснащення ПС 110/10 кВ "Куликівка" в смт. Куликівка, Чернігівської області (2 черга)</t>
  </si>
  <si>
    <t>1.1.2.2.1</t>
  </si>
  <si>
    <t>1.1.2.2.2</t>
  </si>
  <si>
    <t>1.1.5.1.2</t>
  </si>
  <si>
    <t>1.1.5.1.3</t>
  </si>
  <si>
    <t>3.1.1.3</t>
  </si>
  <si>
    <t>Комп'ютери 2017 року випуску</t>
  </si>
  <si>
    <t>1.1.2.2.3</t>
  </si>
  <si>
    <t>2022 рік</t>
  </si>
  <si>
    <t>ПС, ТП та РП - 35 кВ</t>
  </si>
  <si>
    <t>ПС, ТП та РП - 10 кВ</t>
  </si>
  <si>
    <t xml:space="preserve">Очікується станом на 01.01.2017 року </t>
  </si>
  <si>
    <t>ПС 330 Ніжинська</t>
  </si>
  <si>
    <t>Л-10 КТЕС В1-1</t>
  </si>
  <si>
    <t>Л-10 КТЕС В1-2</t>
  </si>
  <si>
    <t>Меркурій</t>
  </si>
  <si>
    <t>ТОВ "НВК</t>
  </si>
  <si>
    <t>Інкотекс"</t>
  </si>
  <si>
    <t>В-0,23 кВ</t>
  </si>
  <si>
    <t>Ф ТП-475</t>
  </si>
  <si>
    <t>пер.100 км</t>
  </si>
  <si>
    <t>ст.Семенівка</t>
  </si>
  <si>
    <t>пер.96 км</t>
  </si>
  <si>
    <t>Меркурий 202</t>
  </si>
  <si>
    <t>ПС-35 Дмитрівка</t>
  </si>
  <si>
    <t>ПЛ-10 кВ "Ж.Дорога"</t>
  </si>
  <si>
    <t>СО-ЭА08Д</t>
  </si>
  <si>
    <t>20 кВ</t>
  </si>
  <si>
    <t>1.1.2.5</t>
  </si>
  <si>
    <t>1.1.2.5.1</t>
  </si>
  <si>
    <t>Усього 1.1.2.5</t>
  </si>
  <si>
    <t>Реконструкція ПЛ-0,4кВ Л-1,Л-2,Л-3 від КТП-272 в с.Красне, Чернігівського району, Чернігівської області</t>
  </si>
  <si>
    <t>Реконструкція ПЛ-0,4кВ Л-1,Л-2,Л-3,Л-4 від КТП-48 в с.Количівка, Чернігівського району, Чернігівської області</t>
  </si>
  <si>
    <t>Реконструкція ПЛ-0,4кВ Л-1,Л-2 від КТП-312 в с.Топчіївка, Чернігівського району,Чернігівської області</t>
  </si>
  <si>
    <t>Реконструкція ПЛ-0,4кВ Л-1,Л-2,Л-3,Л-4 від КТП-5 в с.Сираї, Козелецького району, Чернігівської області</t>
  </si>
  <si>
    <t>Реконструкція ПЛ 0,4 кВ Л-1, Л-2 від КТП-2 в с. Єрків, Козелецького району, Чернігівської області</t>
  </si>
  <si>
    <t>кількість</t>
  </si>
  <si>
    <t>У т. ч. по кварталах</t>
  </si>
  <si>
    <t>І квартал</t>
  </si>
  <si>
    <t>ІІ квартал</t>
  </si>
  <si>
    <t>ІІІ квартал</t>
  </si>
  <si>
    <t>ІV квартал</t>
  </si>
  <si>
    <t>№ сторінки пояснювальної записки</t>
  </si>
  <si>
    <t>№ сторінки обґрунтовуваль-них матеріалів</t>
  </si>
  <si>
    <t>з них на додаткові заходи (у разі переходу на стимулююче тарифоутворення)</t>
  </si>
  <si>
    <t>Усього 4.3.1</t>
  </si>
  <si>
    <t>1.1.2.2.4</t>
  </si>
  <si>
    <t>Технічне переоснащення ПС 110/35/10 кВ "Березна" в смт. Березна, Менського р-ну, Чернігівської області (2 черга)</t>
  </si>
  <si>
    <t>5.3.1</t>
  </si>
  <si>
    <t>5.3.2</t>
  </si>
  <si>
    <t>7.6</t>
  </si>
  <si>
    <t>Технічне переоснащення АСДТУ</t>
  </si>
  <si>
    <t>5.2.1.</t>
  </si>
  <si>
    <t>5.2.2.</t>
  </si>
  <si>
    <t>Усього 4.3.6</t>
  </si>
  <si>
    <t>Вартість одиниці продукції,                           
тис.грн                     (без ПДВ)</t>
  </si>
  <si>
    <t>2023 рік</t>
  </si>
  <si>
    <t>Комп'ютери 2018 року випуску</t>
  </si>
  <si>
    <t>М.В.Ільницький</t>
  </si>
  <si>
    <t>М.В. Ільницький</t>
  </si>
  <si>
    <t>1.1.5.2.2</t>
  </si>
  <si>
    <t>*</t>
  </si>
  <si>
    <t>2.1.3.1</t>
  </si>
  <si>
    <t>2.1.3.2</t>
  </si>
  <si>
    <t>4.6. Узагальнений порівняльний аналіз змін технічного стану колісних транспортних засобів, спеціальних машин та механізмів, виконаних на колісних шасі*</t>
  </si>
  <si>
    <t>Показник на кінець року</t>
  </si>
  <si>
    <t>Загальна кількість колісної техніки</t>
  </si>
  <si>
    <t>з них підлягають списанню</t>
  </si>
  <si>
    <t>Автокрани</t>
  </si>
  <si>
    <t>Автобурові машини</t>
  </si>
  <si>
    <t>Бурильно-кранові машини</t>
  </si>
  <si>
    <t>Автовежі телескопічні та підіймачі</t>
  </si>
  <si>
    <t>у т.ч. на базі тракторів</t>
  </si>
  <si>
    <t>Автомобільні  електромеханічні майстерні</t>
  </si>
  <si>
    <t>Електролабораторії</t>
  </si>
  <si>
    <t xml:space="preserve">Автомобілі (вахтові) для перевезення бригад робітників             </t>
  </si>
  <si>
    <t>у т.ч. для оперативних виїзних бригад (ОВБ)</t>
  </si>
  <si>
    <t>Вантажні автомобілі</t>
  </si>
  <si>
    <t>Автомобілі для перевезення вантажів та пасажирів</t>
  </si>
  <si>
    <t>Автомобілі з кузовами типів фургон, пікап</t>
  </si>
  <si>
    <t>Автобуси категорії М3 та М2 ("мікроавтобуси")</t>
  </si>
  <si>
    <t>Легкові автомашини</t>
  </si>
  <si>
    <t>1.13</t>
  </si>
  <si>
    <t>Трактори і механізми, виконані на їх базі</t>
  </si>
  <si>
    <t>1.14</t>
  </si>
  <si>
    <t>Причепи, напівпричепи</t>
  </si>
  <si>
    <t>1.15</t>
  </si>
  <si>
    <t>Автомайстерні</t>
  </si>
  <si>
    <t>1.16</t>
  </si>
  <si>
    <t>Спеціальні легкові автомашини</t>
  </si>
  <si>
    <t>1.17</t>
  </si>
  <si>
    <t>Спеціальні автомобілі, виконані на шасі вантажівок</t>
  </si>
  <si>
    <t>1.18</t>
  </si>
  <si>
    <t>Автонавантажувачі</t>
  </si>
  <si>
    <t>1.19</t>
  </si>
  <si>
    <t>Інші види колісної техніки (розшифрувати)</t>
  </si>
  <si>
    <t>* У тому числі орендовані на довгостроковий період (більше року).</t>
  </si>
  <si>
    <t xml:space="preserve">4.6.1. Аналіз колісної техніки станом на початок прогнозного періоду </t>
  </si>
  <si>
    <t>№ пп</t>
  </si>
  <si>
    <t>Марка колісної техніки</t>
  </si>
  <si>
    <t>Призначення (тип)</t>
  </si>
  <si>
    <t>Рік випуску</t>
  </si>
  <si>
    <t>Нормативний строк експлуатації, років</t>
  </si>
  <si>
    <t>Належність (структурний підрозділ, служба, РЕМ)</t>
  </si>
  <si>
    <t>Витрати пального*, л/100 км</t>
  </si>
  <si>
    <t>Підстава для списання/
заміни</t>
  </si>
  <si>
    <t>Пропонується для заміни</t>
  </si>
  <si>
    <t>за місяць</t>
  </si>
  <si>
    <t>щорічні</t>
  </si>
  <si>
    <t>марка</t>
  </si>
  <si>
    <t>призначення (тип)</t>
  </si>
  <si>
    <t>витрати пального*, л/100 км</t>
  </si>
  <si>
    <t>УАЗ 31514</t>
  </si>
  <si>
    <t>легковий</t>
  </si>
  <si>
    <t>УАЗ 3303</t>
  </si>
  <si>
    <t>вантажний</t>
  </si>
  <si>
    <t>УАЗ 3909</t>
  </si>
  <si>
    <t>вантажо - пасажирський</t>
  </si>
  <si>
    <t>ГАЗ 5312</t>
  </si>
  <si>
    <t>вант. платформа</t>
  </si>
  <si>
    <t>ГАЗ 3307</t>
  </si>
  <si>
    <t>ГАЗ 5204</t>
  </si>
  <si>
    <t>спец. Фургон</t>
  </si>
  <si>
    <t>ГАЗ 6612</t>
  </si>
  <si>
    <t>Бурова установка</t>
  </si>
  <si>
    <t>ГАЗ 66</t>
  </si>
  <si>
    <t>фургон</t>
  </si>
  <si>
    <t>ГАЗ 53</t>
  </si>
  <si>
    <t>автовишка ТВГ - 15</t>
  </si>
  <si>
    <t>ГАЗ 5201</t>
  </si>
  <si>
    <t>УАЗ 3309</t>
  </si>
  <si>
    <t>автовишка  ВС - 1801</t>
  </si>
  <si>
    <t>ГАЗ 3309</t>
  </si>
  <si>
    <t>автовишка  АП- 18</t>
  </si>
  <si>
    <t>ВАЗ 21213</t>
  </si>
  <si>
    <t>МТЗ-82</t>
  </si>
  <si>
    <t>трактор</t>
  </si>
  <si>
    <t>Т-150</t>
  </si>
  <si>
    <t xml:space="preserve">тракторБКУ </t>
  </si>
  <si>
    <t>ВАЗ 21093</t>
  </si>
  <si>
    <t>RENAULT DUSTER</t>
  </si>
  <si>
    <t>ГАЗ 330232-388</t>
  </si>
  <si>
    <t>2ПТС4</t>
  </si>
  <si>
    <t>ПРИЧІП</t>
  </si>
  <si>
    <t>2ПТС4М</t>
  </si>
  <si>
    <t>1ПТС2</t>
  </si>
  <si>
    <t>2ПТС 4М</t>
  </si>
  <si>
    <t>ВАЗ 2121</t>
  </si>
  <si>
    <t>УАЗ 2206</t>
  </si>
  <si>
    <t>ГАЗ - САЗ 3507</t>
  </si>
  <si>
    <t xml:space="preserve">вантажний </t>
  </si>
  <si>
    <t>1990</t>
  </si>
  <si>
    <t>_</t>
  </si>
  <si>
    <t>ГАЗ 3309  АР 1804</t>
  </si>
  <si>
    <t>ГАЗ 3307  АП1803</t>
  </si>
  <si>
    <t>вантаж.пасаж.</t>
  </si>
  <si>
    <t>ГАЗ 33021</t>
  </si>
  <si>
    <t>ГАЗ 2705242</t>
  </si>
  <si>
    <t>ГАЗ 330232388</t>
  </si>
  <si>
    <t>борт.малотонаж</t>
  </si>
  <si>
    <t>ГАЗ 3302</t>
  </si>
  <si>
    <t>Т150 БКУ</t>
  </si>
  <si>
    <t>ЮМЗ 6</t>
  </si>
  <si>
    <t>1983</t>
  </si>
  <si>
    <t>причіп</t>
  </si>
  <si>
    <t>1986</t>
  </si>
  <si>
    <t>1978</t>
  </si>
  <si>
    <t>Т40</t>
  </si>
  <si>
    <t>Т40М</t>
  </si>
  <si>
    <t>ВАЗ21083</t>
  </si>
  <si>
    <t>УАЗ3909</t>
  </si>
  <si>
    <t>ЛЭК 452</t>
  </si>
  <si>
    <t>ГАЗ 53 ТВГ15Н</t>
  </si>
  <si>
    <t>Вантажний автовишка</t>
  </si>
  <si>
    <t>ГАЗ-33072</t>
  </si>
  <si>
    <t>Вантажний автомобіль</t>
  </si>
  <si>
    <t>1992</t>
  </si>
  <si>
    <t>ГАЗ-53 ТВГ-15</t>
  </si>
  <si>
    <t>Вишка ТВГ-15</t>
  </si>
  <si>
    <t>1989</t>
  </si>
  <si>
    <t>ГАЗ-3307 ТВГ-15</t>
  </si>
  <si>
    <t>1991</t>
  </si>
  <si>
    <t>ГАЗ-3307  АП-17</t>
  </si>
  <si>
    <t>Вишка АП-17</t>
  </si>
  <si>
    <t>1993</t>
  </si>
  <si>
    <t>ГАЗ-3307 АПТ-17</t>
  </si>
  <si>
    <t>Вишка АПТ-17</t>
  </si>
  <si>
    <t>2003</t>
  </si>
  <si>
    <t>ГАЗ-53 12</t>
  </si>
  <si>
    <t>ГАЗ-3307</t>
  </si>
  <si>
    <t>ЗИЛ-130</t>
  </si>
  <si>
    <t>автокран</t>
  </si>
  <si>
    <t>1995</t>
  </si>
  <si>
    <t>ГАЗ-2705</t>
  </si>
  <si>
    <t>Вантажопасажирський</t>
  </si>
  <si>
    <t>2005</t>
  </si>
  <si>
    <t>УАЗ-39094</t>
  </si>
  <si>
    <t>2008</t>
  </si>
  <si>
    <t>ГАЗ-52-01</t>
  </si>
  <si>
    <t>1988</t>
  </si>
  <si>
    <t>ГАЗ-53</t>
  </si>
  <si>
    <t>ВАЗ-21124</t>
  </si>
  <si>
    <t>легкова</t>
  </si>
  <si>
    <t>ВАЗ-21099</t>
  </si>
  <si>
    <t>1999</t>
  </si>
  <si>
    <t>ВАЗ-2121</t>
  </si>
  <si>
    <t>ГАЗ-33021</t>
  </si>
  <si>
    <t>1998</t>
  </si>
  <si>
    <t>887Б</t>
  </si>
  <si>
    <t>Причіп</t>
  </si>
  <si>
    <t>ПСЕ-Ф-12,5</t>
  </si>
  <si>
    <t>1Р-5</t>
  </si>
  <si>
    <t>1Р-3</t>
  </si>
  <si>
    <t>1980</t>
  </si>
  <si>
    <t>Т-150 К БКУ - 1,6</t>
  </si>
  <si>
    <t>Трактор</t>
  </si>
  <si>
    <t xml:space="preserve">Т-150 К </t>
  </si>
  <si>
    <t>МТЗ-80</t>
  </si>
  <si>
    <t>1997</t>
  </si>
  <si>
    <t>Т-40 АМ</t>
  </si>
  <si>
    <t>Т-40</t>
  </si>
  <si>
    <t>Т-40АМ</t>
  </si>
  <si>
    <t>1987</t>
  </si>
  <si>
    <t>Автовишка  АП - 17</t>
  </si>
  <si>
    <t>Фургон</t>
  </si>
  <si>
    <t>ГАЗ-САЗ-3507</t>
  </si>
  <si>
    <t>Самоскид</t>
  </si>
  <si>
    <t xml:space="preserve">ГАЗ-66 </t>
  </si>
  <si>
    <t>УАЗ-31512</t>
  </si>
  <si>
    <t>Легковий</t>
  </si>
  <si>
    <t>1994</t>
  </si>
  <si>
    <t>ЗИЛ-131 А  АП-17</t>
  </si>
  <si>
    <t>УАЗ-3909</t>
  </si>
  <si>
    <t>Вантажо-пасажирський  8 мест</t>
  </si>
  <si>
    <t>Т-150К  БКМ-420</t>
  </si>
  <si>
    <t>МБП-420 (БКУ)</t>
  </si>
  <si>
    <t>1985</t>
  </si>
  <si>
    <t>ВАЗ-212140 (Нива)</t>
  </si>
  <si>
    <t>2013</t>
  </si>
  <si>
    <t>Вантажо-пасажирський 9мест</t>
  </si>
  <si>
    <t>2ПТС-4</t>
  </si>
  <si>
    <t>1975</t>
  </si>
  <si>
    <t>2ПТС-4 (и добавка 1ось на 4 колесах)</t>
  </si>
  <si>
    <t>Причіп-розпуск</t>
  </si>
  <si>
    <t xml:space="preserve">УАЗ-469   </t>
  </si>
  <si>
    <t xml:space="preserve">ВАЗ-2121  </t>
  </si>
  <si>
    <t xml:space="preserve">ВАЗ-21074 </t>
  </si>
  <si>
    <t xml:space="preserve">ГАЗ-66-11 </t>
  </si>
  <si>
    <t>ГАЗ-3307-12</t>
  </si>
  <si>
    <t>АП-17</t>
  </si>
  <si>
    <t>ГАЗ-33023-414</t>
  </si>
  <si>
    <t>14,50/18газ</t>
  </si>
  <si>
    <t>ГАЗ-66-11 (ЕТЛ-10)</t>
  </si>
  <si>
    <t>Лабораторія</t>
  </si>
  <si>
    <t xml:space="preserve">ГАЗ-53    </t>
  </si>
  <si>
    <t>Бригадний</t>
  </si>
  <si>
    <t>ЗИЛ-431412</t>
  </si>
  <si>
    <t>Автокран  КС 2561</t>
  </si>
  <si>
    <t xml:space="preserve">ГАЗ-52    </t>
  </si>
  <si>
    <t xml:space="preserve">УАЗ-3909  </t>
  </si>
  <si>
    <t>УАЗ-АСч39094</t>
  </si>
  <si>
    <t>17,50/21,87 газ</t>
  </si>
  <si>
    <t>ТВГ-15</t>
  </si>
  <si>
    <t>ГАЗ-330273</t>
  </si>
  <si>
    <t>Вантажний</t>
  </si>
  <si>
    <t xml:space="preserve">УАЗ-2206  </t>
  </si>
  <si>
    <t>УАЗ-452-77</t>
  </si>
  <si>
    <t xml:space="preserve">ЮМЗ-6     </t>
  </si>
  <si>
    <t xml:space="preserve">Трактор </t>
  </si>
  <si>
    <t xml:space="preserve">Т-150К    </t>
  </si>
  <si>
    <t>ЭО-2621 В3</t>
  </si>
  <si>
    <t>ГКБ-819</t>
  </si>
  <si>
    <t>ВАЗ-21154</t>
  </si>
  <si>
    <t>легковой седан-в</t>
  </si>
  <si>
    <t>2007 </t>
  </si>
  <si>
    <t>легковой</t>
  </si>
  <si>
    <t>1992 </t>
  </si>
  <si>
    <t>ГАЗ-3307 АП-17</t>
  </si>
  <si>
    <t>1993 </t>
  </si>
  <si>
    <t>ГАЗ-52-04</t>
  </si>
  <si>
    <t>1988 </t>
  </si>
  <si>
    <t>1998 </t>
  </si>
  <si>
    <t>1986 </t>
  </si>
  <si>
    <t>ГАЗ-53А ТВГ-15</t>
  </si>
  <si>
    <t>ГАЗ-66</t>
  </si>
  <si>
    <t>1990 </t>
  </si>
  <si>
    <t>1985 </t>
  </si>
  <si>
    <t>УАЗ-22061</t>
  </si>
  <si>
    <t>автобус</t>
  </si>
  <si>
    <t>1995 </t>
  </si>
  <si>
    <t>ВАЗ-21093</t>
  </si>
  <si>
    <t>1999 </t>
  </si>
  <si>
    <t>2005 </t>
  </si>
  <si>
    <t>ГАЗ-3309 АП-18-09</t>
  </si>
  <si>
    <t>автопідйомник</t>
  </si>
  <si>
    <t>2008 </t>
  </si>
  <si>
    <t>ГАЗ-330232-388</t>
  </si>
  <si>
    <t>бортовий малотонажний-в</t>
  </si>
  <si>
    <t>2011 </t>
  </si>
  <si>
    <t>1980 </t>
  </si>
  <si>
    <t>УАЗ-31514</t>
  </si>
  <si>
    <t>АЗЛК-2141</t>
  </si>
  <si>
    <t>1994 </t>
  </si>
  <si>
    <t>ЗИЛ-138Д</t>
  </si>
  <si>
    <t>1984 </t>
  </si>
  <si>
    <t>1987 </t>
  </si>
  <si>
    <t>Т-150 БКУ</t>
  </si>
  <si>
    <t>1997 </t>
  </si>
  <si>
    <t>ЮМЗ-6л ПКУН-8</t>
  </si>
  <si>
    <t>1991 </t>
  </si>
  <si>
    <t>1989 </t>
  </si>
  <si>
    <t>причіп/розпуск</t>
  </si>
  <si>
    <t>ГАЗ 3309.354  АР1804</t>
  </si>
  <si>
    <t>Автопідіймач АР-18</t>
  </si>
  <si>
    <t>ГАЗ 3309  АР-18.04</t>
  </si>
  <si>
    <t>ГАЗ 3307  АПТ 17</t>
  </si>
  <si>
    <t>Автопідіймач АПТ-17</t>
  </si>
  <si>
    <t>ГАЗ 3307  АПТ 17А</t>
  </si>
  <si>
    <t>Автопідіймач АП-17</t>
  </si>
  <si>
    <t xml:space="preserve">ГАЗ 5204  </t>
  </si>
  <si>
    <t>Автопідіймач ТВГ-15Н</t>
  </si>
  <si>
    <t>ГАЗ 5204   спеціальний вантажний-С</t>
  </si>
  <si>
    <t>Автопідіймач  АП-17</t>
  </si>
  <si>
    <t>ГАЗ 52   ТВГ-15</t>
  </si>
  <si>
    <t>ЗИЛ-130 КС-2561Д</t>
  </si>
  <si>
    <t>Автокран КС-2561Д</t>
  </si>
  <si>
    <t xml:space="preserve">ЗИЛ-431412 </t>
  </si>
  <si>
    <t>ЗИЛ-431410</t>
  </si>
  <si>
    <t>ГАЗ-3110</t>
  </si>
  <si>
    <t>Легковий автомобіль</t>
  </si>
  <si>
    <t>Бригадный</t>
  </si>
  <si>
    <t>УАЗ 452</t>
  </si>
  <si>
    <t>ЛЕК 452</t>
  </si>
  <si>
    <t>ВАЗ 21074</t>
  </si>
  <si>
    <t>ГАЗ-32213</t>
  </si>
  <si>
    <t>ГАЗ-330232-414</t>
  </si>
  <si>
    <t>1 р 5</t>
  </si>
  <si>
    <t>Т-40М</t>
  </si>
  <si>
    <t xml:space="preserve"> Т 150К-05</t>
  </si>
  <si>
    <t>Бурокранова установка МБП-420</t>
  </si>
  <si>
    <t xml:space="preserve">МТЗ-82 </t>
  </si>
  <si>
    <t xml:space="preserve">Бурокранова установка </t>
  </si>
  <si>
    <t xml:space="preserve">МТЗ-5 </t>
  </si>
  <si>
    <t>ВАЗ-21074</t>
  </si>
  <si>
    <t>ВАЗ-2107</t>
  </si>
  <si>
    <t>УАЗ-469</t>
  </si>
  <si>
    <t>УАЗ-3303</t>
  </si>
  <si>
    <t>ГАЗ-330273-388</t>
  </si>
  <si>
    <t>вантажний малотонажний</t>
  </si>
  <si>
    <t>ГАЗ-52</t>
  </si>
  <si>
    <t>ЗиЛ-130</t>
  </si>
  <si>
    <t>вантажний спецавтомобіль</t>
  </si>
  <si>
    <t>ГАЗ-3309</t>
  </si>
  <si>
    <t>автопідйомник-С</t>
  </si>
  <si>
    <t>Т-150 (МБП-420)</t>
  </si>
  <si>
    <t>ЮМЗ-6Л</t>
  </si>
  <si>
    <t>ОЗТП-8572</t>
  </si>
  <si>
    <t>причеп</t>
  </si>
  <si>
    <t>ПСЕ-Ф-12,5 А</t>
  </si>
  <si>
    <t>2ПТС-4-887Б</t>
  </si>
  <si>
    <t>ММЗ-771Б</t>
  </si>
  <si>
    <t>ГАЗ 4301</t>
  </si>
  <si>
    <t>Авт. АП-17</t>
  </si>
  <si>
    <t>ГАЗ 6611</t>
  </si>
  <si>
    <t>спец.БКГМ-66</t>
  </si>
  <si>
    <t>ЗИЛ 431412</t>
  </si>
  <si>
    <t>кран КС-2561Н</t>
  </si>
  <si>
    <t>УАЗ 3151</t>
  </si>
  <si>
    <t>Вантаж.пасс</t>
  </si>
  <si>
    <t>ВАЗ 2107</t>
  </si>
  <si>
    <t>УАЗ 33909</t>
  </si>
  <si>
    <t>ГАЗ 3309,354</t>
  </si>
  <si>
    <t>Автопідйомник</t>
  </si>
  <si>
    <t>ВАЗ 21154</t>
  </si>
  <si>
    <t>ГАЗ 3330273-388</t>
  </si>
  <si>
    <t>Т 150К</t>
  </si>
  <si>
    <t>ЕО-2621 А</t>
  </si>
  <si>
    <t>ЕТУ-1607</t>
  </si>
  <si>
    <t>ОДАЗ 9370</t>
  </si>
  <si>
    <t>Напівпричеп</t>
  </si>
  <si>
    <t>2ППС-4</t>
  </si>
  <si>
    <t>ДВ 1792 3220</t>
  </si>
  <si>
    <t>Автонавантажувач</t>
  </si>
  <si>
    <t>АТО</t>
  </si>
  <si>
    <t>ГАЗ АСЧ-03</t>
  </si>
  <si>
    <t>Автобус</t>
  </si>
  <si>
    <t>ЧПК - 3904</t>
  </si>
  <si>
    <t>ВАЗ- 21074</t>
  </si>
  <si>
    <t>УАЗ- 3909</t>
  </si>
  <si>
    <t>ГАЗ- 52</t>
  </si>
  <si>
    <t>Вантажний фургон</t>
  </si>
  <si>
    <t>УАЗ - 3909</t>
  </si>
  <si>
    <t>УАЗ- 31514</t>
  </si>
  <si>
    <t>Легковой универсал</t>
  </si>
  <si>
    <t>ГАЗ-33023</t>
  </si>
  <si>
    <t>ГАЗ-330773-388</t>
  </si>
  <si>
    <t>Бортовой малотонажний</t>
  </si>
  <si>
    <t>ГАЗ-52 ТВГ-15</t>
  </si>
  <si>
    <t>ГАЗ-5312</t>
  </si>
  <si>
    <t>Т-150К</t>
  </si>
  <si>
    <t>Трактор Т-150К</t>
  </si>
  <si>
    <t>ЮМЗ-6</t>
  </si>
  <si>
    <t>Трактор ЮМЗ-6</t>
  </si>
  <si>
    <t>1970</t>
  </si>
  <si>
    <t>Прицеп 2ПТС-4</t>
  </si>
  <si>
    <t xml:space="preserve">УАЗ 3909 </t>
  </si>
  <si>
    <t>ГАЗ 2705</t>
  </si>
  <si>
    <t>Вантажопасажирський-С</t>
  </si>
  <si>
    <t>УАЗ 45277</t>
  </si>
  <si>
    <t>Пасажирський-В</t>
  </si>
  <si>
    <t>ВАЗ 21053</t>
  </si>
  <si>
    <t>УАЗ 469Б</t>
  </si>
  <si>
    <t>САЗ 3507</t>
  </si>
  <si>
    <t>Автомайстерня С</t>
  </si>
  <si>
    <t>ЗИЛ 130 КС 2561Д</t>
  </si>
  <si>
    <t>ГАЗ 66 БМ 302</t>
  </si>
  <si>
    <t>ГАЗ 3307 АП-1803</t>
  </si>
  <si>
    <t>Автопідйомник С</t>
  </si>
  <si>
    <t>САЗ 3507 ТВГ 15Н</t>
  </si>
  <si>
    <t>ГАЗ 3309 АП-18-10</t>
  </si>
  <si>
    <t>Спец. автопідйомник</t>
  </si>
  <si>
    <t>ГАЗ 3307 АП-17А0,4</t>
  </si>
  <si>
    <t>ГАЗ 3307 АП-17А</t>
  </si>
  <si>
    <t>Спец.автопідйомник</t>
  </si>
  <si>
    <t>ГАЗ 5312 ТВГ-15Н</t>
  </si>
  <si>
    <t>Спец.автовишка</t>
  </si>
  <si>
    <t>Спец МПР 39011</t>
  </si>
  <si>
    <t>Т-150 МБП 420</t>
  </si>
  <si>
    <t>ГАЗ 66  БМ 302</t>
  </si>
  <si>
    <t>2-ПТС4</t>
  </si>
  <si>
    <t>ПСЄ-12,5</t>
  </si>
  <si>
    <t>ДВ1792.33.20</t>
  </si>
  <si>
    <t>Дизельний навантажувач</t>
  </si>
  <si>
    <t>ДВ1792.20.45</t>
  </si>
  <si>
    <t>1984</t>
  </si>
  <si>
    <t>ГАЗ-5201 ЕТЛ-10 02</t>
  </si>
  <si>
    <t xml:space="preserve">ГАЗ-5201 </t>
  </si>
  <si>
    <t>ГАЗ-53А</t>
  </si>
  <si>
    <t>вантажопасажирський</t>
  </si>
  <si>
    <t>ГАЗ-52-ТВГ-15</t>
  </si>
  <si>
    <t xml:space="preserve">ГАЗ-3309 АР-18.04     </t>
  </si>
  <si>
    <t>ВАНТАЖНИЙ</t>
  </si>
  <si>
    <t xml:space="preserve">ГАЗ-3309 АП-18-09     </t>
  </si>
  <si>
    <t>ГАЗ-5201 ТВГ-15Н</t>
  </si>
  <si>
    <t>САЗ-3507- ТВГ-15</t>
  </si>
  <si>
    <t xml:space="preserve">ЗІЛ-431412-ВС 22 </t>
  </si>
  <si>
    <t>ЗІЛ-130 КС-2561К</t>
  </si>
  <si>
    <t>Тойота</t>
  </si>
  <si>
    <t xml:space="preserve">ГАЗ-АС-G2705-ВП-6   </t>
  </si>
  <si>
    <t>УАЗ-452 ЛЭК 77</t>
  </si>
  <si>
    <t xml:space="preserve">УАЗ-31514     </t>
  </si>
  <si>
    <t xml:space="preserve">ВАЗ-2121       </t>
  </si>
  <si>
    <t xml:space="preserve">ВАЗ-212140 </t>
  </si>
  <si>
    <t xml:space="preserve">ГАЗ-32213    </t>
  </si>
  <si>
    <t>автобус 13 мест</t>
  </si>
  <si>
    <t>Пицеп тракторный</t>
  </si>
  <si>
    <t>РОУ-6</t>
  </si>
  <si>
    <t>ПР 1-Р-3</t>
  </si>
  <si>
    <t>Прицеп</t>
  </si>
  <si>
    <t>трактор колесный</t>
  </si>
  <si>
    <t>Т-150к-03 МБП-420</t>
  </si>
  <si>
    <t>ЮМЗ-6    ЕО-2621</t>
  </si>
  <si>
    <t>Экскаватор ЭО-2621</t>
  </si>
  <si>
    <t>ГАЗ-3309 АР-1804</t>
  </si>
  <si>
    <t>грузовой</t>
  </si>
  <si>
    <t>2012</t>
  </si>
  <si>
    <t>ГАЗ-5205</t>
  </si>
  <si>
    <t>ГАЗ-5312  ЕТЛ</t>
  </si>
  <si>
    <t>ГАЗ-3307  АПТ-17</t>
  </si>
  <si>
    <t>грузопасажирский</t>
  </si>
  <si>
    <t>ГАЗ-33027-388</t>
  </si>
  <si>
    <t>ВАЗ-212140</t>
  </si>
  <si>
    <t>ВАЗ-21061</t>
  </si>
  <si>
    <t>2002</t>
  </si>
  <si>
    <t>микроватобус</t>
  </si>
  <si>
    <t>прицеп</t>
  </si>
  <si>
    <t>1Р-1,5</t>
  </si>
  <si>
    <t>ГАЗ-53-12</t>
  </si>
  <si>
    <t>Трактор колісний</t>
  </si>
  <si>
    <t>Автовишка АП-17</t>
  </si>
  <si>
    <t>ІЖ-2715</t>
  </si>
  <si>
    <t>Автовишка АПТ-17</t>
  </si>
  <si>
    <t>УАЗ-31519</t>
  </si>
  <si>
    <t>Автовишка ТВГ-15</t>
  </si>
  <si>
    <t>Автокран КС-2561</t>
  </si>
  <si>
    <t>Бур БМ-302</t>
  </si>
  <si>
    <t>Бур БМ-202</t>
  </si>
  <si>
    <t>ГАЗ-51М</t>
  </si>
  <si>
    <t>ТЯГАЧ</t>
  </si>
  <si>
    <t>ГАЗ-53 АП-17</t>
  </si>
  <si>
    <t>Автопідйомник-С</t>
  </si>
  <si>
    <t>ЗИЛ-431412 АП-17</t>
  </si>
  <si>
    <t>2006</t>
  </si>
  <si>
    <t>ЗИЛ-431412  КС-2561</t>
  </si>
  <si>
    <t>ГАЗ-66 БМ-302</t>
  </si>
  <si>
    <t>Вантажний,Пікап-В</t>
  </si>
  <si>
    <t>ГАЗ-66 БМ-202</t>
  </si>
  <si>
    <t>1979</t>
  </si>
  <si>
    <t>КАМАЗ-5320</t>
  </si>
  <si>
    <t>ЗИЛ-157</t>
  </si>
  <si>
    <t>ЗИЛ -4502</t>
  </si>
  <si>
    <t>УРАЛ-4320</t>
  </si>
  <si>
    <t>Спеціальна</t>
  </si>
  <si>
    <t>1996</t>
  </si>
  <si>
    <t>ЗИЛ-441510</t>
  </si>
  <si>
    <t>ГАЗ-4301</t>
  </si>
  <si>
    <t>ГАЗ-4301  ЕТЛ</t>
  </si>
  <si>
    <t>Лабораторія ЕТЛ</t>
  </si>
  <si>
    <t>ГАЗ 330273-388</t>
  </si>
  <si>
    <t>ГАЗ-31024</t>
  </si>
  <si>
    <t>БКУ</t>
  </si>
  <si>
    <t>ГАЗ-3102</t>
  </si>
  <si>
    <t>1982</t>
  </si>
  <si>
    <t>Kia Sephia</t>
  </si>
  <si>
    <t>ГАЗ-3221</t>
  </si>
  <si>
    <t>МАЗ-9397</t>
  </si>
  <si>
    <t>IFA НШ 60</t>
  </si>
  <si>
    <t>1-Р-5</t>
  </si>
  <si>
    <t>МТЗ-82 ЭО-2625</t>
  </si>
  <si>
    <t>Т-150  БКУ</t>
  </si>
  <si>
    <t xml:space="preserve"> ГАЗ-66  БМ-302</t>
  </si>
  <si>
    <t>Toyota Hilux</t>
  </si>
  <si>
    <t>ГАЗ-322132</t>
  </si>
  <si>
    <t>ЗИЛ-431412  КС-2561К</t>
  </si>
  <si>
    <t>ГАЗ-3307/АПТ-17</t>
  </si>
  <si>
    <t>ЗИЛ-431412  АП-17</t>
  </si>
  <si>
    <t>ГАЗ-САЗ 3508/ТВГ-15</t>
  </si>
  <si>
    <t>ГАЗ-5201/ТВГ-15</t>
  </si>
  <si>
    <t>Телевишка  ТВГ-15</t>
  </si>
  <si>
    <t xml:space="preserve">ГАЗ-33021/БОРТОВОЙ </t>
  </si>
  <si>
    <t>ГАЗ-5201/ФУРГОН</t>
  </si>
  <si>
    <t>ГАЗ-5312/ФУРГОН</t>
  </si>
  <si>
    <t>ЗИЛ-4502/САМОСВАЛ</t>
  </si>
  <si>
    <t>Фургон бригадний</t>
  </si>
  <si>
    <t>ВАЗ-21213</t>
  </si>
  <si>
    <t>2004</t>
  </si>
  <si>
    <t>ВАЗ-21063</t>
  </si>
  <si>
    <t>ХТЗ 150К</t>
  </si>
  <si>
    <t>2001</t>
  </si>
  <si>
    <t>ХТЗ 150К БКУ</t>
  </si>
  <si>
    <t>2000</t>
  </si>
  <si>
    <t>Опоровоз</t>
  </si>
  <si>
    <t>б/д</t>
  </si>
  <si>
    <t>ГАЗ 66-11 БМ-302Б</t>
  </si>
  <si>
    <t>вантажний БМ-320</t>
  </si>
  <si>
    <t>ГАЗ 3309  АП 18-10</t>
  </si>
  <si>
    <t>ГАЗ-53 ТВГ-15М</t>
  </si>
  <si>
    <t>ВАЗ 21083</t>
  </si>
  <si>
    <t>УАЗ АС_U 39094 ВП6</t>
  </si>
  <si>
    <t>Вантажо-пасаж.</t>
  </si>
  <si>
    <t>ГАЗ 32213</t>
  </si>
  <si>
    <t>микроватобус 13 місць</t>
  </si>
  <si>
    <t>Т 150 МБП-420</t>
  </si>
  <si>
    <t>ЗИЛ-431412 КС 2561</t>
  </si>
  <si>
    <t>Автокран</t>
  </si>
  <si>
    <t>ГАЗ-33023-212</t>
  </si>
  <si>
    <t>мікроавтобус</t>
  </si>
  <si>
    <t>Т - 150 К</t>
  </si>
  <si>
    <t>МТЗ - 80</t>
  </si>
  <si>
    <t>ЛТЗ - 60А</t>
  </si>
  <si>
    <t>ЮМЗ - 6Л</t>
  </si>
  <si>
    <t>розпуск</t>
  </si>
  <si>
    <t>причіп автомобільний</t>
  </si>
  <si>
    <t xml:space="preserve">причіп </t>
  </si>
  <si>
    <t>ГАЗ 3309 АП-1809</t>
  </si>
  <si>
    <t xml:space="preserve">ГАЗ 3309 </t>
  </si>
  <si>
    <t>Ванажно пасажир</t>
  </si>
  <si>
    <t>ГАЗ 52 04</t>
  </si>
  <si>
    <t>Вантажна платформа</t>
  </si>
  <si>
    <t>ВАЗ 21061</t>
  </si>
  <si>
    <t>ГАЗ3102</t>
  </si>
  <si>
    <t>Вантажно пасажир</t>
  </si>
  <si>
    <t xml:space="preserve">Т 150 К </t>
  </si>
  <si>
    <t>МТЗ 920 Белорус</t>
  </si>
  <si>
    <t>2  ПТС 4</t>
  </si>
  <si>
    <t>Причіп розпуск</t>
  </si>
  <si>
    <t>1980р</t>
  </si>
  <si>
    <t>ГАЗ-3307-12 АП-18</t>
  </si>
  <si>
    <t>грузовойАП-17</t>
  </si>
  <si>
    <t xml:space="preserve">ГАЗ-52-01 </t>
  </si>
  <si>
    <t>грузовой ТВГ-15</t>
  </si>
  <si>
    <t>ГАЗ-3309 АП-18-04</t>
  </si>
  <si>
    <t>грузовойАП-18</t>
  </si>
  <si>
    <t>ГАЗ-3309 АП-18-10</t>
  </si>
  <si>
    <t>ГАЗ-3309  АП-18-10</t>
  </si>
  <si>
    <t xml:space="preserve">ГАЗ-33023-212 </t>
  </si>
  <si>
    <t>17,9/22,4</t>
  </si>
  <si>
    <t xml:space="preserve">ГАЗ-33023 </t>
  </si>
  <si>
    <t>ГАЗ-53-27</t>
  </si>
  <si>
    <t>ГАЗ-66-02  БМ-302 Б</t>
  </si>
  <si>
    <t>УРАЛ-432001</t>
  </si>
  <si>
    <t>ГАЗ-САЗ-3508</t>
  </si>
  <si>
    <t>УАЗ-39094 ВП6</t>
  </si>
  <si>
    <t>Грузопассажирск</t>
  </si>
  <si>
    <t xml:space="preserve">ГАЗ-3302 </t>
  </si>
  <si>
    <t>16,2/20,3</t>
  </si>
  <si>
    <t>ИЖ-2715</t>
  </si>
  <si>
    <t>УАЗ ЛЭК-452</t>
  </si>
  <si>
    <t>12/15</t>
  </si>
  <si>
    <t xml:space="preserve">ВАЗ-2121 </t>
  </si>
  <si>
    <t xml:space="preserve">ГАЗ-3110 </t>
  </si>
  <si>
    <t>13,1/16,4</t>
  </si>
  <si>
    <t xml:space="preserve">УАЗ-31519 </t>
  </si>
  <si>
    <t>микроавтобус 12 мест</t>
  </si>
  <si>
    <t>полуприцеп</t>
  </si>
  <si>
    <t>2ПТС-4М</t>
  </si>
  <si>
    <t>1П-0,5  (САК)</t>
  </si>
  <si>
    <t>Т-150 БКМ-2М</t>
  </si>
  <si>
    <t xml:space="preserve">ЗИЛ-431410 АП-17А </t>
  </si>
  <si>
    <t>Автоподъемник АП-17А</t>
  </si>
  <si>
    <t xml:space="preserve">ГАЗ-5201 ТВГ-15Н </t>
  </si>
  <si>
    <t>Автоподъемник ТВГ-15Н</t>
  </si>
  <si>
    <t xml:space="preserve">ГАЗ-52 ТВГ-15Н </t>
  </si>
  <si>
    <t xml:space="preserve">Автоподъемник ТВГ-15Н </t>
  </si>
  <si>
    <t>ХТЗ-150 БКМ-2М</t>
  </si>
  <si>
    <t>бурильн.-кранов. БКМ-2М</t>
  </si>
  <si>
    <t>УАЗ АС-U 39094 ВП-6</t>
  </si>
  <si>
    <t>груз.пасс / 8 мест</t>
  </si>
  <si>
    <t xml:space="preserve">ВАЗ-21213 </t>
  </si>
  <si>
    <t>груз.пасс/8мест</t>
  </si>
  <si>
    <t>ДВ 1788.45.22</t>
  </si>
  <si>
    <t>Причеп</t>
  </si>
  <si>
    <t>ПСЕ-20</t>
  </si>
  <si>
    <t>САЗ-3507</t>
  </si>
  <si>
    <t>самосвал</t>
  </si>
  <si>
    <t xml:space="preserve">ГАЗ-5312 </t>
  </si>
  <si>
    <t xml:space="preserve">Фургон </t>
  </si>
  <si>
    <t>ГАЗ-6611</t>
  </si>
  <si>
    <t>Лаборатория ЭТЛ-10</t>
  </si>
  <si>
    <t xml:space="preserve">Причіп </t>
  </si>
  <si>
    <t>Тойота Ленд Крузер 200</t>
  </si>
  <si>
    <t>Тайота сиквойя</t>
  </si>
  <si>
    <t>Тайота Хайлукс</t>
  </si>
  <si>
    <t>Форд Транзит</t>
  </si>
  <si>
    <t>Микроавтобус</t>
  </si>
  <si>
    <t>Рено Дастер</t>
  </si>
  <si>
    <t>Рено Логан</t>
  </si>
  <si>
    <t>MITSUBISHI PAJERO</t>
  </si>
  <si>
    <t>2007</t>
  </si>
  <si>
    <t>Мицубиши Галант</t>
  </si>
  <si>
    <t>Хюндай Соната</t>
  </si>
  <si>
    <t>Хюндай Элантра</t>
  </si>
  <si>
    <t>14,5/11,6</t>
  </si>
  <si>
    <t>Hyundai Acceht</t>
  </si>
  <si>
    <t>ВАЗ-21103</t>
  </si>
  <si>
    <t xml:space="preserve">ВАЗ-21061 </t>
  </si>
  <si>
    <t>ВАЗ 212140</t>
  </si>
  <si>
    <t>16,3/13</t>
  </si>
  <si>
    <t>16,3/19</t>
  </si>
  <si>
    <t>Вантажо-пасажирській</t>
  </si>
  <si>
    <t>21,3/17</t>
  </si>
  <si>
    <t>ГАЗ 33023</t>
  </si>
  <si>
    <t>23,8/19</t>
  </si>
  <si>
    <t>16,8/13,4</t>
  </si>
  <si>
    <t>RENAULT MASTER</t>
  </si>
  <si>
    <t>32,5/26</t>
  </si>
  <si>
    <t>ЗИЛ 131</t>
  </si>
  <si>
    <t>ЗИЛ 4502</t>
  </si>
  <si>
    <t>Автовишка</t>
  </si>
  <si>
    <t>Газ-3309</t>
  </si>
  <si>
    <t>Трактори</t>
  </si>
  <si>
    <t>ЮМЗ-6К</t>
  </si>
  <si>
    <t>1ПТС-9</t>
  </si>
  <si>
    <t>ОДАЗ-9925</t>
  </si>
  <si>
    <t>2птс</t>
  </si>
  <si>
    <t>ЗИЛ 130 а/кран</t>
  </si>
  <si>
    <t>Камаз-53212</t>
  </si>
  <si>
    <t>Легковий комбі-В</t>
  </si>
  <si>
    <t>АСЧ-03</t>
  </si>
  <si>
    <t>Вантажний бортовий</t>
  </si>
  <si>
    <t>ЗИЛ-4502</t>
  </si>
  <si>
    <t>Вантажний самоскид</t>
  </si>
  <si>
    <t>ЗИЛ-133ГЯ</t>
  </si>
  <si>
    <t>Вантажний автокран</t>
  </si>
  <si>
    <t>АТЕК999</t>
  </si>
  <si>
    <t>Ексковатор</t>
  </si>
  <si>
    <t xml:space="preserve">Фургон  </t>
  </si>
  <si>
    <t>Бортовий малотонажн.</t>
  </si>
  <si>
    <t>Фургон малотонажний-В</t>
  </si>
  <si>
    <t>Цистерна д/п небез ван-С</t>
  </si>
  <si>
    <t>автонавант А-40262</t>
  </si>
  <si>
    <t>навантажувач</t>
  </si>
  <si>
    <t xml:space="preserve">      Тойота Прадо</t>
  </si>
  <si>
    <t>бортовий</t>
  </si>
  <si>
    <t>автобус13 місць</t>
  </si>
  <si>
    <t>вантажно-пасажирська</t>
  </si>
  <si>
    <t>ГАЗ-6601</t>
  </si>
  <si>
    <t>електролаболаторія</t>
  </si>
  <si>
    <t>ЗІЛ-157</t>
  </si>
  <si>
    <t>ВС-22</t>
  </si>
  <si>
    <t>ЗІЛ-431412</t>
  </si>
  <si>
    <t>ЗІЛ-131А</t>
  </si>
  <si>
    <t>ТВ-26Е</t>
  </si>
  <si>
    <t>ТВ-26</t>
  </si>
  <si>
    <t>ЗІЛ-131</t>
  </si>
  <si>
    <t>ЗІЛ-441510</t>
  </si>
  <si>
    <t>сідловий тягач</t>
  </si>
  <si>
    <t>КАМАЗ-53213</t>
  </si>
  <si>
    <t>автокран КС 4572 А</t>
  </si>
  <si>
    <t>автовишка АГП-22</t>
  </si>
  <si>
    <t>УРАЛ-43202</t>
  </si>
  <si>
    <t xml:space="preserve">  ГАЗ-33021</t>
  </si>
  <si>
    <t>Вантажно-пасажирська</t>
  </si>
  <si>
    <t>ЕТЛ</t>
  </si>
  <si>
    <t>АВТОМАЙСТЕРНЯ - С</t>
  </si>
  <si>
    <t xml:space="preserve">ОДАЗ - 9357 </t>
  </si>
  <si>
    <t>Напівпричіп</t>
  </si>
  <si>
    <t>ОДАЗ - 9357</t>
  </si>
  <si>
    <t>ГКБ - 817</t>
  </si>
  <si>
    <t>ТЦ 10А</t>
  </si>
  <si>
    <t>ГАЗ 3308</t>
  </si>
  <si>
    <t>Краз-65053</t>
  </si>
  <si>
    <t>КТА-25</t>
  </si>
  <si>
    <t>ГАЗ-6616</t>
  </si>
  <si>
    <t>ЗІЛ-130</t>
  </si>
  <si>
    <t>автокран КС 2561</t>
  </si>
  <si>
    <t>автомайстерня</t>
  </si>
  <si>
    <t>ЗІЛ-ММЗ 45021</t>
  </si>
  <si>
    <t>самоскид</t>
  </si>
  <si>
    <t>автонавантажувач</t>
  </si>
  <si>
    <t>2 ПТС-4</t>
  </si>
  <si>
    <t>2 ПТС-4 - 887Б</t>
  </si>
  <si>
    <t xml:space="preserve">ЮМЗ 6 </t>
  </si>
  <si>
    <t>ЮМЗ 6Л</t>
  </si>
  <si>
    <t>Т 40</t>
  </si>
  <si>
    <t>ЗИЛ-131-27</t>
  </si>
  <si>
    <t>Груз.</t>
  </si>
  <si>
    <t>1977</t>
  </si>
  <si>
    <t>МАЗ-533603</t>
  </si>
  <si>
    <t>ЗИЛ-131 МРК-750</t>
  </si>
  <si>
    <t>ГАЗ-3307  АГП-18</t>
  </si>
  <si>
    <t>КамАЗ-4311 ВС-26МС</t>
  </si>
  <si>
    <t>2010</t>
  </si>
  <si>
    <t xml:space="preserve">ЗИЛ-131   </t>
  </si>
  <si>
    <t>1981</t>
  </si>
  <si>
    <t>1974</t>
  </si>
  <si>
    <t>КРАЗ-250 КС-3575А</t>
  </si>
  <si>
    <t xml:space="preserve"> МАЗ-5334  СМК-10</t>
  </si>
  <si>
    <t>ГАЗ-66    ЭТЛ</t>
  </si>
  <si>
    <t>ГАЗ-3307  ЭТЛ-Р</t>
  </si>
  <si>
    <t xml:space="preserve">КАМАЗ  54112   </t>
  </si>
  <si>
    <t xml:space="preserve">КрАЗ-260В </t>
  </si>
  <si>
    <t xml:space="preserve">ЗИЛ 130-ММЗ   </t>
  </si>
  <si>
    <t>ГАЗ-5204</t>
  </si>
  <si>
    <t xml:space="preserve">ГАЗ-3302  </t>
  </si>
  <si>
    <t>15/18,75</t>
  </si>
  <si>
    <t xml:space="preserve">ГАЗ-66    </t>
  </si>
  <si>
    <t>Груз/пас</t>
  </si>
  <si>
    <t xml:space="preserve">ГАЗ-53Б   </t>
  </si>
  <si>
    <t xml:space="preserve">ГАЗ-3307  </t>
  </si>
  <si>
    <t>1976</t>
  </si>
  <si>
    <t xml:space="preserve">ГАЗ-33081 </t>
  </si>
  <si>
    <t>2011</t>
  </si>
  <si>
    <t>ЗИЛ-131</t>
  </si>
  <si>
    <t>КАМАЗ-53212</t>
  </si>
  <si>
    <t>Груз</t>
  </si>
  <si>
    <t xml:space="preserve">УАЗ-39094 </t>
  </si>
  <si>
    <t>17/21,25</t>
  </si>
  <si>
    <t xml:space="preserve">ЛЭК-452   </t>
  </si>
  <si>
    <t xml:space="preserve">ГАЗ-2705  </t>
  </si>
  <si>
    <t>18,1/22,63</t>
  </si>
  <si>
    <t xml:space="preserve">ГАЗ-2410  </t>
  </si>
  <si>
    <t xml:space="preserve">легк.  </t>
  </si>
  <si>
    <t xml:space="preserve">ГАЗ-3110  </t>
  </si>
  <si>
    <t>13/16,25</t>
  </si>
  <si>
    <t>Nissan Almera</t>
  </si>
  <si>
    <t>Mitsubishi Lancer</t>
  </si>
  <si>
    <t>Skoda Felicia</t>
  </si>
  <si>
    <t>12   15</t>
  </si>
  <si>
    <t>УАЗ--31514</t>
  </si>
  <si>
    <t>ГАЗ-32213-</t>
  </si>
  <si>
    <t>микро. Автобус</t>
  </si>
  <si>
    <t>2009</t>
  </si>
  <si>
    <t>18,4/23</t>
  </si>
  <si>
    <t>Mazda E220</t>
  </si>
  <si>
    <t>балканкар</t>
  </si>
  <si>
    <t>погрузчик</t>
  </si>
  <si>
    <t>МАЗ-938660</t>
  </si>
  <si>
    <t>НР-9970</t>
  </si>
  <si>
    <t xml:space="preserve">ДТ-75     </t>
  </si>
  <si>
    <t>ХТА-200-02</t>
  </si>
  <si>
    <t>МТЗ ЄО-26-25</t>
  </si>
  <si>
    <t>грузопасаж</t>
  </si>
  <si>
    <t>ГАЗ 330273-2288</t>
  </si>
  <si>
    <t xml:space="preserve">Легковий </t>
  </si>
  <si>
    <t>ГАЗ-322132-414</t>
  </si>
  <si>
    <t>микроавтобус</t>
  </si>
  <si>
    <t>Искра АДД-4004</t>
  </si>
  <si>
    <t>КНООТТ 93G</t>
  </si>
  <si>
    <t>2016</t>
  </si>
  <si>
    <t xml:space="preserve">МАЗ 5440С8580 </t>
  </si>
  <si>
    <t xml:space="preserve"> Титан-1500</t>
  </si>
  <si>
    <t>MAZDA 6</t>
  </si>
  <si>
    <t>Адміністрація</t>
  </si>
  <si>
    <t>Автонавантажувач 4014</t>
  </si>
  <si>
    <t>4.6.2. Розрахунок економічної ефективності закупівлі колісної техніки на прогнозний період</t>
  </si>
  <si>
    <t>Марка колісної техніки, що підлягає заміні</t>
  </si>
  <si>
    <t>Марка колісної техніки, що пропонується на заміну</t>
  </si>
  <si>
    <t>Вартість нової одиниці колісної техніки, що пропонується на заміну,               тис.грн (без ПДВ)</t>
  </si>
  <si>
    <r>
      <t>строк окупності, років</t>
    </r>
    <r>
      <rPr>
        <b/>
        <sz val="10"/>
        <rFont val="Arial"/>
        <family val="2"/>
        <charset val="204"/>
      </rPr>
      <t/>
    </r>
  </si>
  <si>
    <t>економії витрат на паливно-мастильні матеріали</t>
  </si>
  <si>
    <t>зменшення витрат на технічне обслуговування і ремонт</t>
  </si>
  <si>
    <t>зменшення інших витрат</t>
  </si>
  <si>
    <t>зменшення затрат на закупівлю автомобільних шин за рахунок збільшення іх норми пробігу</t>
  </si>
  <si>
    <t>загальний очікуваний економічний ефект від заміни колісної техніки</t>
  </si>
  <si>
    <t>9=5+6+7+8</t>
  </si>
  <si>
    <t>10=4/9</t>
  </si>
  <si>
    <t xml:space="preserve"> причіп</t>
  </si>
  <si>
    <t>ГАЗ 6611  БКГМ</t>
  </si>
  <si>
    <t>Т 150К  БКУ</t>
  </si>
  <si>
    <t>ГАЗ-66  БМ</t>
  </si>
  <si>
    <t>власні кошти</t>
  </si>
  <si>
    <t>Витрати на технічне обслуговування та ремонт, тис.грн (без ПДВ)</t>
  </si>
  <si>
    <t>Залишкова вартість, тис.грн            (без ПДВ)</t>
  </si>
  <si>
    <t>орієнтовна вартість, тис.грн          (без ПДВ)</t>
  </si>
  <si>
    <t>витрати на технічне обслуговування та ремонт, тис.грн                    (без ПДВ)</t>
  </si>
  <si>
    <t>Очікуваний річний економічний ефект (тис.грн без ПДВ) від:</t>
  </si>
  <si>
    <t>тис.грн           (без ПДВ)</t>
  </si>
  <si>
    <t>тис.грн             (без ПДВ)</t>
  </si>
  <si>
    <t>капіталовкладення,
тис. грн            (без ПДВ)</t>
  </si>
  <si>
    <t>Затверджена кошторисна вартість  тис.грн             (без ПДВ)</t>
  </si>
  <si>
    <t>тис.грн          (без ПДВ)</t>
  </si>
  <si>
    <t>"____" ____________ 20__ року</t>
  </si>
  <si>
    <t>___________</t>
  </si>
  <si>
    <t>4.3.4.1</t>
  </si>
  <si>
    <t>Н.Сіверський РЕМ (проект)</t>
  </si>
  <si>
    <t>Семенівський РЕМ (проект)</t>
  </si>
  <si>
    <t>Коропський РЕМ (проект)</t>
  </si>
  <si>
    <t>Талалаєвський РЕМ (проект)</t>
  </si>
  <si>
    <t>Варвинський РЕМ (проект)</t>
  </si>
  <si>
    <t>Срібнянський РЕМ (проект)</t>
  </si>
  <si>
    <t>Чернігівський РЕМ (проект)</t>
  </si>
  <si>
    <t>Технічне переоснащення ПС 35/10 кВ «Нехаївка» с. Нехаївка,  Коропського району, Чернігівської області. (1-2 черга)</t>
  </si>
  <si>
    <t>ПЛ-10 кВ, усього</t>
  </si>
  <si>
    <t>прибуток</t>
  </si>
  <si>
    <t>Обсяг фінансування, передбачений інвестиційною програмою на базовий період, тис. грн                               (без ПДВ)</t>
  </si>
  <si>
    <t>Залишок кошторисної вартості  на дату початку базового періоду,              тис.грн                                               (без ПДВ)</t>
  </si>
  <si>
    <t>відповідає - 128 шт.</t>
  </si>
  <si>
    <t>реконструкція, усього</t>
  </si>
  <si>
    <t>тис.грн                  без ПДВ</t>
  </si>
  <si>
    <t>тис.грн                   без ПДВ</t>
  </si>
  <si>
    <t>2. Розрахунок джерел фінансування інвестиційної програми (тис. грн без ПДВ)</t>
  </si>
  <si>
    <t>Капіталовкладення</t>
  </si>
  <si>
    <t>базовий період</t>
  </si>
  <si>
    <t>прогнозний період</t>
  </si>
  <si>
    <t>виведено з експлуатації</t>
  </si>
  <si>
    <t>індукційні лічильники</t>
  </si>
  <si>
    <t>електронні лічильники</t>
  </si>
  <si>
    <t>клас точності</t>
  </si>
  <si>
    <t>строк експлуатації                                                                                     (у роках)</t>
  </si>
  <si>
    <t>клас  точності</t>
  </si>
  <si>
    <t>строк експлуатації                                               (у роках)</t>
  </si>
  <si>
    <t>строк експлуатації                    
(у роках)</t>
  </si>
  <si>
    <t>електронні</t>
  </si>
  <si>
    <t>кількість, шт.</t>
  </si>
  <si>
    <t>відсоток від загальної кількості</t>
  </si>
  <si>
    <t>тис.грн                                  без ПДВ</t>
  </si>
  <si>
    <t>Найменування відповідної державної програми або пункт ПРСР</t>
  </si>
  <si>
    <t>*Графи „млн. кВт•год” та „%” заповнюються відповідно до форми 1Б-ТВЕ. Колонка „млн. грн” заповнюється тільки для рядків „Нормативні технологічні витрати” та „Небаланс”, при цьому розрахунок вартості здійснюється шляхом додавання помісячних даних економії (збитків), отриманих ліцензіатом унаслідок різниці між фактичними та нормативними витратами. Місячний обсяг економії (збитків), отриманий ліцензіатом, розраховується як добуток обсягів небалансу електричної енергії та фактичної середньозваженої оптової ринкової ціни, яка розрахована відповідно до Правил Оптового ринку електричної енергії України.</t>
  </si>
  <si>
    <t>Параметри</t>
  </si>
  <si>
    <t>110 (150) кВ</t>
  </si>
  <si>
    <t>2.1.5</t>
  </si>
  <si>
    <t>2.1.5.1</t>
  </si>
  <si>
    <t>Усього 2.1.5</t>
  </si>
  <si>
    <t>Усього 1.1.4.2</t>
  </si>
  <si>
    <t>4.3.1.1</t>
  </si>
  <si>
    <t>4.3.7.2</t>
  </si>
  <si>
    <t>будівництво</t>
  </si>
  <si>
    <t>АТС Н-Сіверський, Бобровиця, Короп, Талалаївка, Срібне, Варва, Сосниця РЕМ</t>
  </si>
  <si>
    <t xml:space="preserve">Голова Правління </t>
  </si>
  <si>
    <t>Голова Правління</t>
  </si>
  <si>
    <t>АТ "ЧЕРНІГІВОБЛЕНЕРГО"</t>
  </si>
  <si>
    <t>4.8. Загальна характеристика ліцензіата АТ "ЧЕРНІГІВОБЛЕНЕРГО" в динаміці за останні п'ять років</t>
  </si>
  <si>
    <t>1.1.5.1.4</t>
  </si>
  <si>
    <t>6. Етапи виконання заходів Інвестиційної програми АТ "ЧЕРНІГІВОБЛЕНЕРГО" на 2020 рік</t>
  </si>
  <si>
    <t>Технічне переоснащення ПС 35/10 кВ «Короп» смт. Короп, Чернігівської області (1 черга)</t>
  </si>
  <si>
    <t>Реконструкція ПЛ 0,4 кВ Л-1, Л-2, Л-3 від КТП-228 в с. Кобижча, Бобровицького району, Чернігівської області</t>
  </si>
  <si>
    <t>Проектні роботи з реконструкції ПЛ 04 кВ КТП 68 Л-1, Л-2, Л-3 в с.Олбин, Козелецького району, Чернігівської області</t>
  </si>
  <si>
    <t>Проектні роботи з реконструкції ПЛ 04 кВ КТП 69 Л-1, Л-2, Л-3 в с.Олбин, Козелецького району, Чернігівської області</t>
  </si>
  <si>
    <t>Проектні роботи з реконструкції ПЛ 04 кВ КТП 371 Л-1, Л-2 в с.Олбин, Козелецького району, Чернігівської області</t>
  </si>
  <si>
    <t>Технічне переоснащення ПС 110/10 кВ "М. Комбінат" в м. Прилуки, Чернігівської області (4 черга)</t>
  </si>
  <si>
    <t>Проектні роботи з технічного переоснащення ПС 35/10 кВ "Яблунівка" в с. Яблунівка, Прилуцького району,  Чернігівської області (1 черга)</t>
  </si>
  <si>
    <t>1.2.6</t>
  </si>
  <si>
    <t>1.2.7</t>
  </si>
  <si>
    <t>1.1.5.3.1</t>
  </si>
  <si>
    <t>1.1.5.3.2</t>
  </si>
  <si>
    <t>Плата Moxa CP-104EL-A-DB9M</t>
  </si>
  <si>
    <t>2024 рік</t>
  </si>
  <si>
    <t>Прогнозований технічний стан на 01.01.2020</t>
  </si>
  <si>
    <t>Обсяги запланованих робіт на 2020 рік</t>
  </si>
  <si>
    <t>Прогнозований технічний стан на 31.12.2020  з урахуванням обсягів запланованих робіт</t>
  </si>
  <si>
    <t xml:space="preserve">Очікується станом на 01.01.2020 року </t>
  </si>
  <si>
    <t>Очікується станом на 31.12.2020 року з урахуванням інвестиційної програми</t>
  </si>
  <si>
    <t>2020 з урахуванням обсягів запланованих робіт</t>
  </si>
  <si>
    <t xml:space="preserve">Усього на 2020 -2024 рр. </t>
  </si>
  <si>
    <t xml:space="preserve">Усього на 2020 - 2024 рр. </t>
  </si>
  <si>
    <t xml:space="preserve">Усього на 2020 - 2024 рр.         </t>
  </si>
  <si>
    <t xml:space="preserve">Усього на 2020- 2024 рр.          </t>
  </si>
  <si>
    <t xml:space="preserve">Усього на 2020 - 2024 рр.             </t>
  </si>
  <si>
    <t xml:space="preserve">Робоча станція  на платформі Інтел </t>
  </si>
  <si>
    <t>4.1.3.1</t>
  </si>
  <si>
    <t>ДБЖ APC Back-UPS Pro 900VA</t>
  </si>
  <si>
    <t>Зварювальний апарат для оптоволокна</t>
  </si>
  <si>
    <t>Оптичний рефлектометр</t>
  </si>
  <si>
    <t>5.3.3</t>
  </si>
  <si>
    <t>IP телефон</t>
  </si>
  <si>
    <t>1.1.5.3.3</t>
  </si>
  <si>
    <t>1.1.5.3.4</t>
  </si>
  <si>
    <t xml:space="preserve">Реконструкція ПЛ 0,4 кВ Л-1, Л-2, Л-3  від КТП-4 в с. Сираї, Козелецького району, Чернігівської області </t>
  </si>
  <si>
    <t>Сосницький район (проект)</t>
  </si>
  <si>
    <t>Н.Сіверський РЕМ</t>
  </si>
  <si>
    <t>Семенівський РЕМ</t>
  </si>
  <si>
    <t>Коропський район (проект)</t>
  </si>
  <si>
    <t>Талалаєвський район (проект)</t>
  </si>
  <si>
    <t>Варвинський район (проект)</t>
  </si>
  <si>
    <t>Срібнянський район (проект)</t>
  </si>
  <si>
    <t>Ріпкінський район (проект)</t>
  </si>
  <si>
    <t>2.26</t>
  </si>
  <si>
    <t>2.27</t>
  </si>
  <si>
    <t>3.9</t>
  </si>
  <si>
    <t>Розвиток ІР-телефонії АТ "Чернігівобленерго"</t>
  </si>
  <si>
    <t>Придбання трансформаторів струму для обмінного фонду (150/5, 200/5, 300/5) КЛ.Т.0,5S</t>
  </si>
  <si>
    <t>Придбання трансформаторів струму 10кВ (75/5, 150/5, 200/5, 300/5) КЛ.Т.0,5S</t>
  </si>
  <si>
    <t>Придбання комплектів для винесення 1-фазних обліків на фасад будинку</t>
  </si>
  <si>
    <t>Придбання комплектів для винесення 3-фазних обліків на фасад будинку</t>
  </si>
  <si>
    <t xml:space="preserve">Придбання 1-фазних електронних лічильників з  PLC модулями  для їх використання в АСКОЕ побутових споживачів                     </t>
  </si>
  <si>
    <t xml:space="preserve">Придбання 3-фазних електронних лічильників з  PLC модулями та  для їх використання в АСКОЕ побутових споживачів                     </t>
  </si>
  <si>
    <t>Придбання "маршрутизаторів-концентраторів" для їх використання в АСКОЕ побутових споживачів.</t>
  </si>
  <si>
    <t>2.1.4.6</t>
  </si>
  <si>
    <t>2.1.4.7</t>
  </si>
  <si>
    <t>Впровадження мережі рівня ядра</t>
  </si>
  <si>
    <t>Багатофункціональний пристрій чорно-білий формату А4</t>
  </si>
  <si>
    <t>Сума коштів, необхідна для завершення реалізації складової частини проекту з розбивкою по роках, тис.грн (без ПДВ)</t>
  </si>
  <si>
    <t>Модуль інтеграції GLPi з системою IP-телефонії</t>
  </si>
  <si>
    <t>Реконструкція ПС 110/10 кВ "Машево" в с. Машево, Семенівського району, Чернігівської області  з метою підвищення енергоефективності роботи мереж (1-2 черга)</t>
  </si>
  <si>
    <t>Реконструкція ПС 110/10 кВ "Томашівка" в с. Томашівка Ічнянського району, Чернігівської області з метою підвищення енергоефективності роботи мереж (1-2 черга)</t>
  </si>
  <si>
    <t>___</t>
  </si>
  <si>
    <t>Ніжинська дільниця(Бобровиця)</t>
  </si>
  <si>
    <t>Бахмачська дільниця(Борзна)</t>
  </si>
  <si>
    <t>Прилуцька дільниця(Варва)</t>
  </si>
  <si>
    <t>Чернігівська дільниця(Городня)</t>
  </si>
  <si>
    <t>Прилуцька дільниця(Ічня)</t>
  </si>
  <si>
    <t>ЗИЛ-130  КС</t>
  </si>
  <si>
    <t>Чернігівська дільниця(Козелець)</t>
  </si>
  <si>
    <t>Бахмачська дільниця(Короп )</t>
  </si>
  <si>
    <t xml:space="preserve">Корюківська </t>
  </si>
  <si>
    <t>Чернігівська дільниця(Куликівка)</t>
  </si>
  <si>
    <t>Корюківська дільниця(Мена)</t>
  </si>
  <si>
    <t>Ніжинська дільниця</t>
  </si>
  <si>
    <t>Корюківська дільниця(Н-Сіверськ)</t>
  </si>
  <si>
    <t>Ніжинська дільниця(Носівка)</t>
  </si>
  <si>
    <t>Прилуцька дільниця</t>
  </si>
  <si>
    <t>Ченігівська дільниця(ріпки)</t>
  </si>
  <si>
    <t>Корюківська дільниця (Семенівка )</t>
  </si>
  <si>
    <t>Прилуцька дільниця(Срібне)</t>
  </si>
  <si>
    <t>Прилуцька дільниця(Талалаївка)</t>
  </si>
  <si>
    <t>Чернігівська дільниця</t>
  </si>
  <si>
    <t>Корюківська дільниця(Сновськ)</t>
  </si>
  <si>
    <t>Чернігівська Міська дільниця</t>
  </si>
  <si>
    <t>Чернігівська  дільниця(Городня)</t>
  </si>
  <si>
    <t>Прилуцька дільниця(Південні)</t>
  </si>
  <si>
    <t>Чернігівська  дільниця(північні)</t>
  </si>
  <si>
    <t>Комп'ютери 2019 року випуску</t>
  </si>
  <si>
    <t>Придбання 1-фазних "тарифних" лічильників для обмінного фонду</t>
  </si>
  <si>
    <t>Придбання 3-фазних "тарифних" лічильників для обмінного фонду</t>
  </si>
  <si>
    <t>2.1.4.8</t>
  </si>
  <si>
    <t>2.1.1.1</t>
  </si>
  <si>
    <t>2.1.4.9</t>
  </si>
  <si>
    <t>Ідентифікатор ТМЦ згідно з номенклатурним довідником НКРЕКП</t>
  </si>
  <si>
    <t>Будівництво, модернізація та реконструкція  електричних мереж та обладнання, у т.ч:</t>
  </si>
  <si>
    <t>3. Впровадження та розвиток АСДТК</t>
  </si>
  <si>
    <t>Тип складових кошторису (ТМЦ, роботи тощо)</t>
  </si>
  <si>
    <t xml:space="preserve">Реконструкція ПЛ 0,4 кВ Л-1, Л-3 від КТП-141 в с. Нехаївка, Коропського району, Чернігівської області </t>
  </si>
  <si>
    <t>Таблиця 4.2</t>
  </si>
  <si>
    <t>У промислових споживачів (продовження)</t>
  </si>
  <si>
    <t>Кількість лічильників, 
що підлягають заміні за планом у 2020 році, шт.</t>
  </si>
  <si>
    <t>Фактично 
замінено у 2019 році, шт.</t>
  </si>
  <si>
    <t>2=3+4</t>
  </si>
  <si>
    <t>4=5+6=
=16+24</t>
  </si>
  <si>
    <t>10=11+12</t>
  </si>
  <si>
    <t>13=14+15</t>
  </si>
  <si>
    <t>16=17+18+19=
=20+21+22+23</t>
  </si>
  <si>
    <t>24=25+26=
=27+28</t>
  </si>
  <si>
    <t>У непромислових споживачів (продовження)</t>
  </si>
  <si>
    <t xml:space="preserve">з поперед-
ньою оплатою </t>
  </si>
  <si>
    <t>У побутових споживачів (продовження)</t>
  </si>
  <si>
    <t xml:space="preserve">                   Кількість встановлених лічильників, шт.</t>
  </si>
  <si>
    <t>Усього (продовження)</t>
  </si>
  <si>
    <t>з простро-
ченим терміном повірки</t>
  </si>
  <si>
    <t>4=5+6=
=7+8</t>
  </si>
  <si>
    <t>12=13+14</t>
  </si>
  <si>
    <t>15=16+17</t>
  </si>
  <si>
    <t>18=19+20+21=
=22+23+24+25</t>
  </si>
  <si>
    <t>26=27+28=
=29+30</t>
  </si>
  <si>
    <t>* Зазначити відповідний рік.</t>
  </si>
  <si>
    <t>Таблиця 4.2.1</t>
  </si>
  <si>
    <t>ПАТ "Телекомунікаційні технології"</t>
  </si>
  <si>
    <t>Таблиця 4.2.2</t>
  </si>
  <si>
    <t>Наявний станом на початок прогнозного періоду</t>
  </si>
  <si>
    <t>Таблиця 4.2.3</t>
  </si>
  <si>
    <t>індукційні</t>
  </si>
  <si>
    <t>Таблиця 4.2.4</t>
  </si>
  <si>
    <t>Таблиця 4.3</t>
  </si>
  <si>
    <t>4.3. Стан комерційного обліку електричної енергії на початок прогнозного періоду*</t>
  </si>
  <si>
    <t>Річний обсяг передачі електричної енергії через точку обліку,
тис. кВт·год</t>
  </si>
  <si>
    <t>Ввід Т1- 35кВ.пс 35/10 "Гопак"</t>
  </si>
  <si>
    <t>Комірка7 РУ 10 кВ ТП-1338</t>
  </si>
  <si>
    <t>РП - 12,РУ - 10 кВ,комірка7 ЧГЕГ(к)У</t>
  </si>
  <si>
    <t>* Указати всі точки комерційного обліку з суміжними ліцензіатами (Оптовий ринок електричної енергії України, електропередавальні організації, генеруючі підприємства).</t>
  </si>
  <si>
    <t>** Додаток 10 до Договору між Членами Оптового ринку електричної енергії України.</t>
  </si>
  <si>
    <t>Таблиця 4.3.1</t>
  </si>
  <si>
    <t>4.3.1. Технічний стан вимірювальних трансформаторів струму та напруги
точок комерційного обліку</t>
  </si>
  <si>
    <t>Кількість трансформаторів, що підлягають заміні, шт.</t>
  </si>
  <si>
    <t>Таблиця 4.4</t>
  </si>
  <si>
    <t>Кількість точок обліку, шт.</t>
  </si>
  <si>
    <t>відповідає - 217 шт.</t>
  </si>
  <si>
    <t>1.1.1.1</t>
  </si>
  <si>
    <t>SL761
 B071</t>
  </si>
  <si>
    <t>1 (HTMИ)</t>
  </si>
  <si>
    <t xml:space="preserve">ПЛ-110 Н.Сіверський </t>
  </si>
  <si>
    <t>Технічне переоснащення ПС 110/35/10 "Ріпки" смт.Ріпки Ріпкинського району, Чернігівської області (3 черга)</t>
  </si>
  <si>
    <t>IVECO CTE B-LIFT 187 Автопідіймач</t>
  </si>
  <si>
    <t>Впровадження документообігу</t>
  </si>
  <si>
    <t>Придбання однофазного стенду на 40 робочих місць MTSI40</t>
  </si>
  <si>
    <t>Технічне переоснащення ТП 10/0,4 кВ з заміною тр-ів на ТМГ 100 кВА з розподільною шафою</t>
  </si>
  <si>
    <t>Технічне переоснащення ТП 10/0,4 кВ з заміною тр-ів на ТМГ 160 кВА з розподільною шафою</t>
  </si>
  <si>
    <t>Технічне переоснащення ТП 10/0,4 кВ з заміною тр-ів на ТМГ 63 кВА з розподільною шафою</t>
  </si>
  <si>
    <t>ІП2020</t>
  </si>
  <si>
    <t>Реконструкція  ПЛ 10 кВ ТП 22 РП 2  в м. Чернігів, Чернігівської області.</t>
  </si>
  <si>
    <t>Реконструкція  КЛ 10 кВ «ТП-299-ТП-473»  в м. Чернігів, Чернігівської області.</t>
  </si>
  <si>
    <t>Реконструкція КЛ-0,4  кВ ЗТП-159 пр.ж/б.вул.Костянтинівська 98 № 1, КЛ-0,4  кВ ЗТП-159 пр..вул.Костянтинівська 98 № 2 в Прилуцькому районі Чернігівської області</t>
  </si>
  <si>
    <t>Реконструкція КЛ-0,4 кВ ЗТП-174 пр. ж/б. вул..Пушкіна-76, КЛ-0,4 кВ ЗТП-174 пр. ж/б. вул..Пушкіна-78 в Прилуцькому районі Чернігівської області</t>
  </si>
  <si>
    <t>Реконструкція лінії електропередач  від ПС "Машево" по підвищенню енергоефективності електричних розподільних мереж в Семенівському районі Чернігівської області (3 черга)</t>
  </si>
  <si>
    <t>Реконструкція мереж 0,4-10 кВ від ПС "Машево" з метою підвищення енергоефективності електричних розподільних мереж в Семенівському районі Чернігівської області 1-2 черга</t>
  </si>
  <si>
    <t>1.1.5.3.5</t>
  </si>
  <si>
    <t>Технічне переоснащення ТП 10/0,4 кВ з заміною тр-ів на ТМГ 40 кВА з розподільною шафою</t>
  </si>
  <si>
    <t>Технічне переоснащення ТП 10/0,4 кВ з заміною тр-ів на ТМГ 250 кВА з розподільною шафою</t>
  </si>
  <si>
    <t xml:space="preserve"> амортизаційні відрахування</t>
  </si>
  <si>
    <t>Робочий проект «Побудова мережі цифрового радіозв’язку АТ «Чернігівобленерго» на території Чернігівської області»</t>
  </si>
  <si>
    <t>Автопідіймач</t>
  </si>
  <si>
    <t>амортизація</t>
  </si>
  <si>
    <t>30273, 45375, 45377</t>
  </si>
  <si>
    <t>30084, 43143, 43144</t>
  </si>
  <si>
    <t>30085, 43148, 43149</t>
  </si>
  <si>
    <t>30314, 43118</t>
  </si>
  <si>
    <t>Проектні роботи з технічного переоснащення ПС 110/10 кВ "М. Комбінат" в м. Прилуки, Чернігівської області (2 черга)</t>
  </si>
  <si>
    <t>за перетоки реактивної е/е</t>
  </si>
  <si>
    <t>інші (розшифрувати)</t>
  </si>
  <si>
    <t>Залучені кошти:</t>
  </si>
  <si>
    <t>кредити</t>
  </si>
  <si>
    <t>фінансова допомога</t>
  </si>
  <si>
    <t>Джерела фінансування, усього:</t>
  </si>
  <si>
    <t>Власні кошти:</t>
  </si>
  <si>
    <t>прибуток на виробничі інвестиції</t>
  </si>
  <si>
    <t>інші (додатковий дохід)</t>
  </si>
  <si>
    <t>Всього</t>
  </si>
  <si>
    <t>Річна виручка від передачі електричної енергії, тис. грн.</t>
  </si>
  <si>
    <t>Операційні витрати з передачі електричної енергії, тис. грн.</t>
  </si>
  <si>
    <t>від діяльності з постачання електричної енергії, тис.грн.</t>
  </si>
  <si>
    <t xml:space="preserve">Автогідропідіймач телескопічний 18 м на базі Iveco Daily, двухрядна кабіна або аналог
</t>
  </si>
  <si>
    <t>Технічне переоснащення ПС 110/10 "Виповзово" в с. Десна Козелецького району, Чернігівської області (3 черга)</t>
  </si>
  <si>
    <t>Технічне переоснащення КТП 445-16 с. Горностаївка, Ріпкинського району, Чернігівської області, Україна</t>
  </si>
  <si>
    <t>Технічне переоснащення КТП 186-1 с. Митченки, Бахмацького району, Чернігівської області, Україна</t>
  </si>
  <si>
    <t>Технічне переоснащення КТП 72-1 с. Варварівка, Бахмацького району, Чернігівської області, Україна</t>
  </si>
  <si>
    <t>222/509</t>
  </si>
  <si>
    <t>Технічне переоснащення КТП 61-8 с. Накот, Коропського району, Чернігівської області, Україна</t>
  </si>
  <si>
    <t>20552</t>
  </si>
  <si>
    <t>Технічне переоснащення КТП 371-17 с. Жадове, Семенівського району, Чернігівської області, Україна</t>
  </si>
  <si>
    <t>17136</t>
  </si>
  <si>
    <t>Технічне переоснащення КТП 118-13 с. Грем'яч, Новгород-Сіверського району, Чернігівської області, Україна</t>
  </si>
  <si>
    <t>17028</t>
  </si>
  <si>
    <t>Технічне переоснащення КТП 246-13 с. Печенюги, Новгород-Сіверського району, Чернігівської області, Україна</t>
  </si>
  <si>
    <t>16903</t>
  </si>
  <si>
    <t>Технічне переоснащення КТП 6-13 с. Леньків, Новгород-Сіверського району, Чернігівської області, Україна</t>
  </si>
  <si>
    <t>31049</t>
  </si>
  <si>
    <t>Технічне переоснащення КТП 164-14 с. Пустотіно, Носівського району, Чернігівської області, Україна</t>
  </si>
  <si>
    <t>40256</t>
  </si>
  <si>
    <t>Технічне переоснащення КТП 242-2 с. Кобижча, Бобровицького району, Чернігівської області, Україна</t>
  </si>
  <si>
    <t>40013/103</t>
  </si>
  <si>
    <t>Технічне переоснащення КТП 249-2 с. Кобижча, Бобровицького району, Чернігівської області, Україна</t>
  </si>
  <si>
    <t>10457</t>
  </si>
  <si>
    <t>Технічне переоснащення КТП 457-15 с. Замістя, Прилуцького району, Чернігівської області, Україна</t>
  </si>
  <si>
    <t>10632</t>
  </si>
  <si>
    <t>Технічне переоснащення КТП 632-15 с. Лутайка, Прилуцького району, Чернігівської області, Україна</t>
  </si>
  <si>
    <t>10120</t>
  </si>
  <si>
    <t>Технічне переоснащення КТП 1120-15 с. Знам'янка, Прилуцького району, Чернігівської області, Україна</t>
  </si>
  <si>
    <t>10125</t>
  </si>
  <si>
    <t>Технічне переоснащення КТП 1125-15 с. Погреби, Прилуцького району, Чернігівської області, Україна</t>
  </si>
  <si>
    <t>10521</t>
  </si>
  <si>
    <t>Технічне переоснащення КТП 521-15 с. Боршна, Прилуцького району, Чернігівської області, Україна</t>
  </si>
  <si>
    <t>10563</t>
  </si>
  <si>
    <t>Технічне переоснащення КТП 563-15 с. Ряшки, Прилуцького району, Чернігівської області, Україна</t>
  </si>
  <si>
    <t>18414</t>
  </si>
  <si>
    <t>Технічне переоснащення КТП 571-20 с .Халявин, Чернігівського району, Чернігівської області, Україна</t>
  </si>
  <si>
    <t>17400</t>
  </si>
  <si>
    <t>Технічне переоснащення КТП 272-16 с. Грабівка, Ріпкинського району, Чернігівської області, Україна</t>
  </si>
  <si>
    <t>41105/208</t>
  </si>
  <si>
    <t>Технічне переоснащення КТП 764-7 с. Тужар, Козелецького району, Чернігівської області, Україна</t>
  </si>
  <si>
    <t>4516</t>
  </si>
  <si>
    <t>Технічне переоснащення КТП 261-7 с. Косачівка, Козелецького району, Чернігівської області, Україна</t>
  </si>
  <si>
    <t>2193</t>
  </si>
  <si>
    <t>Технічне переоснащення КТП 193-3 с. Адамівка, Борзнянського району, Чернігівської області, Україна</t>
  </si>
  <si>
    <t>2269</t>
  </si>
  <si>
    <t>Технічне переоснащення КТП 460-3 с. Печі, Борзнянського району, Чернігівської області, Україна</t>
  </si>
  <si>
    <t>19356</t>
  </si>
  <si>
    <t>Технічне переоснащення КТП 401-13 с. К. Слобода, Новгород-Сіверського району, Чернігівської області, Україна</t>
  </si>
  <si>
    <t>16965</t>
  </si>
  <si>
    <t>Технічне переоснащення КТП 177-14 с. Макіївка, Носівського району, Чернігівської області, Україна</t>
  </si>
  <si>
    <t>17574</t>
  </si>
  <si>
    <t>Технічне переоснащення КТП 233-16 с. Високинь, Ріпкинського району, Чернігівської області, Україна</t>
  </si>
  <si>
    <t>16236</t>
  </si>
  <si>
    <t>308</t>
  </si>
  <si>
    <t>Технічне переоснащення КТП-139 с. Крупичполе, Ічнянського району, Чернігівської області, Україна.</t>
  </si>
  <si>
    <t>319/107</t>
  </si>
  <si>
    <t>213/207</t>
  </si>
  <si>
    <t>17629</t>
  </si>
  <si>
    <t>17130</t>
  </si>
  <si>
    <t>16921</t>
  </si>
  <si>
    <t>17073</t>
  </si>
  <si>
    <t>4744</t>
  </si>
  <si>
    <t>Технічне переоснащення КТП-500 м. Остер,  Козелецького району, Чернігівської області, Україна.</t>
  </si>
  <si>
    <t>16276</t>
  </si>
  <si>
    <t>16239</t>
  </si>
  <si>
    <t>30757/06</t>
  </si>
  <si>
    <t>419/307</t>
  </si>
  <si>
    <t>17204</t>
  </si>
  <si>
    <t>17266</t>
  </si>
  <si>
    <t>17533</t>
  </si>
  <si>
    <t>19000/12</t>
  </si>
  <si>
    <t>IV129-1447</t>
  </si>
  <si>
    <t>Технічне переоснащення КТП 1075-12 м. Ніжин, Чернігівської області, Україна</t>
  </si>
  <si>
    <t xml:space="preserve">Технічне переоснащення ПС 35/10 кВ "Павлівка" в  с. Павлівка, Ріпкинського району, Чернігівської області </t>
  </si>
  <si>
    <t>* План розвитку системи розподілу АТ "ЧЕРНІГІВОБЛЕНЕРГО" на 2020-2024 роки</t>
  </si>
  <si>
    <t>АТ "Чернігівобленерго"</t>
  </si>
  <si>
    <t>ст.253</t>
  </si>
  <si>
    <t>ст.250</t>
  </si>
  <si>
    <t>ст.247</t>
  </si>
  <si>
    <t>ст.246</t>
  </si>
  <si>
    <t>ст.237</t>
  </si>
  <si>
    <t>ст.223</t>
  </si>
  <si>
    <t>ст.221</t>
  </si>
  <si>
    <t>ст.213</t>
  </si>
  <si>
    <t>ст.199</t>
  </si>
  <si>
    <t>ст.196</t>
  </si>
  <si>
    <t>ст.185</t>
  </si>
  <si>
    <t>Реконструкція ЛЕП (КЛ, ПЛ), усього, з них:</t>
  </si>
  <si>
    <t xml:space="preserve">Електронасос для перекачування оливи </t>
  </si>
  <si>
    <t>Стенд для механічних випробувань драбин, поясів та інше</t>
  </si>
  <si>
    <t xml:space="preserve">   тис.грн      (без ПДВ)</t>
  </si>
  <si>
    <t xml:space="preserve">    тис.грн         (без ПДВ)</t>
  </si>
  <si>
    <t>тис.грн   (без ПДВ)</t>
  </si>
  <si>
    <t xml:space="preserve">      тис.грн        (без ПДВ)</t>
  </si>
  <si>
    <t xml:space="preserve">   тис.грн          (без ПДВ)</t>
  </si>
  <si>
    <t xml:space="preserve">   тис.грн    (без ПДВ)</t>
  </si>
  <si>
    <t xml:space="preserve">       тис.грн    (без ПДВ)</t>
  </si>
  <si>
    <t xml:space="preserve">     тис.грн       (без ПДВ)</t>
  </si>
  <si>
    <t xml:space="preserve">  тис.грн     (без ПДВ)</t>
  </si>
  <si>
    <t xml:space="preserve">    тис.грн      (без ПДВ)</t>
  </si>
  <si>
    <t>,</t>
  </si>
  <si>
    <t xml:space="preserve">  тис.грн (без ПДВ)</t>
  </si>
  <si>
    <t xml:space="preserve">   тис.грн   (без ПДВ)</t>
  </si>
  <si>
    <t xml:space="preserve">    тис.грн   (без ПДВ)</t>
  </si>
  <si>
    <t xml:space="preserve">     тис.грн        (без ПДВ)</t>
  </si>
  <si>
    <t xml:space="preserve">    тис.грн     (без ПДВ)</t>
  </si>
  <si>
    <t>Вартість реалізації  складової частини проекту відповідно до проектної документації, тис.грн (без ПДВ)</t>
  </si>
  <si>
    <t xml:space="preserve">Фінансування реалізації складової частини проекту, перебдачене інвестиційною програмою на базовий період, тис.грн (без ПДВ)  </t>
  </si>
  <si>
    <t>Розвиток ІР-телефонії АТ "Чернігівобленерго" ІР-телефони</t>
  </si>
  <si>
    <t>7.3</t>
  </si>
  <si>
    <t>7.4</t>
  </si>
  <si>
    <t>Автомобіль легковий Renault Dokker, або аналог</t>
  </si>
  <si>
    <t>Будівництво трансформаторної ПС 110/20/10 кВ "Масани" в м.Чернігів, Чернігівської області (стадія "Проект")</t>
  </si>
  <si>
    <t>Будівництво трансформаторної підстанції ПС 110/20/10 кВ "Масани" в м. Чернігів, Чернігівської області (стадія "Робоча документація")</t>
  </si>
  <si>
    <t>Реконструкція ПЛ 0,4 кВ КТП 80
 Л-1,2,3 м.Корюківка, Корюківського району, Чернігівської області.</t>
  </si>
  <si>
    <t>Реконструкція ПЛ 0,4 кВ ЗТП 301
 Л-1 «Леніна», Л-2 «Кондитерський цех», Л-«Музична школа» м.Ічня, Ічнянського району, Чернігівської області.</t>
  </si>
  <si>
    <t>Реконструкція ЗТП-1136 в Ніжинському районі, Чернігівської області, Україна</t>
  </si>
  <si>
    <t>Реконструкція ЗТП-1149 в Ніжинському районі, Чернігівської області, Україна</t>
  </si>
  <si>
    <t>Реконструкція ПЛ 0,4 кВ ТП-165, пров.Квартальний, руб.Орджоникидзе, руб.Павлова в м.Чернігів, Чернігівської області, Україна</t>
  </si>
  <si>
    <t>Реконструкція ПЛ 0,4 кВ  ТП 193 ул. Блакитного,ул.Шевченко-Нєкрасова в м.Чернігів, Чернігівської області, Україна</t>
  </si>
  <si>
    <t>Проектні роботи з реконструкції  КЛ 0,4 кВ «ТП 7 Исторический факультет пединститута»  в м. Чернігів, Чернігівської області.</t>
  </si>
  <si>
    <t>Проектні роботи з реконструкції  КЛ 0,4 кВ «ТП 32 Шевченко 22 Л-ІІ»  в м. Чернігів, Чернігівської області.</t>
  </si>
  <si>
    <t>Проектні роботи з реконструкції  КЛ 0,4 кВ «ТП 173 Щорса 51, общ.ТЕЦ Л-І»   в м. Чернігів, Чернігівської області.</t>
  </si>
  <si>
    <t>Проектні роботи з реконструкції  КЛ 0,4 кВ «ТП 224 Стахановцев,18»  в м. Чернігів, Чернігівської області.</t>
  </si>
  <si>
    <t>Проектні роботи з реконструкції КЛ-0,4 кВ ЗТП-7 пр.Нарсуд № 1, КЛ-0,4 кВ ЗТП-7 пр.Нарсуд № 2 в Прилуцькому районі Чернігівської області</t>
  </si>
  <si>
    <t>Техніко-економічне обгрунтування щодо визначення доцільності підвищення енергоефективності роботи розподільчих мереж шляхом їх реконфігурації з автоматизацією та зміною рівня середнього класу напруги в  Ніжинському районі Чернігівської області».</t>
  </si>
  <si>
    <t>Техніко-економічне обгрунтування щодо визначення доцільності підвищення енергоефективності роботи розподільчих мереж шляхом їх реконфігурації з автоматизацією та зміною рівня середнього класу напруги в Козелецькому районі Чернігівської області</t>
  </si>
  <si>
    <t>Техніко-економічне обгрунтування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напругою 10 кВ Менського та Чернігівського районів Чернігівської області</t>
  </si>
  <si>
    <t>Техніко-економічне обґрунтування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напругою 10 кВ центральної та північної частини міста Чернігів</t>
  </si>
  <si>
    <t>1.1.2.5.2</t>
  </si>
  <si>
    <t>перетоки реакт. ен.</t>
  </si>
  <si>
    <t>ст.254</t>
  </si>
  <si>
    <t>БМ</t>
  </si>
  <si>
    <t>Екскаватор</t>
  </si>
  <si>
    <t xml:space="preserve">легковий </t>
  </si>
  <si>
    <t>Сидельний тягач</t>
  </si>
  <si>
    <t>3.10</t>
  </si>
  <si>
    <t>3.11</t>
  </si>
  <si>
    <t>АЗЛК 2141</t>
  </si>
  <si>
    <t>ИЖ-412</t>
  </si>
  <si>
    <t>ГАЗ 52 ТВГ-15</t>
  </si>
  <si>
    <t>Впровадження автоматизованої системи технічного обслуговування та ремонтів електромереж  АСТОР</t>
  </si>
  <si>
    <t>Хромотограф</t>
  </si>
  <si>
    <t>ст.200</t>
  </si>
  <si>
    <t>Реконструкція ПЛ 0,4 кВ Л-1, Л-2 від КТП-2 в с. Єрків Козелецького району Чернігівської області.</t>
  </si>
  <si>
    <t>1.1.2.5.3</t>
  </si>
  <si>
    <t>1.1.2.5.4</t>
  </si>
  <si>
    <t>30035, 47558, 47559</t>
  </si>
  <si>
    <t>30033, 47524</t>
  </si>
  <si>
    <t>Станок для намотки котушок НКЗ-2АМ, або аналог</t>
  </si>
  <si>
    <t>Наказ № 46/01-02 від 15.02.2019</t>
  </si>
  <si>
    <t>Технічне переоснащення ПС 35/10 кВ "Павлівка" в  с. Павлівка, Ріпкинського району, Чернігівської області</t>
  </si>
  <si>
    <t>1.1.5.2.4</t>
  </si>
  <si>
    <t>УАЗ-452</t>
  </si>
  <si>
    <t>ЛЕК-452</t>
  </si>
  <si>
    <t>Автогідропідіймач телескопічний 18 м на базі Iveco Daily, двухрядна кабіна або аналог</t>
  </si>
  <si>
    <t>Придбання ПСР-10</t>
  </si>
  <si>
    <t>Придбання пристрою для обрізання проводів (Секатора)</t>
  </si>
  <si>
    <t>1.2.8</t>
  </si>
  <si>
    <t>1.1.5.2.5</t>
  </si>
  <si>
    <t>11087/23</t>
  </si>
  <si>
    <t>16006/223</t>
  </si>
  <si>
    <t>Наказ № 36/01-02 від 31.01.2020</t>
  </si>
  <si>
    <t>ст.241</t>
  </si>
  <si>
    <t>ст.198</t>
  </si>
  <si>
    <t>ст.197</t>
  </si>
  <si>
    <t>ст.201</t>
  </si>
  <si>
    <t>ст.144</t>
  </si>
  <si>
    <t>ст.152</t>
  </si>
  <si>
    <t>ст.164</t>
  </si>
  <si>
    <t>ст.215</t>
  </si>
  <si>
    <t>ст.248</t>
  </si>
  <si>
    <t>ст.255</t>
  </si>
  <si>
    <t>ст.257</t>
  </si>
  <si>
    <t xml:space="preserve">Сервер HP ProLiant </t>
  </si>
  <si>
    <t>Впровадження SAP</t>
  </si>
  <si>
    <t>Автомобіль легковий Renault Dokker з додатковим обладнанням (каркасний багажник, радіостанція, драбина, переобладнений багажний відсік, полки), або аналог</t>
  </si>
  <si>
    <t>ІП 2020</t>
  </si>
  <si>
    <t>Tехнічне переоснащення ПС 110/35/10 кВ "Прилуки" в м. Прилуки, Чернігівської області  (КРПЗ-35, БСК), (захід перехідний, закінчення робіт)</t>
  </si>
  <si>
    <t>2.2.1</t>
  </si>
  <si>
    <t>2021-2022</t>
  </si>
  <si>
    <t>Економія ТВЕ за 2018 рік</t>
  </si>
  <si>
    <t>Економія ТВЕ за 2019 рік</t>
  </si>
  <si>
    <t>2.1.4.10</t>
  </si>
  <si>
    <t>економія ТВЕ за 2018</t>
  </si>
  <si>
    <t>економія ТВЕ 2018, 2019/ перетоки реакт. ен.</t>
  </si>
  <si>
    <t>Корюківська дільниця</t>
  </si>
  <si>
    <t>20361а</t>
  </si>
  <si>
    <t>Технічне переоснащення КТП 849-16 с.Павлівка, Ріпкинського району, Чернігівської області, Україна</t>
  </si>
  <si>
    <t>19520</t>
  </si>
  <si>
    <t>Технічне переоснащення КТП 810-16 с. М. Велички, Ріпкинського району, Чернігівської області, Україна</t>
  </si>
  <si>
    <t>41094/308</t>
  </si>
  <si>
    <t>Технічне переоснащення КТП 237-7 с. Морівськ, Козелецького району, Чернігівської області, Україна</t>
  </si>
  <si>
    <t>16179/106</t>
  </si>
  <si>
    <t>16135</t>
  </si>
  <si>
    <t>20133</t>
  </si>
  <si>
    <t>296/107</t>
  </si>
  <si>
    <t>299</t>
  </si>
  <si>
    <t>323/107</t>
  </si>
  <si>
    <t>379/307</t>
  </si>
  <si>
    <t>Технічне переоснащення КТП-215 с. Андріївка, Ічнянського району, Чернігівської області, Україна</t>
  </si>
  <si>
    <t>17723</t>
  </si>
  <si>
    <t>Технічне переоснащення КТП-162 с. Погорільці, Семенівського району, Чернігівської області, Україна.</t>
  </si>
  <si>
    <t>17655</t>
  </si>
  <si>
    <t>Технічне переоснащення КТП-68 с. Червоний Пахар, Семенівського району, Чернігівської області, Україна.</t>
  </si>
  <si>
    <t>17077</t>
  </si>
  <si>
    <t>4692</t>
  </si>
  <si>
    <t>Технічне переоснащення КТП-441 с. Виповзів, Козелецького району, Чернігівської області, Україна.</t>
  </si>
  <si>
    <t>17481</t>
  </si>
  <si>
    <t>17562</t>
  </si>
  <si>
    <t>17413</t>
  </si>
  <si>
    <t>17500</t>
  </si>
  <si>
    <t>17316</t>
  </si>
  <si>
    <t>17497</t>
  </si>
  <si>
    <t>17511</t>
  </si>
  <si>
    <t>Технічне переоснащення КТП-427 с. Нові Яриловичі, Ріпкинського району, Чернігівської області, Україна</t>
  </si>
  <si>
    <t>116/720</t>
  </si>
  <si>
    <t>120/420</t>
  </si>
  <si>
    <t>175/420</t>
  </si>
  <si>
    <t>Технічне переоснащення КТП-188 с. Митченки, Бахмацького району, Чернігівської області, Україна.</t>
  </si>
  <si>
    <t>Наказ № 36/01-02 від 31.01.2021</t>
  </si>
  <si>
    <t>Наказ № 36/01-02 від 31.01.2022</t>
  </si>
  <si>
    <t>Наказ № 36/01-02 від 31.01.2023</t>
  </si>
  <si>
    <t>Наказ № 36/01-02 від 31.01.2024</t>
  </si>
  <si>
    <t>Наказ № 36/01-02 від 31.01.2025</t>
  </si>
  <si>
    <t>Наказ № 36/01-02 від 31.01.2026</t>
  </si>
  <si>
    <t>Наказ № 36/01-02 від 31.01.2027</t>
  </si>
  <si>
    <t>Наказ № 36/01-02 від 31.01.2028</t>
  </si>
  <si>
    <t>Наказ № 36/01-02 від 31.01.2029</t>
  </si>
  <si>
    <t>Наказ № 36/01-02 від 31.01.2030</t>
  </si>
  <si>
    <t>Наказ № 36/01-02 від 31.01.2031</t>
  </si>
  <si>
    <t>Наказ № 36/01-02 від 31.01.2032</t>
  </si>
  <si>
    <t>Наказ № 36/01-02 від 31.01.2033</t>
  </si>
  <si>
    <t>Наказ № 36/01-02 від 31.01.2034</t>
  </si>
  <si>
    <t>Наказ № 36/01-02 від 31.01.2035</t>
  </si>
  <si>
    <t>Наказ № 36/01-02 від 31.01.2036</t>
  </si>
  <si>
    <t>Наказ № 36/01-02 від 31.01.2037</t>
  </si>
  <si>
    <t>Наказ № 36/01-02 від 31.01.2038</t>
  </si>
  <si>
    <t>Наказ № 36/01-02 від 31.01.2039</t>
  </si>
  <si>
    <t>Наказ № 36/01-02 від 31.01.2040</t>
  </si>
  <si>
    <t>Наказ № 36/01-02 від 31.01.2041</t>
  </si>
  <si>
    <t>Наказ № 36/01-02 від 31.01.2042</t>
  </si>
  <si>
    <t>Наказ № 36/01-02 від 31.01.2043</t>
  </si>
  <si>
    <t>Наказ № 36/01-02 від 31.01.2044</t>
  </si>
  <si>
    <t>Наказ № 36/01-02 від 31.01.2045</t>
  </si>
  <si>
    <t>Наказ № 36/01-02 від 31.01.2046</t>
  </si>
  <si>
    <t>Наказ № 36/01-02 від 31.01.2047</t>
  </si>
  <si>
    <t>Наказ № 112/01-02 від 11.09.2019</t>
  </si>
  <si>
    <t>Технічне переоснащення КТП-513 с. Курінь, Бахмацького району, Чернігівської області, Україна.</t>
  </si>
  <si>
    <t>Наказ № 46/01-02 від 05.02.2019</t>
  </si>
  <si>
    <t>Автомобіль легковий Renault Dokker з додатковим обладнанням, або аналог</t>
  </si>
  <si>
    <t>Придбання 3-фазних електронних лічильників (для організації АСКОЕ в комерційних обліках на обладнанні товариства, встановлення "дублів" згідно вимог ККО та в обмінний фонд)</t>
  </si>
  <si>
    <t>Автономне електроопалення адміністративної будівлі ПАТ "ЧЕРНІГІВОБЛЕНЕРГО", АТС "Квант", споруди цивільної оборони (Технічне переоснащення приміщення теплопункту за адресою вул. Гонча, 40 м. Чернігів, Чернігівської області, Україна.)</t>
  </si>
  <si>
    <t>Наказ № 71/01-02 від 21.02.2020</t>
  </si>
  <si>
    <t>Придбання 1-фазних електронних лічильників для ліквідації протермінованих лічильників та/або лічильників кл.т. 2,5 у побутових споживачів</t>
  </si>
  <si>
    <t xml:space="preserve">Придбання 3-фазних електронних лічильників  з PLC модулями  для  балансування енерговузлів в АСКОЕ побутових споживачів          </t>
  </si>
  <si>
    <t>Бензопила STHIL MS 461, або аналог</t>
  </si>
  <si>
    <t>перетоки реак. Ен.</t>
  </si>
  <si>
    <t>економія ТВЕ за 2018 рік</t>
  </si>
  <si>
    <t>економія ТВЕ за 2019 рік</t>
  </si>
  <si>
    <t>амортизація/         прибуток/                  перетоки реакт. ен.</t>
  </si>
  <si>
    <t>Придбання 3-фазних електронних лічильників в обмінний фонд для побутових споживачів з "зеленим" тарифом</t>
  </si>
  <si>
    <t>Реконструкція ПС 35/6 кВ Ладан в смт. Ладан, Прилуцького району, Чернігівської області (1-2 черга)</t>
  </si>
  <si>
    <t>Технічне переоснащення ПС 110/10 кВ "НРЗ" в м. Ніжин, Чернігівської області (1-3 черга) (Т-1, Т-2)</t>
  </si>
  <si>
    <t>16140/224</t>
  </si>
  <si>
    <t>Технічне переоснащення КТП-22 с. Гвоздиківка, Сновського району, Чернігівської області, Україна.</t>
  </si>
  <si>
    <t>тис.грн                     (без ПДВ)</t>
  </si>
  <si>
    <t xml:space="preserve">       тис.грн  (без ПДВ)</t>
  </si>
  <si>
    <t>Аналізатор якості електричної енергії Metrel MI 2892, або аналог</t>
  </si>
  <si>
    <t>Джерело живлення Smart-UPC RM 1500VA 2U</t>
  </si>
  <si>
    <t>ст.119</t>
  </si>
  <si>
    <t>ст.127</t>
  </si>
  <si>
    <t>ст.132</t>
  </si>
  <si>
    <t>ст.138</t>
  </si>
  <si>
    <t>ст.148</t>
  </si>
  <si>
    <t>ст.157</t>
  </si>
  <si>
    <t>ст.158</t>
  </si>
  <si>
    <t>ст.162</t>
  </si>
  <si>
    <t>ст.171</t>
  </si>
  <si>
    <t>ст.175</t>
  </si>
  <si>
    <t>ст.179</t>
  </si>
  <si>
    <t>ст.182</t>
  </si>
  <si>
    <t>ст.186</t>
  </si>
  <si>
    <t>ст.203</t>
  </si>
  <si>
    <t>ст.207</t>
  </si>
  <si>
    <t>ст216</t>
  </si>
  <si>
    <t>ст.218</t>
  </si>
  <si>
    <t>ст.219</t>
  </si>
  <si>
    <t>ст.220</t>
  </si>
  <si>
    <t>ст.226</t>
  </si>
  <si>
    <t>ст.227</t>
  </si>
  <si>
    <t>ст.233</t>
  </si>
  <si>
    <t>ст.234</t>
  </si>
  <si>
    <t>ст.244</t>
  </si>
  <si>
    <t>ст.249</t>
  </si>
  <si>
    <t>ст.256</t>
  </si>
  <si>
    <t>ст.258</t>
  </si>
  <si>
    <t>ст.260</t>
  </si>
  <si>
    <t>ст.262</t>
  </si>
  <si>
    <t>ст.266</t>
  </si>
  <si>
    <t>ст.267</t>
  </si>
  <si>
    <t>ст.269</t>
  </si>
  <si>
    <t>ст.270</t>
  </si>
  <si>
    <t>ст.271</t>
  </si>
  <si>
    <t>ст.273</t>
  </si>
  <si>
    <t>Технічне переоснащення КТП-246-5 с. Пекурівка, Городнянського району, Чернігівської області, Україна.</t>
  </si>
  <si>
    <t>Технічне переоснащення КТП-253-5 с. Вихвостів, Городнянського району, Чернігівської області, Україна.</t>
  </si>
  <si>
    <t>Технічне переоснащення КТП 5-5 с. Ваганичі, Городнянського району, Чернігівської області, Україна.</t>
  </si>
  <si>
    <t>Технічне переоснащення КТП-125-6 с. Бурімка, Ічнянського району, Чернігівської області, Україна.</t>
  </si>
  <si>
    <t>Технічне переоснащення КТП-128-6 с. Бурімка, Ічнянського району, Чернігівської області, Україна.</t>
  </si>
  <si>
    <t>Технічне переоснащення КТП-157-6 с. Більмачівка, Ічнянського району, Чернігівської області, Україна.</t>
  </si>
  <si>
    <t>Технічне переоснащення КТП-263-13 с. Попівка, Н.-Сіверського району, Чернігівської області, Україна.</t>
  </si>
  <si>
    <t>Технічне переоснащення КТП-317-16 смт. Радуль, Ріпкинського району, Чернігівської області, Україна.</t>
  </si>
  <si>
    <t>Технічне переоснащення КТП-386-16 с. Малинівка, Ріпкинського району, Чернігівської області, Україна.</t>
  </si>
  <si>
    <t>Технічне переоснащення КТП-202-16 с. Кезі, Ріпкинського району, Чернігівської області, Україна.</t>
  </si>
  <si>
    <t>Технічне переоснащення КТП-410-16 смт. Добрянка,  Ріпкинського району, Чернігівської області, Україна.</t>
  </si>
  <si>
    <t>Технічне переоснащення КТП 53-16 с.Вербичі, Ріпкинського району, Чернігівської області, Україна.</t>
  </si>
  <si>
    <t>Технічне переоснащення КТП-404-16  смт. Добрянка, Ріпкинського району, Чернігівської області, Україна.</t>
  </si>
  <si>
    <t>Технічне переоснащення КТП-192-1 с. Красне, Бахмацького району, Чернігівської області, Україна.</t>
  </si>
  <si>
    <t>Технічне переоснащення КТП-535-1 с. Бахмач-1, Бахмацького району, Чернігівської області, Україна</t>
  </si>
  <si>
    <t>Технічне переоснащення КТП-79-5 с. Мощенка, Городнянського району, Чернігівської області, Україна.</t>
  </si>
  <si>
    <t>Технічне переоснащення КТП-152-6 с. Більмачівка, Ічнянського району, Чернігівської області, Україна.</t>
  </si>
  <si>
    <t>Технічне переоснащення КТП-26-6, с. Верескуни, Ічнянського району, Чернігівської області, Україна.</t>
  </si>
  <si>
    <t>Технічне переоснащення КТП-42-17  с. Галаганівка, Семенівського району, Чернігівської області, Україна.</t>
  </si>
  <si>
    <t>Технічне переоснащення КТП-111-13 с. Грем’яч, Н.-Сіверського району, Чернігівської області, Україна.</t>
  </si>
  <si>
    <t>Технічне переоснащення КТП-25-13 с. Путивськ, Н.-Сіверського району, Чернігівської області, Україна.</t>
  </si>
  <si>
    <t>Технічне переоснащення КТП-259-13  с. Попівка, Н.-Сіверського району, Чернігівської області, Україна.</t>
  </si>
  <si>
    <t>Технічне переоснащення КТП-235-1  с. Голінка, Бахмацького району, Чернігівської області, Україна.</t>
  </si>
  <si>
    <t>Технічне переоснащення КТП-237-1  с. Голінка, Бахмацького району, Чернігівської області, Україна.</t>
  </si>
  <si>
    <t>Технічне переоснащення КТП-94-1 с. Красилівка, Бахмацького району, Чернігівської області, Україна.</t>
  </si>
  <si>
    <t>Технічне переоснащення КТП-131-5 м. Городня, Городнянського району, Чернігівської області, Україна.</t>
  </si>
  <si>
    <t>Технічне переоснащення КТП-204-5 с. Мощенка, Городнянського району, Чернігівської області, Україна.</t>
  </si>
  <si>
    <t>Технічне переоснащення КТП-392-5  м. Городня, Городнянського району, Чернігівської області, Україна.</t>
  </si>
  <si>
    <t>Технічне переоснащення КТП-287-6, с. Гмирянка, Ічнянського району, Чернігівської області, Україна.</t>
  </si>
  <si>
    <t>Технічне переоснащення КТП-121-13 с. Грем’яч, Н.-Сіверського району, Чернігівської області, Україна.</t>
  </si>
  <si>
    <t>Технічне переоснащення КТП-286-13 с. Вороб’ївка, Н.-Сіверського району, Чернігівської області, Україна.</t>
  </si>
  <si>
    <t>Технічне переоснащення КТП-457-16 с. Олешня, Ріпкинського району, Чернігівської області, Україна.</t>
  </si>
  <si>
    <t>Технічне переоснащення КТП-1289-11смт. Сосниця, Сосницького району, Чернігівської області, Україна.</t>
  </si>
  <si>
    <t>Технічне переоснащення КТП-1014 (КТП 14-18) смт. Дігтярі, Срібнянського району, Чернігівської області, Україна.</t>
  </si>
  <si>
    <t>Технічне переоснащення КТП-1091 (КТП 91-18) смт. Дігтярі, Срібнянського району, Чернігівської області, Україна.</t>
  </si>
  <si>
    <t>Технічне переоснащення КТП-1042 (КТП 42-18) смт. Срібне, Срібнянського району, Чернігівської області, Україна.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</si>
</sst>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_-* #,##0.00\ _₴_-;\-* #,##0.00\ _₴_-;_-* &quot;-&quot;??\ _₴_-;_-@_-"/>
    <numFmt numFmtId="165" formatCode="_-* #,##0.00_₴_-;\-* #,##0.00_₴_-;_-* &quot;-&quot;??_₴_-;_-@_-"/>
    <numFmt numFmtId="166" formatCode="_-* #,##0.00\ _г_р_н_._-;\-* #,##0.00\ _г_р_н_._-;_-* &quot;-&quot;??\ _г_р_н_._-;_-@_-"/>
    <numFmt numFmtId="167" formatCode="#,##0.0"/>
    <numFmt numFmtId="168" formatCode="0.000"/>
    <numFmt numFmtId="169" formatCode="0.0"/>
    <numFmt numFmtId="170" formatCode="0.0%"/>
    <numFmt numFmtId="171" formatCode="#,##0.000"/>
    <numFmt numFmtId="172" formatCode="#,##0;[Red]#,##0"/>
    <numFmt numFmtId="173" formatCode="_(* #,##0.00_);_(* \(#,##0.00\);_(* &quot;-&quot;??_);_(@_)"/>
    <numFmt numFmtId="174" formatCode="&quot;On&quot;;&quot;On&quot;;&quot;Off&quot;"/>
    <numFmt numFmtId="175" formatCode="_-* #,##0.00_-;\-* #,##0.00_-;_-* &quot;-&quot;??_-;_-@_-"/>
  </numFmts>
  <fonts count="145">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u/>
      <sz val="10"/>
      <color indexed="12"/>
      <name val="Arial Cyr"/>
      <charset val="204"/>
    </font>
    <font>
      <sz val="10"/>
      <name val="Arial Cyr"/>
      <family val="2"/>
      <charset val="204"/>
    </font>
    <font>
      <sz val="10"/>
      <name val="Arial"/>
      <family val="2"/>
      <charset val="204"/>
    </font>
    <font>
      <b/>
      <sz val="10"/>
      <name val="Arial Cyr"/>
      <charset val="204"/>
    </font>
    <font>
      <b/>
      <sz val="10"/>
      <name val="Arial"/>
      <family val="2"/>
      <charset val="204"/>
    </font>
    <font>
      <i/>
      <sz val="12"/>
      <name val="Times New Roman"/>
      <family val="1"/>
      <charset val="204"/>
    </font>
    <font>
      <sz val="10"/>
      <name val="Arial Cyr"/>
      <charset val="204"/>
    </font>
    <font>
      <sz val="10"/>
      <name val="PragmaticaCTT"/>
      <charset val="204"/>
    </font>
    <font>
      <sz val="10"/>
      <name val="Helv"/>
      <charset val="204"/>
    </font>
    <font>
      <b/>
      <sz val="11"/>
      <name val="Arial"/>
      <family val="2"/>
      <charset val="204"/>
    </font>
    <font>
      <sz val="11"/>
      <name val="Arial"/>
      <family val="2"/>
      <charset val="204"/>
    </font>
    <font>
      <sz val="12"/>
      <name val="Arial"/>
      <family val="2"/>
      <charset val="204"/>
    </font>
    <font>
      <sz val="12"/>
      <name val="Times New Roman"/>
      <family val="1"/>
      <charset val="204"/>
    </font>
    <font>
      <sz val="10"/>
      <name val="Arial CE"/>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u/>
      <sz val="11"/>
      <name val="Arial"/>
      <family val="2"/>
      <charset val="204"/>
    </font>
    <font>
      <sz val="11"/>
      <name val="Arial Cyr"/>
      <charset val="204"/>
    </font>
    <font>
      <sz val="11"/>
      <name val="Helv"/>
      <charset val="204"/>
    </font>
    <font>
      <sz val="11"/>
      <color indexed="8"/>
      <name val="Calibri"/>
      <family val="2"/>
      <charset val="204"/>
    </font>
    <font>
      <b/>
      <sz val="12"/>
      <name val="Times New Roman"/>
      <family val="1"/>
      <charset val="204"/>
    </font>
    <font>
      <sz val="12"/>
      <color indexed="8"/>
      <name val="Times New Roman"/>
      <family val="1"/>
      <charset val="204"/>
    </font>
    <font>
      <u/>
      <sz val="12"/>
      <name val="Times New Roman"/>
      <family val="1"/>
      <charset val="204"/>
    </font>
    <font>
      <b/>
      <i/>
      <sz val="12"/>
      <name val="Times New Roman"/>
      <family val="1"/>
      <charset val="204"/>
    </font>
    <font>
      <b/>
      <sz val="12"/>
      <color indexed="8"/>
      <name val="Times New Roman"/>
      <family val="1"/>
      <charset val="204"/>
    </font>
    <font>
      <sz val="10"/>
      <name val="Times New Roman"/>
      <family val="1"/>
      <charset val="204"/>
    </font>
    <font>
      <b/>
      <sz val="10"/>
      <name val="Times New Roman"/>
      <family val="1"/>
      <charset val="204"/>
    </font>
    <font>
      <b/>
      <sz val="14"/>
      <name val="Times New Roman"/>
      <family val="1"/>
      <charset val="204"/>
    </font>
    <font>
      <b/>
      <sz val="11"/>
      <name val="Times New Roman"/>
      <family val="1"/>
      <charset val="204"/>
    </font>
    <font>
      <sz val="11"/>
      <name val="Times New Roman"/>
      <family val="1"/>
      <charset val="204"/>
    </font>
    <font>
      <u/>
      <sz val="11"/>
      <name val="Times New Roman"/>
      <family val="1"/>
      <charset val="204"/>
    </font>
    <font>
      <sz val="11"/>
      <color indexed="10"/>
      <name val="Times New Roman"/>
      <family val="1"/>
      <charset val="204"/>
    </font>
    <font>
      <b/>
      <i/>
      <sz val="10"/>
      <name val="Times New Roman"/>
      <family val="1"/>
      <charset val="204"/>
    </font>
    <font>
      <i/>
      <sz val="10"/>
      <name val="Times New Roman"/>
      <family val="1"/>
      <charset val="204"/>
    </font>
    <font>
      <sz val="10"/>
      <color indexed="8"/>
      <name val="Times New Roman"/>
      <family val="1"/>
      <charset val="204"/>
    </font>
    <font>
      <sz val="10"/>
      <name val="Times New Roman Cyr"/>
      <family val="1"/>
      <charset val="204"/>
    </font>
    <font>
      <b/>
      <sz val="11"/>
      <color indexed="10"/>
      <name val="Times New Roman"/>
      <family val="1"/>
      <charset val="204"/>
    </font>
    <font>
      <u/>
      <sz val="11"/>
      <color indexed="10"/>
      <name val="Times New Roman"/>
      <family val="1"/>
      <charset val="204"/>
    </font>
    <font>
      <sz val="12"/>
      <name val="Times New Roman Cyr"/>
      <family val="1"/>
      <charset val="204"/>
    </font>
    <font>
      <vertAlign val="superscript"/>
      <sz val="11"/>
      <name val="Times New Roman"/>
      <family val="1"/>
      <charset val="204"/>
    </font>
    <font>
      <sz val="11"/>
      <color indexed="8"/>
      <name val="Calibri"/>
      <family val="2"/>
    </font>
    <font>
      <sz val="8"/>
      <name val="Arial"/>
      <family val="2"/>
      <charset val="204"/>
    </font>
    <font>
      <b/>
      <sz val="8"/>
      <name val="Tahoma"/>
      <family val="2"/>
      <charset val="204"/>
    </font>
    <font>
      <sz val="8"/>
      <name val="Tahoma"/>
      <family val="2"/>
      <charset val="204"/>
    </font>
    <font>
      <u/>
      <sz val="8"/>
      <name val="Tahoma"/>
      <family val="2"/>
      <charset val="204"/>
    </font>
    <font>
      <u/>
      <sz val="7.5"/>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20"/>
      <color indexed="18"/>
      <name val="Impact"/>
      <family val="2"/>
    </font>
    <font>
      <b/>
      <sz val="11"/>
      <color indexed="8"/>
      <name val="Calibri"/>
      <family val="2"/>
      <charset val="204"/>
    </font>
    <font>
      <b/>
      <sz val="18"/>
      <color indexed="56"/>
      <name val="Cambria"/>
      <family val="2"/>
      <charset val="204"/>
    </font>
    <font>
      <sz val="11"/>
      <name val="PragmaticaCTT"/>
      <charset val="204"/>
    </font>
    <font>
      <sz val="10"/>
      <name val="Arial"/>
      <family val="2"/>
      <charset val="204"/>
    </font>
    <font>
      <sz val="9"/>
      <color indexed="81"/>
      <name val="Tahoma"/>
      <family val="2"/>
      <charset val="204"/>
    </font>
    <font>
      <b/>
      <sz val="9"/>
      <color indexed="81"/>
      <name val="Tahoma"/>
      <family val="2"/>
      <charset val="204"/>
    </font>
    <font>
      <b/>
      <sz val="11"/>
      <name val="Times New Roman"/>
      <family val="1"/>
      <charset val="204"/>
    </font>
    <font>
      <sz val="11"/>
      <color indexed="29"/>
      <name val="Times New Roman"/>
      <family val="1"/>
      <charset val="204"/>
    </font>
    <font>
      <b/>
      <u/>
      <sz val="12"/>
      <name val="Times New Roman"/>
      <family val="1"/>
      <charset val="204"/>
    </font>
    <font>
      <sz val="14"/>
      <name val="Times New Roman"/>
      <family val="1"/>
      <charset val="204"/>
    </font>
    <font>
      <i/>
      <sz val="10"/>
      <color indexed="8"/>
      <name val="Times New Roman"/>
      <family val="1"/>
      <charset val="204"/>
    </font>
    <font>
      <sz val="10"/>
      <name val="Arial"/>
      <family val="2"/>
    </font>
    <font>
      <sz val="10"/>
      <name val="FreeSans"/>
      <family val="2"/>
    </font>
    <font>
      <u/>
      <sz val="10"/>
      <color indexed="12"/>
      <name val="Arial Cyr"/>
      <family val="2"/>
      <charset val="204"/>
    </font>
    <font>
      <sz val="10"/>
      <name val="MS Sans Serif"/>
      <family val="2"/>
      <charset val="204"/>
    </font>
    <font>
      <u/>
      <sz val="10"/>
      <name val="Times New Roman"/>
      <family val="1"/>
      <charset val="204"/>
    </font>
    <font>
      <sz val="11"/>
      <color indexed="58"/>
      <name val="Times New Roman"/>
      <family val="1"/>
      <charset val="204"/>
    </font>
    <font>
      <sz val="12"/>
      <color indexed="9"/>
      <name val="Times New Roman"/>
      <family val="1"/>
      <charset val="204"/>
    </font>
    <font>
      <sz val="12"/>
      <color indexed="9"/>
      <name val="Arial"/>
      <family val="2"/>
      <charset val="204"/>
    </font>
    <font>
      <sz val="14"/>
      <name val="Arial"/>
      <family val="2"/>
      <charset val="204"/>
    </font>
    <font>
      <b/>
      <sz val="8"/>
      <color indexed="81"/>
      <name val="Tahoma"/>
      <family val="2"/>
      <charset val="204"/>
    </font>
    <font>
      <sz val="8"/>
      <color indexed="81"/>
      <name val="Tahoma"/>
      <family val="2"/>
      <charset val="204"/>
    </font>
    <font>
      <sz val="12"/>
      <color indexed="30"/>
      <name val="Times New Roman"/>
      <family val="1"/>
      <charset val="204"/>
    </font>
    <font>
      <sz val="11"/>
      <color theme="1"/>
      <name val="Calibri"/>
      <family val="2"/>
      <scheme val="minor"/>
    </font>
    <font>
      <u/>
      <sz val="10"/>
      <color theme="10"/>
      <name val="Arial Cyr"/>
      <charset val="204"/>
    </font>
    <font>
      <sz val="11"/>
      <color theme="1"/>
      <name val="Calibri"/>
      <family val="2"/>
      <charset val="204"/>
      <scheme val="minor"/>
    </font>
    <font>
      <sz val="14"/>
      <color theme="1"/>
      <name val="Calibri"/>
      <family val="2"/>
      <charset val="204"/>
      <scheme val="minor"/>
    </font>
    <font>
      <sz val="10"/>
      <color theme="1"/>
      <name val="Calibri"/>
      <family val="2"/>
      <charset val="204"/>
      <scheme val="minor"/>
    </font>
    <font>
      <sz val="11"/>
      <color rgb="FF000000"/>
      <name val="Calibri"/>
      <family val="2"/>
      <charset val="204"/>
    </font>
    <font>
      <sz val="11"/>
      <color theme="1"/>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
      <sz val="10"/>
      <color rgb="FF000000"/>
      <name val="Pragmaticactt"/>
    </font>
    <font>
      <sz val="11"/>
      <color rgb="FFFF0000"/>
      <name val="Times New Roman"/>
      <family val="1"/>
      <charset val="204"/>
    </font>
    <font>
      <sz val="13"/>
      <name val="Times New Roman"/>
      <family val="1"/>
      <charset val="204"/>
    </font>
    <font>
      <b/>
      <i/>
      <sz val="11"/>
      <name val="Times New Roman"/>
      <family val="1"/>
      <charset val="204"/>
    </font>
    <font>
      <i/>
      <sz val="11"/>
      <name val="Times New Roman"/>
      <family val="1"/>
      <charset val="204"/>
    </font>
    <font>
      <b/>
      <i/>
      <sz val="11"/>
      <color indexed="12"/>
      <name val="Times New Roman"/>
      <family val="1"/>
      <charset val="204"/>
    </font>
    <font>
      <sz val="10"/>
      <color theme="1"/>
      <name val="Times New Roman"/>
      <family val="1"/>
      <charset val="204"/>
    </font>
    <font>
      <sz val="10"/>
      <color rgb="FFFF0000"/>
      <name val="Times New Roman"/>
      <family val="1"/>
      <charset val="204"/>
    </font>
    <font>
      <sz val="10"/>
      <color rgb="FFFF0000"/>
      <name val="Arial"/>
      <family val="2"/>
      <charset val="204"/>
    </font>
    <font>
      <sz val="12"/>
      <color rgb="FFFF0000"/>
      <name val="Times New Roman"/>
      <family val="1"/>
      <charset val="204"/>
    </font>
    <font>
      <sz val="10"/>
      <color rgb="FF000000"/>
      <name val="Pragmaticactt"/>
      <charset val="1"/>
    </font>
    <font>
      <sz val="10"/>
      <name val="Arial"/>
      <family val="2"/>
      <charset val="1"/>
    </font>
    <font>
      <u/>
      <sz val="10"/>
      <color rgb="FF0000FF"/>
      <name val="Arial Cyr"/>
      <charset val="204"/>
    </font>
    <font>
      <b/>
      <sz val="12"/>
      <color indexed="10"/>
      <name val="Times New Roman"/>
      <family val="1"/>
      <charset val="204"/>
    </font>
    <font>
      <sz val="12"/>
      <color indexed="10"/>
      <name val="Times New Roman"/>
      <family val="1"/>
      <charset val="204"/>
    </font>
    <font>
      <sz val="12"/>
      <name val="Arial Cyr"/>
      <charset val="204"/>
    </font>
    <font>
      <b/>
      <sz val="12"/>
      <name val="Arial"/>
      <family val="2"/>
      <charset val="204"/>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mediumGray">
        <fgColor indexed="9"/>
        <bgColor indexed="26"/>
      </patternFill>
    </fill>
    <fill>
      <patternFill patternType="darkGray">
        <fgColor indexed="9"/>
        <bgColor indexed="29"/>
      </patternFill>
    </fill>
    <fill>
      <patternFill patternType="lightGray">
        <fgColor indexed="9"/>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47"/>
        <b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41"/>
      </patternFill>
    </fill>
    <fill>
      <patternFill patternType="solid">
        <fgColor indexed="42"/>
        <bgColor indexed="41"/>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14">
    <border>
      <left/>
      <right/>
      <top/>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medium">
        <color indexed="62"/>
      </bottom>
      <diagonal/>
    </border>
    <border>
      <left/>
      <right/>
      <top/>
      <bottom style="thick">
        <color indexed="22"/>
      </bottom>
      <diagonal/>
    </border>
    <border>
      <left/>
      <right/>
      <top/>
      <bottom style="medium">
        <color indexed="22"/>
      </bottom>
      <diagonal/>
    </border>
    <border>
      <left/>
      <right/>
      <top/>
      <bottom style="medium">
        <color indexed="49"/>
      </bottom>
      <diagonal/>
    </border>
    <border>
      <left/>
      <right/>
      <top/>
      <bottom style="medium">
        <color indexed="30"/>
      </bottom>
      <diagonal/>
    </border>
    <border>
      <left/>
      <right/>
      <top/>
      <bottom style="thin">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61380">
    <xf numFmtId="0" fontId="0" fillId="0" borderId="0"/>
    <xf numFmtId="0" fontId="106" fillId="0" borderId="0"/>
    <xf numFmtId="0" fontId="39" fillId="0" borderId="0"/>
    <xf numFmtId="0" fontId="30" fillId="0" borderId="0"/>
    <xf numFmtId="0" fontId="38" fillId="0" borderId="0"/>
    <xf numFmtId="0" fontId="38" fillId="0" borderId="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173"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4" fontId="85" fillId="0" borderId="0" applyFont="0" applyFill="0" applyBorder="0" applyAlignment="0" applyProtection="0"/>
    <xf numFmtId="173"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64" fontId="85" fillId="0" borderId="0" applyFont="0" applyFill="0" applyBorder="0" applyAlignment="0" applyProtection="0"/>
    <xf numFmtId="0" fontId="33" fillId="0" borderId="0"/>
    <xf numFmtId="0" fontId="64" fillId="0" borderId="0"/>
    <xf numFmtId="0" fontId="38" fillId="0" borderId="0"/>
    <xf numFmtId="0" fontId="34" fillId="0" borderId="0"/>
    <xf numFmtId="0" fontId="38" fillId="0" borderId="0"/>
    <xf numFmtId="0" fontId="38" fillId="0" borderId="0"/>
    <xf numFmtId="0" fontId="34" fillId="0" borderId="0"/>
    <xf numFmtId="0" fontId="33" fillId="0" borderId="0"/>
    <xf numFmtId="0" fontId="38" fillId="0" borderId="0"/>
    <xf numFmtId="0" fontId="39" fillId="0" borderId="0"/>
    <xf numFmtId="0" fontId="38" fillId="0" borderId="0"/>
    <xf numFmtId="0" fontId="30" fillId="0" borderId="0"/>
    <xf numFmtId="0" fontId="38" fillId="0" borderId="0"/>
    <xf numFmtId="0" fontId="38" fillId="0" borderId="0"/>
    <xf numFmtId="0" fontId="38" fillId="0" borderId="0"/>
    <xf numFmtId="0" fontId="64" fillId="0" borderId="0"/>
    <xf numFmtId="0" fontId="64" fillId="0" borderId="0"/>
    <xf numFmtId="0" fontId="64" fillId="0" borderId="0"/>
    <xf numFmtId="0" fontId="118" fillId="0" borderId="0"/>
    <xf numFmtId="0" fontId="64" fillId="0" borderId="0"/>
    <xf numFmtId="0" fontId="38" fillId="0" borderId="0"/>
    <xf numFmtId="0" fontId="34" fillId="0" borderId="0"/>
    <xf numFmtId="0" fontId="64" fillId="0" borderId="0"/>
    <xf numFmtId="0" fontId="64" fillId="0" borderId="0"/>
    <xf numFmtId="0" fontId="86" fillId="0" borderId="0">
      <alignment horizontal="left"/>
    </xf>
    <xf numFmtId="0" fontId="34" fillId="0" borderId="0"/>
    <xf numFmtId="49" fontId="87" fillId="19" borderId="1">
      <alignment horizontal="center"/>
    </xf>
    <xf numFmtId="0" fontId="34" fillId="20" borderId="2"/>
    <xf numFmtId="38" fontId="88" fillId="21" borderId="2"/>
    <xf numFmtId="49" fontId="89" fillId="19" borderId="1">
      <alignment vertical="center"/>
    </xf>
    <xf numFmtId="49" fontId="88" fillId="19" borderId="1">
      <alignment vertical="center"/>
    </xf>
    <xf numFmtId="49" fontId="88" fillId="0" borderId="0">
      <alignment horizontal="right"/>
    </xf>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2"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4"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9" borderId="0" applyNumberFormat="0" applyBorder="0" applyAlignment="0" applyProtection="0"/>
    <xf numFmtId="0" fontId="46" fillId="15"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0" borderId="0" applyNumberFormat="0" applyBorder="0" applyAlignment="0" applyProtection="0"/>
    <xf numFmtId="0" fontId="47" fillId="3" borderId="3" applyNumberFormat="0" applyAlignment="0" applyProtection="0"/>
    <xf numFmtId="0" fontId="47" fillId="3" borderId="3" applyNumberFormat="0" applyAlignment="0" applyProtection="0"/>
    <xf numFmtId="0" fontId="47" fillId="32" borderId="3" applyNumberFormat="0" applyAlignment="0" applyProtection="0"/>
    <xf numFmtId="0" fontId="47" fillId="3" borderId="3" applyNumberFormat="0" applyAlignment="0" applyProtection="0"/>
    <xf numFmtId="9" fontId="34" fillId="0" borderId="0" applyFont="0" applyFill="0" applyBorder="0" applyAlignment="0" applyProtection="0"/>
    <xf numFmtId="0" fontId="48" fillId="9" borderId="4" applyNumberFormat="0" applyAlignment="0" applyProtection="0"/>
    <xf numFmtId="0" fontId="48" fillId="9" borderId="4" applyNumberFormat="0" applyAlignment="0" applyProtection="0"/>
    <xf numFmtId="0" fontId="48" fillId="33" borderId="4" applyNumberFormat="0" applyAlignment="0" applyProtection="0"/>
    <xf numFmtId="0" fontId="48" fillId="9" borderId="4" applyNumberFormat="0" applyAlignment="0" applyProtection="0"/>
    <xf numFmtId="0" fontId="49" fillId="9" borderId="3" applyNumberFormat="0" applyAlignment="0" applyProtection="0"/>
    <xf numFmtId="0" fontId="49" fillId="9" borderId="3" applyNumberFormat="0" applyAlignment="0" applyProtection="0"/>
    <xf numFmtId="0" fontId="49" fillId="33" borderId="3" applyNumberFormat="0" applyAlignment="0" applyProtection="0"/>
    <xf numFmtId="0" fontId="49" fillId="9" borderId="3" applyNumberFormat="0" applyAlignment="0" applyProtection="0"/>
    <xf numFmtId="0" fontId="3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08" fillId="0" borderId="0" applyNumberFormat="0" applyFill="0" applyBorder="0" applyAlignment="0" applyProtection="0"/>
    <xf numFmtId="0" fontId="119" fillId="0" borderId="0" applyNumberFormat="0" applyFill="0" applyBorder="0" applyAlignment="0" applyProtection="0"/>
    <xf numFmtId="0" fontId="50" fillId="0" borderId="5" applyNumberFormat="0" applyFill="0" applyAlignment="0" applyProtection="0"/>
    <xf numFmtId="0" fontId="91" fillId="0" borderId="6" applyNumberFormat="0" applyFill="0" applyAlignment="0" applyProtection="0"/>
    <xf numFmtId="0" fontId="91" fillId="0" borderId="6" applyNumberFormat="0" applyFill="0" applyAlignment="0" applyProtection="0"/>
    <xf numFmtId="0" fontId="91" fillId="0" borderId="7" applyNumberFormat="0" applyFill="0" applyAlignment="0" applyProtection="0"/>
    <xf numFmtId="0" fontId="91" fillId="0" borderId="6" applyNumberFormat="0" applyFill="0" applyAlignment="0" applyProtection="0"/>
    <xf numFmtId="0" fontId="50" fillId="0" borderId="5" applyNumberFormat="0" applyFill="0" applyAlignment="0" applyProtection="0"/>
    <xf numFmtId="0" fontId="51" fillId="0" borderId="8" applyNumberFormat="0" applyFill="0" applyAlignment="0" applyProtection="0"/>
    <xf numFmtId="0" fontId="92" fillId="0" borderId="8" applyNumberFormat="0" applyFill="0" applyAlignment="0" applyProtection="0"/>
    <xf numFmtId="0" fontId="92" fillId="0" borderId="8" applyNumberFormat="0" applyFill="0" applyAlignment="0" applyProtection="0"/>
    <xf numFmtId="0" fontId="92" fillId="0" borderId="9" applyNumberFormat="0" applyFill="0" applyAlignment="0" applyProtection="0"/>
    <xf numFmtId="0" fontId="92" fillId="0" borderId="8" applyNumberFormat="0" applyFill="0" applyAlignment="0" applyProtection="0"/>
    <xf numFmtId="0" fontId="51" fillId="0" borderId="8" applyNumberFormat="0" applyFill="0" applyAlignment="0" applyProtection="0"/>
    <xf numFmtId="0" fontId="52" fillId="0" borderId="10"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0" fontId="93" fillId="0" borderId="12" applyNumberFormat="0" applyFill="0" applyAlignment="0" applyProtection="0"/>
    <xf numFmtId="0" fontId="93" fillId="0" borderId="11"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94" fillId="0" borderId="0">
      <alignment vertical="top"/>
    </xf>
    <xf numFmtId="0" fontId="34" fillId="0" borderId="0"/>
    <xf numFmtId="0" fontId="34" fillId="0" borderId="0"/>
    <xf numFmtId="0" fontId="95" fillId="0" borderId="13" applyNumberFormat="0" applyFill="0" applyAlignment="0" applyProtection="0"/>
    <xf numFmtId="0" fontId="95" fillId="0" borderId="13" applyNumberFormat="0" applyFill="0" applyAlignment="0" applyProtection="0"/>
    <xf numFmtId="0" fontId="53" fillId="34" borderId="14" applyNumberFormat="0" applyAlignment="0" applyProtection="0"/>
    <xf numFmtId="0" fontId="53" fillId="34" borderId="14" applyNumberFormat="0" applyAlignment="0" applyProtection="0"/>
    <xf numFmtId="0" fontId="53" fillId="35" borderId="14" applyNumberFormat="0" applyAlignment="0" applyProtection="0"/>
    <xf numFmtId="0" fontId="53" fillId="34" borderId="14" applyNumberFormat="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6" borderId="0" applyNumberFormat="0" applyBorder="0" applyAlignment="0" applyProtection="0"/>
    <xf numFmtId="0" fontId="54" fillId="12" borderId="0" applyNumberFormat="0" applyBorder="0" applyAlignment="0" applyProtection="0"/>
    <xf numFmtId="0" fontId="64" fillId="0" borderId="0"/>
    <xf numFmtId="0" fontId="3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64" fillId="0" borderId="0"/>
    <xf numFmtId="0" fontId="121" fillId="0" borderId="0"/>
    <xf numFmtId="0" fontId="121" fillId="0" borderId="0"/>
    <xf numFmtId="0" fontId="121" fillId="0" borderId="0"/>
    <xf numFmtId="0" fontId="121" fillId="0" borderId="0"/>
    <xf numFmtId="0" fontId="121" fillId="0" borderId="0"/>
    <xf numFmtId="0" fontId="118" fillId="0" borderId="0"/>
    <xf numFmtId="0" fontId="3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2"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3" fillId="0" borderId="0"/>
    <xf numFmtId="0" fontId="39" fillId="0" borderId="0"/>
    <xf numFmtId="0" fontId="39" fillId="0" borderId="0"/>
    <xf numFmtId="0" fontId="39" fillId="0" borderId="0"/>
    <xf numFmtId="0" fontId="38" fillId="0" borderId="0"/>
    <xf numFmtId="0" fontId="64" fillId="0" borderId="0"/>
    <xf numFmtId="0" fontId="38" fillId="0" borderId="0"/>
    <xf numFmtId="0" fontId="64" fillId="0" borderId="0"/>
    <xf numFmtId="0" fontId="33" fillId="0" borderId="0"/>
    <xf numFmtId="0" fontId="38" fillId="0" borderId="0"/>
    <xf numFmtId="0" fontId="33" fillId="0" borderId="0"/>
    <xf numFmtId="0" fontId="6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8" fillId="0" borderId="0"/>
    <xf numFmtId="0" fontId="64" fillId="0" borderId="0"/>
    <xf numFmtId="0" fontId="120" fillId="0" borderId="0"/>
    <xf numFmtId="0" fontId="109" fillId="0" borderId="0"/>
    <xf numFmtId="0" fontId="34" fillId="0" borderId="0"/>
    <xf numFmtId="0" fontId="34" fillId="0" borderId="0"/>
    <xf numFmtId="0" fontId="120" fillId="0" borderId="0"/>
    <xf numFmtId="0" fontId="106" fillId="0" borderId="0"/>
    <xf numFmtId="0" fontId="33" fillId="0" borderId="0"/>
    <xf numFmtId="0" fontId="118" fillId="0" borderId="0"/>
    <xf numFmtId="0" fontId="98" fillId="0" borderId="0"/>
    <xf numFmtId="0" fontId="34" fillId="0" borderId="0"/>
    <xf numFmtId="0" fontId="33" fillId="0" borderId="0"/>
    <xf numFmtId="0" fontId="34" fillId="0" borderId="0"/>
    <xf numFmtId="0" fontId="34" fillId="0" borderId="0"/>
    <xf numFmtId="0" fontId="34" fillId="0" borderId="0"/>
    <xf numFmtId="0" fontId="98" fillId="0" borderId="0"/>
    <xf numFmtId="0" fontId="34" fillId="0" borderId="0"/>
    <xf numFmtId="0" fontId="34" fillId="0" borderId="0"/>
    <xf numFmtId="0" fontId="39" fillId="0" borderId="0"/>
    <xf numFmtId="0" fontId="39" fillId="0" borderId="0"/>
    <xf numFmtId="0" fontId="39" fillId="0" borderId="0"/>
    <xf numFmtId="0" fontId="45" fillId="0" borderId="0"/>
    <xf numFmtId="0" fontId="39" fillId="0" borderId="0"/>
    <xf numFmtId="0" fontId="85" fillId="0" borderId="0"/>
    <xf numFmtId="0" fontId="38" fillId="0" borderId="0"/>
    <xf numFmtId="0" fontId="55" fillId="4" borderId="0" applyNumberFormat="0" applyBorder="0" applyAlignment="0" applyProtection="0"/>
    <xf numFmtId="0" fontId="55" fillId="4" borderId="0" applyNumberFormat="0" applyBorder="0" applyAlignment="0" applyProtection="0"/>
    <xf numFmtId="0" fontId="55" fillId="37" borderId="0" applyNumberFormat="0" applyBorder="0" applyAlignment="0" applyProtection="0"/>
    <xf numFmtId="0" fontId="55" fillId="4"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4" fillId="5" borderId="15" applyNumberFormat="0" applyFont="0" applyAlignment="0" applyProtection="0"/>
    <xf numFmtId="0" fontId="64" fillId="5" borderId="15" applyNumberFormat="0" applyFont="0" applyAlignment="0" applyProtection="0"/>
    <xf numFmtId="0" fontId="107" fillId="38" borderId="15" applyNumberFormat="0" applyAlignment="0" applyProtection="0"/>
    <xf numFmtId="0" fontId="64" fillId="5" borderId="15" applyNumberFormat="0" applyFont="0" applyAlignment="0" applyProtection="0"/>
    <xf numFmtId="9" fontId="38"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8"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07" fillId="0" borderId="0" applyFill="0" applyBorder="0" applyAlignment="0" applyProtection="0"/>
    <xf numFmtId="9" fontId="64" fillId="0" borderId="0" applyFont="0" applyFill="0" applyBorder="0" applyAlignment="0" applyProtection="0"/>
    <xf numFmtId="0" fontId="57" fillId="0" borderId="16" applyNumberFormat="0" applyFill="0" applyAlignment="0" applyProtection="0"/>
    <xf numFmtId="0" fontId="57" fillId="0" borderId="16" applyNumberFormat="0" applyFill="0" applyAlignment="0" applyProtection="0"/>
    <xf numFmtId="0" fontId="40" fillId="0" borderId="0"/>
    <xf numFmtId="0" fontId="39" fillId="0" borderId="0"/>
    <xf numFmtId="0" fontId="39" fillId="0" borderId="0"/>
    <xf numFmtId="0" fontId="40" fillId="0" borderId="0"/>
    <xf numFmtId="0" fontId="58" fillId="0" borderId="0" applyNumberFormat="0" applyFill="0" applyBorder="0" applyAlignment="0" applyProtection="0"/>
    <xf numFmtId="0" fontId="58" fillId="0" borderId="0" applyNumberForma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6" fontId="38" fillId="0" borderId="0" applyFont="0" applyFill="0" applyBorder="0" applyAlignment="0" applyProtection="0"/>
    <xf numFmtId="174" fontId="85" fillId="0" borderId="0" applyFont="0" applyFill="0" applyBorder="0" applyAlignment="0" applyProtection="0"/>
    <xf numFmtId="43" fontId="34" fillId="0" borderId="0" applyFill="0" applyBorder="0" applyAlignment="0" applyProtection="0"/>
    <xf numFmtId="43" fontId="34" fillId="0" borderId="0" applyFill="0" applyBorder="0" applyAlignment="0" applyProtection="0"/>
    <xf numFmtId="166" fontId="38" fillId="0" borderId="0" applyFont="0" applyFill="0" applyBorder="0" applyAlignment="0" applyProtection="0"/>
    <xf numFmtId="43" fontId="34" fillId="0" borderId="0" applyFill="0" applyBorder="0" applyAlignment="0" applyProtection="0"/>
    <xf numFmtId="43" fontId="34" fillId="0" borderId="0" applyFill="0" applyBorder="0" applyAlignment="0" applyProtection="0"/>
    <xf numFmtId="43" fontId="64" fillId="0" borderId="0" applyFont="0" applyFill="0" applyBorder="0" applyAlignment="0" applyProtection="0"/>
    <xf numFmtId="174" fontId="85" fillId="0" borderId="0" applyFont="0" applyFill="0" applyBorder="0" applyAlignment="0" applyProtection="0"/>
    <xf numFmtId="43" fontId="39" fillId="0" borderId="0" applyFont="0" applyFill="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39" borderId="0" applyNumberFormat="0" applyBorder="0" applyAlignment="0" applyProtection="0"/>
    <xf numFmtId="0" fontId="59" fillId="6" borderId="0" applyNumberFormat="0" applyBorder="0" applyAlignment="0" applyProtection="0"/>
    <xf numFmtId="0" fontId="29"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30" fillId="0" borderId="0" applyFont="0" applyFill="0" applyBorder="0" applyAlignment="0" applyProtection="0"/>
    <xf numFmtId="9"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9" fontId="3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118"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9" fillId="0" borderId="0" applyNumberFormat="0" applyFill="0" applyBorder="0" applyAlignment="0" applyProtection="0"/>
    <xf numFmtId="0" fontId="1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8" fillId="0" borderId="0"/>
    <xf numFmtId="0" fontId="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8" fillId="0" borderId="0"/>
    <xf numFmtId="0" fontId="50" fillId="0" borderId="5" applyNumberFormat="0" applyFill="0" applyAlignment="0" applyProtection="0"/>
    <xf numFmtId="0" fontId="51" fillId="0" borderId="8"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40" fillId="0" borderId="0"/>
    <xf numFmtId="0" fontId="59" fillId="6" borderId="0" applyNumberFormat="0" applyBorder="0" applyAlignment="0" applyProtection="0"/>
    <xf numFmtId="0" fontId="30" fillId="0" borderId="0"/>
    <xf numFmtId="0" fontId="30" fillId="0" borderId="0"/>
    <xf numFmtId="0" fontId="30" fillId="0" borderId="0"/>
    <xf numFmtId="0" fontId="30" fillId="0" borderId="0"/>
    <xf numFmtId="0" fontId="6"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2" fillId="0" borderId="0"/>
    <xf numFmtId="0" fontId="2" fillId="0" borderId="0"/>
    <xf numFmtId="49" fontId="87" fillId="19" borderId="93">
      <alignment horizontal="center"/>
    </xf>
    <xf numFmtId="0" fontId="2" fillId="0" borderId="0"/>
    <xf numFmtId="0" fontId="95" fillId="0" borderId="97" applyNumberFormat="0" applyFill="0" applyAlignment="0" applyProtection="0"/>
    <xf numFmtId="0" fontId="95" fillId="0" borderId="97" applyNumberFormat="0" applyFill="0" applyAlignment="0" applyProtection="0"/>
    <xf numFmtId="0" fontId="49" fillId="9" borderId="95" applyNumberFormat="0" applyAlignment="0" applyProtection="0"/>
    <xf numFmtId="0" fontId="49" fillId="33" borderId="95" applyNumberFormat="0" applyAlignment="0" applyProtection="0"/>
    <xf numFmtId="0" fontId="49" fillId="9" borderId="95" applyNumberFormat="0" applyAlignment="0" applyProtection="0"/>
    <xf numFmtId="0" fontId="49" fillId="9" borderId="95" applyNumberFormat="0" applyAlignment="0" applyProtection="0"/>
    <xf numFmtId="0" fontId="48" fillId="9" borderId="96" applyNumberFormat="0" applyAlignment="0" applyProtection="0"/>
    <xf numFmtId="0" fontId="48" fillId="33" borderId="96" applyNumberFormat="0" applyAlignment="0" applyProtection="0"/>
    <xf numFmtId="0" fontId="48" fillId="9" borderId="96" applyNumberFormat="0" applyAlignment="0" applyProtection="0"/>
    <xf numFmtId="0" fontId="48" fillId="9" borderId="96" applyNumberFormat="0" applyAlignment="0" applyProtection="0"/>
    <xf numFmtId="0" fontId="47" fillId="3" borderId="95" applyNumberFormat="0" applyAlignment="0" applyProtection="0"/>
    <xf numFmtId="0" fontId="47" fillId="32" borderId="95" applyNumberFormat="0" applyAlignment="0" applyProtection="0"/>
    <xf numFmtId="0" fontId="47" fillId="3" borderId="95" applyNumberFormat="0" applyAlignment="0" applyProtection="0"/>
    <xf numFmtId="0" fontId="47" fillId="3" borderId="9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88" fillId="19" borderId="9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89" fillId="19" borderId="93">
      <alignment vertical="center"/>
    </xf>
    <xf numFmtId="38" fontId="88" fillId="21" borderId="94"/>
    <xf numFmtId="0" fontId="34" fillId="20" borderId="94"/>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xf numFmtId="0" fontId="139" fillId="0" borderId="0"/>
    <xf numFmtId="0" fontId="140" fillId="0" borderId="0" applyBorder="0" applyProtection="0"/>
    <xf numFmtId="0" fontId="95" fillId="0" borderId="104" applyNumberFormat="0" applyFill="0" applyAlignment="0" applyProtection="0"/>
    <xf numFmtId="0" fontId="95" fillId="0" borderId="104" applyNumberFormat="0" applyFill="0" applyAlignment="0" applyProtection="0"/>
    <xf numFmtId="0" fontId="49" fillId="9" borderId="102" applyNumberFormat="0" applyAlignment="0" applyProtection="0"/>
    <xf numFmtId="0" fontId="49" fillId="33" borderId="102" applyNumberFormat="0" applyAlignment="0" applyProtection="0"/>
    <xf numFmtId="0" fontId="49" fillId="9" borderId="102" applyNumberFormat="0" applyAlignment="0" applyProtection="0"/>
    <xf numFmtId="0" fontId="49" fillId="9" borderId="102" applyNumberFormat="0" applyAlignment="0" applyProtection="0"/>
    <xf numFmtId="0" fontId="48" fillId="9" borderId="103" applyNumberFormat="0" applyAlignment="0" applyProtection="0"/>
    <xf numFmtId="0" fontId="48" fillId="33" borderId="103" applyNumberFormat="0" applyAlignment="0" applyProtection="0"/>
    <xf numFmtId="0" fontId="48" fillId="9" borderId="103" applyNumberFormat="0" applyAlignment="0" applyProtection="0"/>
    <xf numFmtId="0" fontId="48" fillId="9" borderId="103" applyNumberFormat="0" applyAlignment="0" applyProtection="0"/>
    <xf numFmtId="0" fontId="47" fillId="3" borderId="102" applyNumberFormat="0" applyAlignment="0" applyProtection="0"/>
    <xf numFmtId="0" fontId="47" fillId="32" borderId="102" applyNumberFormat="0" applyAlignment="0" applyProtection="0"/>
    <xf numFmtId="0" fontId="47" fillId="3" borderId="102" applyNumberFormat="0" applyAlignment="0" applyProtection="0"/>
    <xf numFmtId="0" fontId="47" fillId="3" borderId="102" applyNumberFormat="0" applyAlignment="0" applyProtection="0"/>
    <xf numFmtId="49" fontId="88" fillId="19" borderId="100">
      <alignment vertical="center"/>
    </xf>
    <xf numFmtId="49" fontId="89" fillId="19" borderId="100">
      <alignment vertical="center"/>
    </xf>
    <xf numFmtId="38" fontId="88" fillId="21" borderId="101"/>
    <xf numFmtId="0" fontId="34" fillId="20" borderId="101"/>
    <xf numFmtId="49" fontId="87" fillId="19" borderId="100">
      <alignment horizontal="center"/>
    </xf>
    <xf numFmtId="0" fontId="64" fillId="5" borderId="98" applyNumberFormat="0" applyFont="0" applyAlignment="0" applyProtection="0"/>
    <xf numFmtId="0" fontId="64" fillId="5" borderId="98" applyNumberFormat="0" applyFont="0" applyAlignment="0" applyProtection="0"/>
    <xf numFmtId="0" fontId="107" fillId="38" borderId="98" applyNumberFormat="0" applyAlignment="0" applyProtection="0"/>
    <xf numFmtId="0" fontId="64" fillId="5" borderId="98" applyNumberFormat="0" applyFont="0" applyAlignment="0" applyProtection="0"/>
    <xf numFmtId="0" fontId="64" fillId="5" borderId="105" applyNumberFormat="0" applyFont="0" applyAlignment="0" applyProtection="0"/>
    <xf numFmtId="0" fontId="64" fillId="5" borderId="105" applyNumberFormat="0" applyFont="0" applyAlignment="0" applyProtection="0"/>
    <xf numFmtId="0" fontId="107" fillId="38" borderId="105" applyNumberFormat="0" applyAlignment="0" applyProtection="0"/>
    <xf numFmtId="0" fontId="64" fillId="5" borderId="10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21" borderId="108"/>
    <xf numFmtId="0" fontId="1" fillId="0" borderId="0"/>
    <xf numFmtId="175" fontId="85" fillId="0" borderId="0" applyFont="0" applyFill="0" applyBorder="0" applyAlignment="0" applyProtection="0"/>
    <xf numFmtId="175" fontId="85" fillId="0" borderId="0" applyFont="0" applyFill="0" applyBorder="0" applyAlignment="0" applyProtection="0"/>
    <xf numFmtId="0" fontId="95" fillId="0" borderId="111" applyNumberFormat="0" applyFill="0" applyAlignment="0" applyProtection="0"/>
    <xf numFmtId="0" fontId="95" fillId="0" borderId="111" applyNumberFormat="0" applyFill="0" applyAlignment="0" applyProtection="0"/>
    <xf numFmtId="0" fontId="95" fillId="0" borderId="111" applyNumberFormat="0" applyFill="0" applyAlignment="0" applyProtection="0"/>
    <xf numFmtId="0" fontId="95" fillId="0" borderId="111" applyNumberFormat="0" applyFill="0" applyAlignment="0" applyProtection="0"/>
    <xf numFmtId="0" fontId="49" fillId="9" borderId="109" applyNumberFormat="0" applyAlignment="0" applyProtection="0"/>
    <xf numFmtId="0" fontId="49" fillId="33" borderId="109" applyNumberFormat="0" applyAlignment="0" applyProtection="0"/>
    <xf numFmtId="0" fontId="49" fillId="9" borderId="109" applyNumberFormat="0" applyAlignment="0" applyProtection="0"/>
    <xf numFmtId="0" fontId="49" fillId="9" borderId="109" applyNumberFormat="0" applyAlignment="0" applyProtection="0"/>
    <xf numFmtId="0" fontId="48" fillId="33" borderId="110" applyNumberFormat="0" applyAlignment="0" applyProtection="0"/>
    <xf numFmtId="0" fontId="48" fillId="9" borderId="110" applyNumberFormat="0" applyAlignment="0" applyProtection="0"/>
    <xf numFmtId="0" fontId="49" fillId="9" borderId="109" applyNumberFormat="0" applyAlignment="0" applyProtection="0"/>
    <xf numFmtId="0" fontId="49" fillId="33" borderId="109" applyNumberFormat="0" applyAlignment="0" applyProtection="0"/>
    <xf numFmtId="0" fontId="49" fillId="9" borderId="109" applyNumberFormat="0" applyAlignment="0" applyProtection="0"/>
    <xf numFmtId="0" fontId="49" fillId="9" borderId="109" applyNumberFormat="0" applyAlignment="0" applyProtection="0"/>
    <xf numFmtId="0" fontId="48" fillId="9" borderId="110" applyNumberFormat="0" applyAlignment="0" applyProtection="0"/>
    <xf numFmtId="0" fontId="48" fillId="33" borderId="110" applyNumberFormat="0" applyAlignment="0" applyProtection="0"/>
    <xf numFmtId="0" fontId="48" fillId="9" borderId="110" applyNumberFormat="0" applyAlignment="0" applyProtection="0"/>
    <xf numFmtId="0" fontId="48" fillId="9" borderId="110" applyNumberFormat="0" applyAlignment="0" applyProtection="0"/>
    <xf numFmtId="0" fontId="47" fillId="3" borderId="109" applyNumberFormat="0" applyAlignment="0" applyProtection="0"/>
    <xf numFmtId="0" fontId="47" fillId="32" borderId="109" applyNumberFormat="0" applyAlignment="0" applyProtection="0"/>
    <xf numFmtId="0" fontId="47" fillId="3" borderId="109" applyNumberFormat="0" applyAlignment="0" applyProtection="0"/>
    <xf numFmtId="0" fontId="47" fillId="3" borderId="109" applyNumberFormat="0" applyAlignment="0" applyProtection="0"/>
    <xf numFmtId="0" fontId="47" fillId="3" borderId="109" applyNumberFormat="0" applyAlignment="0" applyProtection="0"/>
    <xf numFmtId="0" fontId="47" fillId="32" borderId="109" applyNumberFormat="0" applyAlignment="0" applyProtection="0"/>
    <xf numFmtId="0" fontId="47" fillId="3" borderId="109" applyNumberFormat="0" applyAlignment="0" applyProtection="0"/>
    <xf numFmtId="0" fontId="47" fillId="3" borderId="10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88" fillId="19" borderId="107">
      <alignment vertical="center"/>
    </xf>
    <xf numFmtId="49" fontId="89" fillId="19" borderId="107">
      <alignment vertical="center"/>
    </xf>
    <xf numFmtId="0" fontId="34" fillId="20" borderId="108"/>
    <xf numFmtId="49" fontId="87" fillId="19" borderId="107">
      <alignment horizontal="center"/>
    </xf>
    <xf numFmtId="49" fontId="88" fillId="19" borderId="107">
      <alignment vertical="center"/>
    </xf>
    <xf numFmtId="49" fontId="89" fillId="19" borderId="107">
      <alignment vertical="center"/>
    </xf>
    <xf numFmtId="38" fontId="88" fillId="21" borderId="108"/>
    <xf numFmtId="0" fontId="34" fillId="20" borderId="108"/>
    <xf numFmtId="49" fontId="87" fillId="19" borderId="107">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5" borderId="112" applyNumberFormat="0" applyFont="0" applyAlignment="0" applyProtection="0"/>
    <xf numFmtId="0" fontId="64" fillId="5" borderId="112" applyNumberFormat="0" applyFont="0" applyAlignment="0" applyProtection="0"/>
    <xf numFmtId="0" fontId="107" fillId="38" borderId="112" applyNumberFormat="0" applyAlignment="0" applyProtection="0"/>
    <xf numFmtId="0" fontId="64" fillId="5" borderId="112" applyNumberFormat="0" applyFont="0" applyAlignment="0" applyProtection="0"/>
    <xf numFmtId="0" fontId="95" fillId="0" borderId="111" applyNumberFormat="0" applyFill="0" applyAlignment="0" applyProtection="0"/>
    <xf numFmtId="0" fontId="95" fillId="0" borderId="111" applyNumberFormat="0" applyFill="0" applyAlignment="0" applyProtection="0"/>
    <xf numFmtId="0" fontId="49" fillId="9" borderId="109" applyNumberFormat="0" applyAlignment="0" applyProtection="0"/>
    <xf numFmtId="0" fontId="49" fillId="33" borderId="109" applyNumberFormat="0" applyAlignment="0" applyProtection="0"/>
    <xf numFmtId="0" fontId="49" fillId="9" borderId="109" applyNumberFormat="0" applyAlignment="0" applyProtection="0"/>
    <xf numFmtId="0" fontId="49" fillId="9" borderId="109" applyNumberFormat="0" applyAlignment="0" applyProtection="0"/>
    <xf numFmtId="0" fontId="48" fillId="9" borderId="110" applyNumberFormat="0" applyAlignment="0" applyProtection="0"/>
    <xf numFmtId="0" fontId="48" fillId="33" borderId="110" applyNumberFormat="0" applyAlignment="0" applyProtection="0"/>
    <xf numFmtId="0" fontId="48" fillId="9" borderId="110" applyNumberFormat="0" applyAlignment="0" applyProtection="0"/>
    <xf numFmtId="0" fontId="48" fillId="9" borderId="110" applyNumberFormat="0" applyAlignment="0" applyProtection="0"/>
    <xf numFmtId="0" fontId="47" fillId="3" borderId="109" applyNumberFormat="0" applyAlignment="0" applyProtection="0"/>
    <xf numFmtId="0" fontId="47" fillId="32" borderId="109" applyNumberFormat="0" applyAlignment="0" applyProtection="0"/>
    <xf numFmtId="0" fontId="47" fillId="3" borderId="109" applyNumberFormat="0" applyAlignment="0" applyProtection="0"/>
    <xf numFmtId="0" fontId="47" fillId="3" borderId="109" applyNumberFormat="0" applyAlignment="0" applyProtection="0"/>
    <xf numFmtId="49" fontId="88" fillId="19" borderId="107">
      <alignment vertical="center"/>
    </xf>
    <xf numFmtId="49" fontId="89" fillId="19" borderId="107">
      <alignment vertical="center"/>
    </xf>
    <xf numFmtId="38" fontId="88" fillId="21" borderId="108"/>
    <xf numFmtId="0" fontId="34" fillId="20" borderId="108"/>
    <xf numFmtId="49" fontId="87" fillId="19" borderId="107">
      <alignment horizontal="center"/>
    </xf>
    <xf numFmtId="0" fontId="64" fillId="5" borderId="112" applyNumberFormat="0" applyFont="0" applyAlignment="0" applyProtection="0"/>
    <xf numFmtId="0" fontId="64" fillId="5" borderId="112" applyNumberFormat="0" applyFont="0" applyAlignment="0" applyProtection="0"/>
    <xf numFmtId="0" fontId="107" fillId="38" borderId="112" applyNumberFormat="0" applyAlignment="0" applyProtection="0"/>
    <xf numFmtId="0" fontId="64" fillId="5" borderId="112" applyNumberFormat="0" applyFont="0" applyAlignment="0" applyProtection="0"/>
    <xf numFmtId="0" fontId="64" fillId="5" borderId="112" applyNumberFormat="0" applyFont="0" applyAlignment="0" applyProtection="0"/>
    <xf numFmtId="0" fontId="64" fillId="5" borderId="112" applyNumberFormat="0" applyFont="0" applyAlignment="0" applyProtection="0"/>
    <xf numFmtId="0" fontId="107" fillId="38" borderId="112" applyNumberFormat="0" applyAlignment="0" applyProtection="0"/>
    <xf numFmtId="0" fontId="64" fillId="5" borderId="112" applyNumberFormat="0" applyFont="0" applyAlignment="0" applyProtection="0"/>
    <xf numFmtId="0" fontId="48" fillId="9" borderId="110" applyNumberFormat="0" applyAlignment="0" applyProtection="0"/>
    <xf numFmtId="0" fontId="48" fillId="9" borderId="110" applyNumberFormat="0" applyAlignment="0" applyProtection="0"/>
  </cellStyleXfs>
  <cellXfs count="2422">
    <xf numFmtId="0" fontId="0" fillId="0" borderId="0" xfId="0"/>
    <xf numFmtId="0" fontId="0" fillId="0" borderId="0" xfId="52" applyFont="1" applyBorder="1" applyProtection="1"/>
    <xf numFmtId="0" fontId="0" fillId="0" borderId="0" xfId="52" applyFont="1" applyBorder="1" applyAlignment="1" applyProtection="1">
      <alignment vertical="top"/>
    </xf>
    <xf numFmtId="0" fontId="0" fillId="0" borderId="0" xfId="52" applyFont="1" applyProtection="1"/>
    <xf numFmtId="0" fontId="0" fillId="0" borderId="0" xfId="52" applyFont="1" applyAlignment="1" applyProtection="1">
      <alignment horizontal="center" vertical="center" wrapText="1"/>
      <protection locked="0"/>
    </xf>
    <xf numFmtId="0" fontId="0" fillId="0" borderId="0" xfId="52" applyFont="1" applyBorder="1" applyAlignment="1" applyProtection="1">
      <alignment horizontal="center" vertical="center" wrapText="1"/>
      <protection locked="0"/>
    </xf>
    <xf numFmtId="0" fontId="0" fillId="0" borderId="0" xfId="52" applyFont="1" applyAlignment="1" applyProtection="1">
      <alignment horizontal="center" vertical="center" wrapText="1"/>
    </xf>
    <xf numFmtId="0" fontId="0" fillId="0" borderId="0" xfId="52" applyFont="1" applyBorder="1" applyAlignment="1" applyProtection="1">
      <alignment horizontal="center" vertical="center" wrapText="1"/>
    </xf>
    <xf numFmtId="2" fontId="0" fillId="0" borderId="0" xfId="52" applyNumberFormat="1" applyFont="1" applyBorder="1" applyProtection="1"/>
    <xf numFmtId="0" fontId="39" fillId="0" borderId="0" xfId="52" applyFont="1"/>
    <xf numFmtId="0" fontId="40" fillId="0" borderId="0" xfId="52" applyFont="1"/>
    <xf numFmtId="2" fontId="44" fillId="0" borderId="0" xfId="52" applyNumberFormat="1" applyFont="1" applyFill="1" applyBorder="1" applyAlignment="1" applyProtection="1">
      <alignment horizontal="center" vertical="center"/>
      <protection hidden="1"/>
    </xf>
    <xf numFmtId="168" fontId="44" fillId="0" borderId="0" xfId="52" applyNumberFormat="1" applyFont="1" applyFill="1" applyBorder="1" applyAlignment="1" applyProtection="1">
      <alignment horizontal="center" vertical="center"/>
      <protection hidden="1"/>
    </xf>
    <xf numFmtId="0" fontId="44" fillId="0" borderId="0" xfId="52" applyFont="1" applyFill="1" applyBorder="1" applyAlignment="1">
      <alignment vertical="center"/>
    </xf>
    <xf numFmtId="0" fontId="44" fillId="0" borderId="0" xfId="52" applyFont="1" applyFill="1" applyBorder="1" applyAlignment="1">
      <alignment horizontal="center"/>
    </xf>
    <xf numFmtId="0" fontId="44" fillId="0" borderId="0" xfId="52" applyFont="1" applyFill="1" applyBorder="1"/>
    <xf numFmtId="0" fontId="44" fillId="0" borderId="0" xfId="52" applyFont="1" applyAlignment="1">
      <alignment horizontal="center" vertical="center" wrapText="1"/>
    </xf>
    <xf numFmtId="0" fontId="43" fillId="0" borderId="0" xfId="52" applyFont="1" applyFill="1" applyBorder="1"/>
    <xf numFmtId="0" fontId="0" fillId="0" borderId="0" xfId="52" applyFont="1" applyAlignment="1" applyProtection="1">
      <alignment vertical="center"/>
    </xf>
    <xf numFmtId="0" fontId="30" fillId="0" borderId="0" xfId="52" applyFont="1" applyProtection="1"/>
    <xf numFmtId="0" fontId="34" fillId="0" borderId="0" xfId="52" applyFont="1" applyProtection="1"/>
    <xf numFmtId="2" fontId="0" fillId="0" borderId="0" xfId="52" applyNumberFormat="1" applyFont="1" applyProtection="1"/>
    <xf numFmtId="4" fontId="0" fillId="0" borderId="0" xfId="52" applyNumberFormat="1" applyFont="1" applyProtection="1"/>
    <xf numFmtId="4" fontId="0" fillId="0" borderId="0" xfId="52" applyNumberFormat="1" applyFont="1" applyBorder="1" applyProtection="1"/>
    <xf numFmtId="0" fontId="41" fillId="0" borderId="0" xfId="380" applyFont="1" applyBorder="1" applyAlignment="1" applyProtection="1">
      <alignment horizontal="left"/>
      <protection hidden="1"/>
    </xf>
    <xf numFmtId="0" fontId="42" fillId="0" borderId="0" xfId="380" applyFont="1" applyProtection="1">
      <protection hidden="1"/>
    </xf>
    <xf numFmtId="0" fontId="42" fillId="0" borderId="0" xfId="381" applyFont="1"/>
    <xf numFmtId="0" fontId="39" fillId="0" borderId="0" xfId="381" applyFill="1"/>
    <xf numFmtId="0" fontId="42" fillId="0" borderId="0" xfId="381" applyFont="1" applyAlignment="1">
      <alignment horizontal="center"/>
    </xf>
    <xf numFmtId="0" fontId="61" fillId="0" borderId="0" xfId="381" applyFont="1" applyAlignment="1">
      <alignment horizontal="center"/>
    </xf>
    <xf numFmtId="0" fontId="42" fillId="0" borderId="0" xfId="380" applyFont="1" applyAlignment="1" applyProtection="1">
      <alignment horizontal="left"/>
      <protection hidden="1"/>
    </xf>
    <xf numFmtId="0" fontId="61" fillId="0" borderId="0" xfId="381" applyFont="1" applyAlignment="1">
      <alignment horizontal="left"/>
    </xf>
    <xf numFmtId="0" fontId="62" fillId="0" borderId="0" xfId="381" applyFont="1"/>
    <xf numFmtId="0" fontId="62" fillId="0" borderId="0" xfId="52" applyFont="1" applyAlignment="1" applyProtection="1">
      <alignment vertical="center"/>
    </xf>
    <xf numFmtId="0" fontId="62" fillId="0" borderId="0" xfId="52" applyFont="1" applyProtection="1"/>
    <xf numFmtId="4" fontId="0" fillId="0" borderId="0" xfId="52" applyNumberFormat="1" applyFont="1" applyAlignment="1" applyProtection="1">
      <alignment horizontal="center" vertical="center" wrapText="1"/>
    </xf>
    <xf numFmtId="0" fontId="34" fillId="0" borderId="0" xfId="52" applyFont="1" applyFill="1" applyBorder="1" applyAlignment="1" applyProtection="1">
      <alignment vertical="center" wrapText="1"/>
    </xf>
    <xf numFmtId="0" fontId="63" fillId="40" borderId="0" xfId="52" applyFont="1" applyFill="1" applyProtection="1"/>
    <xf numFmtId="0" fontId="63" fillId="0" borderId="0" xfId="52" applyFont="1" applyProtection="1"/>
    <xf numFmtId="0" fontId="44" fillId="0" borderId="0" xfId="380" applyFont="1" applyBorder="1" applyAlignment="1" applyProtection="1">
      <alignment horizontal="left"/>
      <protection hidden="1"/>
    </xf>
    <xf numFmtId="0" fontId="65" fillId="0" borderId="0" xfId="380" applyFont="1" applyBorder="1" applyAlignment="1" applyProtection="1">
      <alignment horizontal="left"/>
      <protection hidden="1"/>
    </xf>
    <xf numFmtId="0" fontId="44" fillId="0" borderId="0" xfId="381" applyFont="1"/>
    <xf numFmtId="0" fontId="44" fillId="0" borderId="0" xfId="381" applyFont="1" applyAlignment="1">
      <alignment horizontal="center"/>
    </xf>
    <xf numFmtId="0" fontId="65" fillId="0" borderId="0" xfId="380" applyFont="1" applyBorder="1" applyAlignment="1" applyProtection="1">
      <alignment horizontal="left" vertical="top"/>
      <protection hidden="1"/>
    </xf>
    <xf numFmtId="0" fontId="44" fillId="0" borderId="0" xfId="381" applyFont="1" applyAlignment="1">
      <alignment horizontal="left" vertical="top"/>
    </xf>
    <xf numFmtId="0" fontId="44" fillId="0" borderId="0" xfId="380" applyFont="1" applyAlignment="1" applyProtection="1">
      <alignment horizontal="left" vertical="top"/>
      <protection hidden="1"/>
    </xf>
    <xf numFmtId="0" fontId="44" fillId="0" borderId="18" xfId="62" applyFont="1" applyFill="1" applyBorder="1" applyAlignment="1">
      <alignment horizontal="left" vertical="center" wrapText="1"/>
    </xf>
    <xf numFmtId="0" fontId="44" fillId="0" borderId="18" xfId="0" applyFont="1" applyFill="1" applyBorder="1" applyAlignment="1">
      <alignment horizontal="left" vertical="center" wrapText="1"/>
    </xf>
    <xf numFmtId="0" fontId="65" fillId="0" borderId="0" xfId="62" applyFont="1" applyFill="1" applyBorder="1" applyAlignment="1">
      <alignment vertical="center"/>
    </xf>
    <xf numFmtId="0" fontId="44" fillId="0" borderId="0" xfId="61" applyFont="1" applyAlignment="1">
      <alignment horizontal="center" vertical="center" wrapText="1"/>
    </xf>
    <xf numFmtId="49" fontId="44" fillId="0" borderId="0" xfId="61" applyNumberFormat="1" applyFont="1" applyFill="1" applyAlignment="1">
      <alignment horizontal="left" vertical="center"/>
    </xf>
    <xf numFmtId="0" fontId="44" fillId="0" borderId="0" xfId="61" applyFont="1" applyAlignment="1">
      <alignment horizontal="right" vertical="center" wrapText="1"/>
    </xf>
    <xf numFmtId="2" fontId="44" fillId="0" borderId="0" xfId="61" applyNumberFormat="1" applyFont="1" applyAlignment="1">
      <alignment horizontal="right" vertical="center" wrapText="1"/>
    </xf>
    <xf numFmtId="0" fontId="44" fillId="0" borderId="0" xfId="381" applyFont="1" applyFill="1"/>
    <xf numFmtId="0" fontId="70" fillId="0" borderId="0" xfId="52" applyFont="1" applyProtection="1"/>
    <xf numFmtId="0" fontId="44" fillId="0" borderId="0" xfId="52" applyFont="1" applyProtection="1"/>
    <xf numFmtId="0" fontId="44" fillId="0" borderId="0" xfId="52" applyFont="1" applyAlignment="1" applyProtection="1">
      <alignment horizontal="right"/>
    </xf>
    <xf numFmtId="0" fontId="65" fillId="0" borderId="19" xfId="52" applyFont="1" applyBorder="1" applyAlignment="1" applyProtection="1">
      <alignment horizontal="center" vertical="center"/>
    </xf>
    <xf numFmtId="0" fontId="44" fillId="0" borderId="19" xfId="52" applyFont="1" applyBorder="1" applyAlignment="1" applyProtection="1">
      <alignment horizontal="center" vertical="center"/>
    </xf>
    <xf numFmtId="14" fontId="44" fillId="44" borderId="19" xfId="52" applyNumberFormat="1" applyFont="1" applyFill="1" applyBorder="1" applyAlignment="1" applyProtection="1">
      <alignment horizontal="center" vertical="center"/>
      <protection locked="0"/>
    </xf>
    <xf numFmtId="1" fontId="44" fillId="44" borderId="19" xfId="52" applyNumberFormat="1" applyFont="1" applyFill="1" applyBorder="1" applyAlignment="1" applyProtection="1">
      <alignment horizontal="center" vertical="center"/>
      <protection locked="0"/>
    </xf>
    <xf numFmtId="0" fontId="44" fillId="44" borderId="19" xfId="52" applyFont="1" applyFill="1" applyBorder="1" applyAlignment="1" applyProtection="1">
      <alignment horizontal="center" vertical="center"/>
      <protection locked="0"/>
    </xf>
    <xf numFmtId="0" fontId="74" fillId="0" borderId="0" xfId="381" applyFont="1"/>
    <xf numFmtId="0" fontId="73" fillId="0" borderId="0" xfId="380" applyFont="1" applyBorder="1" applyAlignment="1" applyProtection="1">
      <alignment horizontal="left"/>
      <protection hidden="1"/>
    </xf>
    <xf numFmtId="0" fontId="74" fillId="0" borderId="0" xfId="381" applyFont="1" applyAlignment="1">
      <alignment horizontal="center"/>
    </xf>
    <xf numFmtId="0" fontId="75" fillId="0" borderId="0" xfId="381" applyFont="1" applyAlignment="1">
      <alignment horizontal="center"/>
    </xf>
    <xf numFmtId="0" fontId="74" fillId="0" borderId="0" xfId="380" applyFont="1" applyProtection="1">
      <protection hidden="1"/>
    </xf>
    <xf numFmtId="0" fontId="38" fillId="0" borderId="0" xfId="378" applyFont="1" applyAlignment="1" applyProtection="1">
      <alignment horizontal="center" vertical="center"/>
    </xf>
    <xf numFmtId="0" fontId="74" fillId="0" borderId="0" xfId="380" applyFont="1" applyAlignment="1" applyProtection="1">
      <alignment horizontal="left"/>
      <protection hidden="1"/>
    </xf>
    <xf numFmtId="0" fontId="74" fillId="0" borderId="0" xfId="380" applyFont="1" applyAlignment="1" applyProtection="1">
      <alignment horizontal="left" indent="3"/>
      <protection hidden="1"/>
    </xf>
    <xf numFmtId="0" fontId="74" fillId="0" borderId="18" xfId="52" applyFont="1" applyBorder="1" applyAlignment="1" applyProtection="1">
      <alignment horizontal="center" vertical="center" wrapText="1"/>
    </xf>
    <xf numFmtId="4" fontId="74" fillId="0" borderId="18" xfId="52" applyNumberFormat="1" applyFont="1" applyFill="1" applyBorder="1" applyAlignment="1" applyProtection="1">
      <alignment horizontal="center" vertical="center" wrapText="1"/>
      <protection locked="0"/>
    </xf>
    <xf numFmtId="4" fontId="74" fillId="0" borderId="18" xfId="52" applyNumberFormat="1" applyFont="1" applyBorder="1" applyAlignment="1" applyProtection="1">
      <alignment horizontal="center" vertical="center" wrapText="1"/>
    </xf>
    <xf numFmtId="0" fontId="44" fillId="0" borderId="18" xfId="52" applyFont="1" applyBorder="1" applyAlignment="1" applyProtection="1">
      <alignment horizontal="center" vertical="center" wrapText="1"/>
    </xf>
    <xf numFmtId="1" fontId="44" fillId="0" borderId="18" xfId="52" applyNumberFormat="1" applyFont="1" applyBorder="1" applyAlignment="1" applyProtection="1">
      <alignment horizontal="center" vertical="center" wrapText="1"/>
      <protection locked="0"/>
    </xf>
    <xf numFmtId="0" fontId="44" fillId="0" borderId="18" xfId="52" applyFont="1" applyBorder="1" applyAlignment="1" applyProtection="1">
      <alignment horizontal="left" vertical="center" wrapText="1"/>
    </xf>
    <xf numFmtId="4" fontId="44" fillId="0" borderId="18" xfId="52" applyNumberFormat="1" applyFont="1" applyFill="1" applyBorder="1" applyAlignment="1" applyProtection="1">
      <alignment horizontal="center" vertical="center" wrapText="1"/>
      <protection locked="0"/>
    </xf>
    <xf numFmtId="4" fontId="44" fillId="0" borderId="18" xfId="52" applyNumberFormat="1" applyFont="1" applyBorder="1" applyAlignment="1" applyProtection="1">
      <alignment horizontal="center" vertical="center" wrapText="1"/>
    </xf>
    <xf numFmtId="0" fontId="44" fillId="0" borderId="0" xfId="380" applyFont="1" applyProtection="1">
      <protection hidden="1"/>
    </xf>
    <xf numFmtId="0" fontId="74" fillId="0" borderId="18" xfId="377" applyFont="1" applyFill="1" applyBorder="1" applyAlignment="1" applyProtection="1">
      <alignment horizontal="center" vertical="center" wrapText="1"/>
    </xf>
    <xf numFmtId="0" fontId="44" fillId="0" borderId="18" xfId="383" applyFont="1" applyBorder="1" applyAlignment="1">
      <alignment horizontal="center"/>
    </xf>
    <xf numFmtId="0" fontId="70" fillId="0" borderId="41" xfId="0" applyFont="1" applyBorder="1" applyAlignment="1">
      <alignment horizontal="center" vertical="center" wrapText="1"/>
    </xf>
    <xf numFmtId="0" fontId="70" fillId="0" borderId="18" xfId="377" applyNumberFormat="1" applyFont="1" applyFill="1" applyBorder="1" applyAlignment="1" applyProtection="1">
      <alignment horizontal="center" vertical="top"/>
    </xf>
    <xf numFmtId="0" fontId="71" fillId="0" borderId="18" xfId="377" applyNumberFormat="1" applyFont="1" applyFill="1" applyBorder="1" applyAlignment="1" applyProtection="1">
      <alignment horizontal="left" vertical="top"/>
    </xf>
    <xf numFmtId="0" fontId="70" fillId="0" borderId="18" xfId="377" applyNumberFormat="1" applyFont="1" applyFill="1" applyBorder="1" applyAlignment="1" applyProtection="1">
      <alignment horizontal="left" vertical="top"/>
    </xf>
    <xf numFmtId="0" fontId="70" fillId="0" borderId="18" xfId="377" applyNumberFormat="1" applyFont="1" applyFill="1" applyBorder="1" applyAlignment="1" applyProtection="1">
      <alignment horizontal="center"/>
    </xf>
    <xf numFmtId="0" fontId="70" fillId="0" borderId="18" xfId="377" applyNumberFormat="1" applyFont="1" applyFill="1" applyBorder="1" applyAlignment="1" applyProtection="1">
      <alignment horizontal="left"/>
    </xf>
    <xf numFmtId="0" fontId="70" fillId="0" borderId="18" xfId="377" applyNumberFormat="1" applyFont="1" applyFill="1" applyBorder="1" applyAlignment="1" applyProtection="1">
      <alignment horizontal="left" indent="3"/>
    </xf>
    <xf numFmtId="0" fontId="70" fillId="0" borderId="18" xfId="377" applyNumberFormat="1" applyFont="1" applyFill="1" applyBorder="1" applyAlignment="1" applyProtection="1">
      <alignment horizontal="right" vertical="top"/>
    </xf>
    <xf numFmtId="0" fontId="74" fillId="0" borderId="18" xfId="52" applyFont="1" applyBorder="1" applyAlignment="1" applyProtection="1">
      <alignment horizontal="center" vertical="center"/>
    </xf>
    <xf numFmtId="4" fontId="74" fillId="40" borderId="18" xfId="52" applyNumberFormat="1" applyFont="1" applyFill="1" applyBorder="1" applyAlignment="1" applyProtection="1">
      <alignment horizontal="center" vertical="center" wrapText="1"/>
    </xf>
    <xf numFmtId="0" fontId="74" fillId="0" borderId="18" xfId="52" applyFont="1" applyFill="1" applyBorder="1" applyAlignment="1" applyProtection="1">
      <alignment horizontal="center" vertical="center" wrapText="1"/>
      <protection locked="0"/>
    </xf>
    <xf numFmtId="0" fontId="74" fillId="0" borderId="18" xfId="52" applyFont="1" applyFill="1" applyBorder="1" applyAlignment="1" applyProtection="1">
      <alignment horizontal="center" vertical="center"/>
      <protection locked="0"/>
    </xf>
    <xf numFmtId="0" fontId="74" fillId="0" borderId="18" xfId="52" applyFont="1" applyFill="1" applyBorder="1" applyAlignment="1" applyProtection="1">
      <alignment horizontal="center" vertical="center" wrapText="1"/>
    </xf>
    <xf numFmtId="0" fontId="74" fillId="0" borderId="18" xfId="52" applyNumberFormat="1" applyFont="1" applyFill="1" applyBorder="1" applyAlignment="1" applyProtection="1">
      <alignment horizontal="center" vertical="center" wrapText="1"/>
    </xf>
    <xf numFmtId="4" fontId="74" fillId="0" borderId="18" xfId="52" applyNumberFormat="1" applyFont="1" applyFill="1" applyBorder="1" applyAlignment="1" applyProtection="1">
      <alignment horizontal="center" vertical="center" wrapText="1"/>
    </xf>
    <xf numFmtId="10" fontId="74" fillId="0" borderId="18" xfId="52" applyNumberFormat="1" applyFont="1" applyFill="1" applyBorder="1" applyAlignment="1" applyProtection="1">
      <alignment horizontal="center" vertical="center" wrapText="1"/>
    </xf>
    <xf numFmtId="0" fontId="70" fillId="0" borderId="0" xfId="52" applyFont="1" applyBorder="1" applyProtection="1"/>
    <xf numFmtId="10" fontId="70" fillId="0" borderId="0" xfId="52" applyNumberFormat="1" applyFont="1" applyBorder="1" applyProtection="1"/>
    <xf numFmtId="0" fontId="70" fillId="0" borderId="0" xfId="52" applyFont="1" applyAlignment="1">
      <alignment horizontal="center" vertical="center" wrapText="1"/>
    </xf>
    <xf numFmtId="10" fontId="70" fillId="0" borderId="0" xfId="52" applyNumberFormat="1" applyFont="1" applyAlignment="1">
      <alignment horizontal="center" vertical="center" wrapText="1"/>
    </xf>
    <xf numFmtId="4" fontId="70" fillId="0" borderId="0" xfId="52" applyNumberFormat="1" applyFont="1" applyAlignment="1">
      <alignment horizontal="center" vertical="center" wrapText="1"/>
    </xf>
    <xf numFmtId="172" fontId="44" fillId="0" borderId="0" xfId="52" applyNumberFormat="1" applyFont="1" applyFill="1" applyBorder="1" applyAlignment="1" applyProtection="1">
      <alignment horizontal="center" vertical="center"/>
      <protection hidden="1"/>
    </xf>
    <xf numFmtId="4" fontId="74" fillId="0" borderId="0" xfId="381" applyNumberFormat="1" applyFont="1" applyAlignment="1">
      <alignment horizontal="center"/>
    </xf>
    <xf numFmtId="2" fontId="70" fillId="0" borderId="0" xfId="52" applyNumberFormat="1" applyFont="1" applyFill="1" applyBorder="1" applyAlignment="1">
      <alignment horizontal="center" vertical="center"/>
    </xf>
    <xf numFmtId="168" fontId="44" fillId="0" borderId="0" xfId="52" applyNumberFormat="1" applyFont="1" applyFill="1" applyBorder="1" applyAlignment="1">
      <alignment horizontal="center" vertical="center"/>
    </xf>
    <xf numFmtId="0" fontId="74" fillId="0" borderId="0" xfId="52" applyFont="1" applyAlignment="1">
      <alignment horizontal="center" vertical="center" wrapText="1"/>
    </xf>
    <xf numFmtId="0" fontId="70" fillId="0" borderId="0" xfId="52" applyFont="1" applyAlignment="1" applyProtection="1">
      <alignment vertical="center"/>
    </xf>
    <xf numFmtId="4" fontId="74" fillId="0" borderId="0" xfId="52" applyNumberFormat="1" applyFont="1" applyAlignment="1" applyProtection="1">
      <alignment vertical="center"/>
    </xf>
    <xf numFmtId="0" fontId="74" fillId="0" borderId="0" xfId="52" applyFont="1" applyAlignment="1" applyProtection="1">
      <alignment vertical="center"/>
    </xf>
    <xf numFmtId="4" fontId="74" fillId="0" borderId="0" xfId="381" applyNumberFormat="1" applyFont="1"/>
    <xf numFmtId="9" fontId="74" fillId="0" borderId="18" xfId="52" applyNumberFormat="1" applyFont="1" applyFill="1" applyBorder="1" applyAlignment="1" applyProtection="1">
      <alignment horizontal="center" vertical="center" wrapText="1"/>
    </xf>
    <xf numFmtId="4" fontId="74" fillId="44" borderId="18" xfId="52" applyNumberFormat="1" applyFont="1" applyFill="1" applyBorder="1" applyAlignment="1" applyProtection="1">
      <alignment horizontal="center" vertical="center" wrapText="1"/>
    </xf>
    <xf numFmtId="167" fontId="74" fillId="0" borderId="18" xfId="52" applyNumberFormat="1" applyFont="1" applyFill="1" applyBorder="1" applyAlignment="1" applyProtection="1">
      <alignment horizontal="center" vertical="center" wrapText="1"/>
    </xf>
    <xf numFmtId="49" fontId="74" fillId="0" borderId="18" xfId="52" applyNumberFormat="1" applyFont="1" applyFill="1" applyBorder="1" applyAlignment="1" applyProtection="1">
      <alignment horizontal="center" vertical="center" wrapText="1"/>
    </xf>
    <xf numFmtId="2" fontId="74" fillId="44" borderId="18" xfId="52" applyNumberFormat="1" applyFont="1" applyFill="1" applyBorder="1" applyAlignment="1" applyProtection="1">
      <alignment horizontal="center" vertical="center" wrapText="1"/>
      <protection locked="0"/>
    </xf>
    <xf numFmtId="49" fontId="74" fillId="0" borderId="18" xfId="52" applyNumberFormat="1" applyFont="1" applyBorder="1" applyAlignment="1" applyProtection="1">
      <alignment horizontal="center" vertical="center" wrapText="1"/>
    </xf>
    <xf numFmtId="4" fontId="74" fillId="44" borderId="18" xfId="52" applyNumberFormat="1" applyFont="1" applyFill="1" applyBorder="1" applyAlignment="1" applyProtection="1">
      <alignment horizontal="center" vertical="center" wrapText="1"/>
      <protection locked="0"/>
    </xf>
    <xf numFmtId="167" fontId="74" fillId="44" borderId="18" xfId="52" applyNumberFormat="1" applyFont="1" applyFill="1" applyBorder="1" applyAlignment="1" applyProtection="1">
      <alignment horizontal="center" vertical="center" wrapText="1"/>
      <protection locked="0"/>
    </xf>
    <xf numFmtId="0" fontId="74" fillId="0" borderId="18" xfId="52" applyFont="1" applyFill="1" applyBorder="1" applyAlignment="1" applyProtection="1">
      <alignment vertical="center" wrapText="1"/>
    </xf>
    <xf numFmtId="170" fontId="74" fillId="0" borderId="18" xfId="52" applyNumberFormat="1" applyFont="1" applyFill="1" applyBorder="1" applyAlignment="1" applyProtection="1">
      <alignment horizontal="center" vertical="center" wrapText="1"/>
    </xf>
    <xf numFmtId="10" fontId="74" fillId="0" borderId="18" xfId="52" applyNumberFormat="1" applyFont="1" applyFill="1" applyBorder="1" applyAlignment="1" applyProtection="1">
      <alignment horizontal="center" vertical="center" wrapText="1"/>
      <protection locked="0"/>
    </xf>
    <xf numFmtId="10" fontId="74" fillId="0" borderId="18" xfId="52" applyNumberFormat="1" applyFont="1" applyBorder="1" applyAlignment="1" applyProtection="1">
      <alignment horizontal="center" vertical="center" wrapText="1"/>
    </xf>
    <xf numFmtId="0" fontId="39" fillId="0" borderId="0" xfId="381"/>
    <xf numFmtId="49" fontId="39" fillId="0" borderId="0" xfId="381" applyNumberFormat="1"/>
    <xf numFmtId="0" fontId="34" fillId="0" borderId="0" xfId="381" applyFont="1"/>
    <xf numFmtId="0" fontId="35" fillId="0" borderId="0" xfId="381" applyFont="1"/>
    <xf numFmtId="49" fontId="34" fillId="0" borderId="0" xfId="381" applyNumberFormat="1" applyFont="1"/>
    <xf numFmtId="0" fontId="38" fillId="0" borderId="0" xfId="381" applyFont="1"/>
    <xf numFmtId="0" fontId="34" fillId="0" borderId="0" xfId="381" applyFont="1" applyFill="1"/>
    <xf numFmtId="0" fontId="42" fillId="0" borderId="0" xfId="381" applyFont="1" applyFill="1"/>
    <xf numFmtId="0" fontId="42" fillId="0" borderId="0" xfId="381" applyFont="1" applyFill="1" applyAlignment="1">
      <alignment horizontal="center"/>
    </xf>
    <xf numFmtId="0" fontId="61" fillId="0" borderId="0" xfId="381" applyFont="1" applyFill="1" applyAlignment="1">
      <alignment horizontal="left"/>
    </xf>
    <xf numFmtId="0" fontId="74" fillId="0" borderId="18" xfId="381" applyFont="1" applyFill="1" applyBorder="1" applyAlignment="1">
      <alignment horizontal="center" vertical="center" wrapText="1"/>
    </xf>
    <xf numFmtId="0" fontId="70" fillId="0" borderId="0" xfId="381" applyFont="1"/>
    <xf numFmtId="0" fontId="74" fillId="0" borderId="0" xfId="380" applyFont="1" applyAlignment="1" applyProtection="1">
      <protection hidden="1"/>
    </xf>
    <xf numFmtId="49" fontId="74" fillId="0" borderId="18" xfId="381" applyNumberFormat="1" applyFont="1" applyFill="1" applyBorder="1" applyAlignment="1">
      <alignment horizontal="center" vertical="center"/>
    </xf>
    <xf numFmtId="49" fontId="70" fillId="0" borderId="0" xfId="381" applyNumberFormat="1" applyFont="1"/>
    <xf numFmtId="0" fontId="70" fillId="0" borderId="0" xfId="381" applyFont="1" applyFill="1"/>
    <xf numFmtId="0" fontId="74" fillId="0" borderId="0" xfId="381" applyFont="1" applyFill="1"/>
    <xf numFmtId="0" fontId="75" fillId="0" borderId="0" xfId="381" applyFont="1" applyFill="1" applyAlignment="1">
      <alignment horizontal="center"/>
    </xf>
    <xf numFmtId="0" fontId="74" fillId="0" borderId="0" xfId="381" applyFont="1" applyFill="1" applyAlignment="1">
      <alignment horizontal="center"/>
    </xf>
    <xf numFmtId="0" fontId="74" fillId="0" borderId="18" xfId="381" applyFont="1" applyBorder="1" applyAlignment="1">
      <alignment horizontal="center" vertical="center"/>
    </xf>
    <xf numFmtId="49" fontId="74" fillId="0" borderId="18" xfId="381" applyNumberFormat="1" applyFont="1" applyFill="1" applyBorder="1" applyAlignment="1">
      <alignment horizontal="center"/>
    </xf>
    <xf numFmtId="0" fontId="74" fillId="0" borderId="18" xfId="381" applyFont="1" applyFill="1" applyBorder="1" applyAlignment="1">
      <alignment horizontal="center" wrapText="1"/>
    </xf>
    <xf numFmtId="0" fontId="74" fillId="0" borderId="18" xfId="381" applyFont="1" applyBorder="1" applyAlignment="1">
      <alignment horizontal="center"/>
    </xf>
    <xf numFmtId="49" fontId="74" fillId="0" borderId="18" xfId="381" applyNumberFormat="1" applyFont="1" applyBorder="1" applyAlignment="1">
      <alignment horizontal="left"/>
    </xf>
    <xf numFmtId="0" fontId="70" fillId="0" borderId="18" xfId="381" applyFont="1" applyBorder="1"/>
    <xf numFmtId="168" fontId="70" fillId="0" borderId="0" xfId="64" applyNumberFormat="1" applyFont="1" applyFill="1" applyBorder="1" applyAlignment="1">
      <alignment horizontal="center" vertical="center"/>
    </xf>
    <xf numFmtId="0" fontId="70" fillId="0" borderId="0" xfId="64" applyFont="1" applyAlignment="1">
      <alignment horizontal="center" vertical="center" wrapText="1"/>
    </xf>
    <xf numFmtId="0" fontId="70" fillId="0" borderId="0" xfId="64" applyFont="1" applyAlignment="1" applyProtection="1">
      <alignment vertical="center"/>
    </xf>
    <xf numFmtId="0" fontId="74" fillId="0" borderId="0" xfId="52" applyFont="1" applyAlignment="1" applyProtection="1">
      <alignment horizontal="center"/>
    </xf>
    <xf numFmtId="0" fontId="74" fillId="0" borderId="0" xfId="52" applyFont="1" applyProtection="1"/>
    <xf numFmtId="0" fontId="74" fillId="40" borderId="18" xfId="52" applyFont="1" applyFill="1" applyBorder="1" applyAlignment="1" applyProtection="1">
      <alignment horizontal="center" vertical="center" wrapText="1"/>
    </xf>
    <xf numFmtId="0" fontId="74" fillId="40" borderId="18" xfId="52" applyFont="1" applyFill="1" applyBorder="1" applyAlignment="1" applyProtection="1">
      <alignment horizontal="center" vertical="center" wrapText="1"/>
      <protection locked="0"/>
    </xf>
    <xf numFmtId="0" fontId="74" fillId="40" borderId="40" xfId="52" applyFont="1" applyFill="1" applyBorder="1" applyAlignment="1" applyProtection="1">
      <alignment horizontal="center" vertical="center" wrapText="1"/>
    </xf>
    <xf numFmtId="0" fontId="63" fillId="0" borderId="0" xfId="52" applyFont="1" applyFill="1" applyProtection="1"/>
    <xf numFmtId="3" fontId="63" fillId="0" borderId="0" xfId="52" applyNumberFormat="1" applyFont="1" applyProtection="1"/>
    <xf numFmtId="0" fontId="80" fillId="0" borderId="0" xfId="381" applyFont="1"/>
    <xf numFmtId="0" fontId="81" fillId="0" borderId="0" xfId="380" applyFont="1" applyBorder="1" applyAlignment="1" applyProtection="1">
      <alignment horizontal="left"/>
      <protection hidden="1"/>
    </xf>
    <xf numFmtId="0" fontId="76" fillId="0" borderId="0" xfId="381" applyFont="1"/>
    <xf numFmtId="0" fontId="82" fillId="0" borderId="0" xfId="381" applyFont="1" applyAlignment="1">
      <alignment horizontal="center"/>
    </xf>
    <xf numFmtId="0" fontId="76" fillId="0" borderId="0" xfId="380" applyFont="1" applyProtection="1">
      <protection hidden="1"/>
    </xf>
    <xf numFmtId="0" fontId="76" fillId="0" borderId="0" xfId="381" applyFont="1" applyAlignment="1">
      <alignment horizontal="center"/>
    </xf>
    <xf numFmtId="0" fontId="42" fillId="0" borderId="0" xfId="380" applyFont="1" applyAlignment="1" applyProtection="1">
      <alignment horizontal="left" indent="3"/>
      <protection hidden="1"/>
    </xf>
    <xf numFmtId="1" fontId="74" fillId="40" borderId="18" xfId="52" applyNumberFormat="1" applyFont="1" applyFill="1" applyBorder="1" applyAlignment="1" applyProtection="1">
      <alignment horizontal="center" vertical="center" wrapText="1"/>
      <protection locked="0"/>
    </xf>
    <xf numFmtId="0" fontId="44" fillId="0" borderId="18" xfId="381" applyFont="1" applyFill="1" applyBorder="1" applyAlignment="1">
      <alignment horizontal="center" vertical="center"/>
    </xf>
    <xf numFmtId="0" fontId="83" fillId="0" borderId="0" xfId="381" applyFont="1"/>
    <xf numFmtId="0" fontId="44" fillId="0" borderId="18" xfId="381" applyFont="1" applyFill="1" applyBorder="1" applyAlignment="1">
      <alignment horizontal="center" vertical="center" wrapText="1"/>
    </xf>
    <xf numFmtId="0" fontId="44" fillId="0" borderId="18" xfId="381" applyFont="1" applyBorder="1" applyAlignment="1">
      <alignment horizontal="center" vertical="center" wrapText="1"/>
    </xf>
    <xf numFmtId="0" fontId="44" fillId="0" borderId="18" xfId="381" applyFont="1" applyFill="1" applyBorder="1" applyAlignment="1">
      <alignment horizontal="center"/>
    </xf>
    <xf numFmtId="0" fontId="65" fillId="0" borderId="0" xfId="380" applyFont="1" applyProtection="1">
      <protection hidden="1"/>
    </xf>
    <xf numFmtId="49" fontId="74" fillId="0" borderId="18" xfId="381" applyNumberFormat="1" applyFont="1" applyFill="1" applyBorder="1" applyAlignment="1">
      <alignment horizontal="center" vertical="center" wrapText="1"/>
    </xf>
    <xf numFmtId="2" fontId="44" fillId="0" borderId="18" xfId="62" applyNumberFormat="1" applyFont="1" applyFill="1" applyBorder="1" applyAlignment="1">
      <alignment horizontal="center" vertical="center" wrapText="1"/>
    </xf>
    <xf numFmtId="2" fontId="44" fillId="0" borderId="18" xfId="62" applyNumberFormat="1" applyFont="1" applyFill="1" applyBorder="1" applyAlignment="1">
      <alignment horizontal="center" vertical="center"/>
    </xf>
    <xf numFmtId="0" fontId="70" fillId="0" borderId="0" xfId="52" applyFont="1" applyFill="1" applyBorder="1" applyAlignment="1" applyProtection="1">
      <alignment vertical="center" wrapText="1"/>
    </xf>
    <xf numFmtId="0" fontId="70" fillId="0" borderId="0" xfId="52" applyFont="1" applyBorder="1" applyAlignment="1" applyProtection="1">
      <alignment horizontal="center" vertical="center" wrapText="1"/>
    </xf>
    <xf numFmtId="0" fontId="44" fillId="0" borderId="18" xfId="383" applyFont="1" applyBorder="1" applyAlignment="1">
      <alignment horizontal="center" wrapText="1"/>
    </xf>
    <xf numFmtId="0" fontId="74" fillId="0" borderId="0" xfId="381" applyFont="1" applyAlignment="1">
      <alignment wrapText="1"/>
    </xf>
    <xf numFmtId="0" fontId="74" fillId="0" borderId="0" xfId="381" applyFont="1" applyAlignment="1">
      <alignment horizontal="center" wrapText="1"/>
    </xf>
    <xf numFmtId="0" fontId="67" fillId="0" borderId="0" xfId="381" applyFont="1" applyAlignment="1">
      <alignment horizontal="center" wrapText="1"/>
    </xf>
    <xf numFmtId="0" fontId="44" fillId="0" borderId="0" xfId="381" applyFont="1" applyAlignment="1">
      <alignment wrapText="1"/>
    </xf>
    <xf numFmtId="0" fontId="44" fillId="0" borderId="0" xfId="381" applyFont="1" applyAlignment="1">
      <alignment horizontal="center" wrapText="1"/>
    </xf>
    <xf numFmtId="0" fontId="42" fillId="0" borderId="0" xfId="381" applyFont="1" applyAlignment="1">
      <alignment wrapText="1"/>
    </xf>
    <xf numFmtId="0" fontId="34" fillId="0" borderId="0" xfId="381" applyFont="1" applyAlignment="1">
      <alignment wrapText="1"/>
    </xf>
    <xf numFmtId="0" fontId="38" fillId="0" borderId="0" xfId="381" applyFont="1" applyAlignment="1">
      <alignment wrapText="1"/>
    </xf>
    <xf numFmtId="0" fontId="44" fillId="0" borderId="0" xfId="61" applyFont="1" applyFill="1" applyBorder="1" applyAlignment="1">
      <alignment horizontal="center" vertical="center" wrapText="1"/>
    </xf>
    <xf numFmtId="0" fontId="38" fillId="0" borderId="0" xfId="378" applyNumberFormat="1" applyFont="1" applyAlignment="1" applyProtection="1">
      <alignment horizontal="center" vertical="center"/>
    </xf>
    <xf numFmtId="168" fontId="38" fillId="0" borderId="0" xfId="378" applyNumberFormat="1" applyFont="1" applyAlignment="1" applyProtection="1">
      <alignment horizontal="center" vertical="center"/>
    </xf>
    <xf numFmtId="0" fontId="38" fillId="0" borderId="0" xfId="52" applyFont="1" applyBorder="1" applyProtection="1"/>
    <xf numFmtId="0" fontId="38" fillId="0" borderId="0" xfId="52" applyFont="1" applyBorder="1" applyAlignment="1" applyProtection="1">
      <alignment vertical="top"/>
    </xf>
    <xf numFmtId="0" fontId="38" fillId="0" borderId="0" xfId="52" applyFont="1" applyProtection="1"/>
    <xf numFmtId="4" fontId="38" fillId="0" borderId="0" xfId="52" applyNumberFormat="1" applyFont="1" applyProtection="1"/>
    <xf numFmtId="0" fontId="97" fillId="0" borderId="0" xfId="381" applyFont="1"/>
    <xf numFmtId="0" fontId="39" fillId="46" borderId="0" xfId="381" applyFill="1"/>
    <xf numFmtId="0" fontId="60" fillId="40" borderId="0" xfId="381" applyFont="1" applyFill="1" applyAlignment="1" applyProtection="1">
      <alignment horizontal="center"/>
    </xf>
    <xf numFmtId="0" fontId="60" fillId="40" borderId="0" xfId="381" applyFont="1" applyFill="1" applyProtection="1"/>
    <xf numFmtId="0" fontId="44" fillId="0" borderId="0" xfId="61" applyFont="1" applyFill="1" applyAlignment="1">
      <alignment horizontal="center" vertical="center" wrapText="1"/>
    </xf>
    <xf numFmtId="0" fontId="44" fillId="0" borderId="0" xfId="62" applyFont="1" applyFill="1" applyAlignment="1">
      <alignment horizontal="center" vertical="center" wrapText="1"/>
    </xf>
    <xf numFmtId="2" fontId="44" fillId="0" borderId="0" xfId="61" applyNumberFormat="1" applyFont="1" applyFill="1" applyAlignment="1">
      <alignment horizontal="center" vertical="center" wrapText="1"/>
    </xf>
    <xf numFmtId="0" fontId="44" fillId="40" borderId="0" xfId="61" applyFont="1" applyFill="1"/>
    <xf numFmtId="0" fontId="44" fillId="0" borderId="0" xfId="61" applyFont="1" applyFill="1"/>
    <xf numFmtId="0" fontId="44" fillId="0" borderId="0" xfId="61" applyNumberFormat="1" applyFont="1" applyFill="1" applyBorder="1" applyAlignment="1" applyProtection="1">
      <alignment vertical="top"/>
    </xf>
    <xf numFmtId="0" fontId="44" fillId="0" borderId="0" xfId="61" applyNumberFormat="1" applyFont="1" applyFill="1" applyBorder="1" applyAlignment="1" applyProtection="1">
      <alignment horizontal="center" vertical="center"/>
    </xf>
    <xf numFmtId="0" fontId="74" fillId="40" borderId="0" xfId="381" applyFont="1" applyFill="1" applyAlignment="1" applyProtection="1">
      <alignment horizontal="left"/>
    </xf>
    <xf numFmtId="49" fontId="74" fillId="0" borderId="0" xfId="381" applyNumberFormat="1" applyFont="1"/>
    <xf numFmtId="0" fontId="74" fillId="0" borderId="0" xfId="52" applyFont="1" applyBorder="1" applyProtection="1"/>
    <xf numFmtId="4" fontId="74" fillId="40" borderId="0" xfId="52" applyNumberFormat="1" applyFont="1" applyFill="1" applyBorder="1" applyAlignment="1" applyProtection="1">
      <alignment horizontal="center" vertical="center"/>
    </xf>
    <xf numFmtId="49" fontId="102" fillId="0" borderId="18" xfId="381" applyNumberFormat="1" applyFont="1" applyBorder="1" applyAlignment="1">
      <alignment horizontal="left" vertical="top"/>
    </xf>
    <xf numFmtId="0" fontId="102" fillId="0" borderId="18" xfId="381" applyFont="1" applyBorder="1" applyAlignment="1">
      <alignment horizontal="left" vertical="top" wrapText="1"/>
    </xf>
    <xf numFmtId="0" fontId="102" fillId="0" borderId="18" xfId="381" applyFont="1" applyBorder="1" applyAlignment="1">
      <alignment horizontal="center" vertical="top"/>
    </xf>
    <xf numFmtId="2" fontId="102" fillId="0" borderId="18" xfId="381" applyNumberFormat="1" applyFont="1" applyBorder="1" applyAlignment="1">
      <alignment horizontal="center" vertical="top" wrapText="1"/>
    </xf>
    <xf numFmtId="2" fontId="102" fillId="0" borderId="18" xfId="381" applyNumberFormat="1" applyFont="1" applyFill="1" applyBorder="1" applyAlignment="1">
      <alignment horizontal="center" vertical="top" wrapText="1"/>
    </xf>
    <xf numFmtId="49" fontId="70" fillId="0" borderId="41" xfId="381" applyNumberFormat="1" applyFont="1" applyBorder="1"/>
    <xf numFmtId="0" fontId="73" fillId="0" borderId="41" xfId="380" applyFont="1" applyBorder="1" applyAlignment="1" applyProtection="1">
      <alignment horizontal="left"/>
      <protection hidden="1"/>
    </xf>
    <xf numFmtId="168" fontId="70" fillId="0" borderId="41" xfId="64" applyNumberFormat="1" applyFont="1" applyFill="1" applyBorder="1" applyAlignment="1">
      <alignment horizontal="center" vertical="center"/>
    </xf>
    <xf numFmtId="49" fontId="70" fillId="0" borderId="0" xfId="381" applyNumberFormat="1" applyFont="1" applyBorder="1"/>
    <xf numFmtId="0" fontId="74" fillId="0" borderId="0" xfId="381" applyFont="1" applyBorder="1"/>
    <xf numFmtId="0" fontId="74" fillId="0" borderId="0" xfId="381" applyFont="1" applyBorder="1" applyAlignment="1">
      <alignment horizontal="center"/>
    </xf>
    <xf numFmtId="0" fontId="75" fillId="0" borderId="0" xfId="381" applyFont="1" applyFill="1" applyBorder="1" applyAlignment="1">
      <alignment horizontal="center"/>
    </xf>
    <xf numFmtId="2" fontId="74" fillId="0" borderId="41" xfId="381" applyNumberFormat="1" applyFont="1" applyBorder="1" applyAlignment="1">
      <alignment horizontal="center"/>
    </xf>
    <xf numFmtId="0" fontId="74" fillId="0" borderId="17" xfId="381" applyFont="1" applyBorder="1" applyAlignment="1">
      <alignment horizontal="center"/>
    </xf>
    <xf numFmtId="0" fontId="74" fillId="40" borderId="0" xfId="52" applyFont="1" applyFill="1" applyProtection="1"/>
    <xf numFmtId="0" fontId="70" fillId="0" borderId="0" xfId="378" applyNumberFormat="1" applyFont="1" applyAlignment="1" applyProtection="1">
      <alignment horizontal="center" vertical="center"/>
    </xf>
    <xf numFmtId="0" fontId="70" fillId="0" borderId="0" xfId="378" applyNumberFormat="1" applyFont="1" applyAlignment="1" applyProtection="1">
      <alignment horizontal="left" vertical="center"/>
    </xf>
    <xf numFmtId="0" fontId="70" fillId="0" borderId="0" xfId="378" applyFont="1" applyAlignment="1" applyProtection="1">
      <alignment horizontal="center" vertical="center"/>
    </xf>
    <xf numFmtId="0" fontId="74" fillId="0" borderId="0" xfId="52" applyFont="1" applyFill="1" applyProtection="1"/>
    <xf numFmtId="4" fontId="74" fillId="0" borderId="0" xfId="52" applyNumberFormat="1" applyFont="1" applyFill="1" applyProtection="1"/>
    <xf numFmtId="4" fontId="74" fillId="0" borderId="0" xfId="52" applyNumberFormat="1" applyFont="1" applyFill="1" applyBorder="1" applyAlignment="1" applyProtection="1">
      <alignment horizontal="center" vertical="center"/>
      <protection locked="0"/>
    </xf>
    <xf numFmtId="0" fontId="74" fillId="0" borderId="0" xfId="52" applyFont="1" applyFill="1" applyBorder="1" applyProtection="1"/>
    <xf numFmtId="0" fontId="65" fillId="0" borderId="0" xfId="62" applyFont="1" applyFill="1" applyBorder="1" applyAlignment="1">
      <alignment horizontal="center" vertical="center"/>
    </xf>
    <xf numFmtId="0" fontId="44" fillId="0" borderId="0" xfId="61" applyFont="1" applyBorder="1" applyAlignment="1">
      <alignment horizontal="center" vertical="center" wrapText="1"/>
    </xf>
    <xf numFmtId="0" fontId="65" fillId="0" borderId="0" xfId="380" applyFont="1" applyBorder="1" applyAlignment="1" applyProtection="1">
      <alignment horizontal="center" vertical="center"/>
      <protection hidden="1"/>
    </xf>
    <xf numFmtId="0" fontId="44" fillId="0" borderId="0" xfId="381" applyFont="1" applyBorder="1" applyAlignment="1">
      <alignment horizontal="center" vertical="center"/>
    </xf>
    <xf numFmtId="0" fontId="44" fillId="0" borderId="0" xfId="380" applyFont="1" applyBorder="1" applyAlignment="1" applyProtection="1">
      <alignment horizontal="center" vertical="center"/>
      <protection hidden="1"/>
    </xf>
    <xf numFmtId="2" fontId="65" fillId="0" borderId="0" xfId="62" applyNumberFormat="1" applyFont="1" applyFill="1" applyBorder="1" applyAlignment="1">
      <alignment horizontal="right" vertical="center"/>
    </xf>
    <xf numFmtId="2" fontId="44" fillId="0" borderId="0" xfId="61" applyNumberFormat="1" applyFont="1" applyFill="1" applyBorder="1" applyAlignment="1">
      <alignment horizontal="right" vertical="center" wrapText="1"/>
    </xf>
    <xf numFmtId="2" fontId="44" fillId="0" borderId="0" xfId="381" applyNumberFormat="1" applyFont="1" applyBorder="1" applyAlignment="1">
      <alignment horizontal="center"/>
    </xf>
    <xf numFmtId="2" fontId="44" fillId="0" borderId="0" xfId="381" applyNumberFormat="1" applyFont="1" applyBorder="1"/>
    <xf numFmtId="2" fontId="44" fillId="0" borderId="0" xfId="381" applyNumberFormat="1" applyFont="1" applyBorder="1" applyAlignment="1">
      <alignment horizontal="left" vertical="top"/>
    </xf>
    <xf numFmtId="0" fontId="44" fillId="0" borderId="18" xfId="0" applyFont="1" applyFill="1" applyBorder="1" applyAlignment="1">
      <alignment horizontal="justify" vertical="center" wrapText="1"/>
    </xf>
    <xf numFmtId="2" fontId="68" fillId="40" borderId="41" xfId="61" applyNumberFormat="1" applyFont="1" applyFill="1" applyBorder="1" applyAlignment="1"/>
    <xf numFmtId="0" fontId="44" fillId="0" borderId="0" xfId="61" applyFont="1" applyFill="1" applyBorder="1"/>
    <xf numFmtId="49" fontId="44" fillId="0" borderId="60" xfId="52" applyNumberFormat="1" applyFont="1" applyFill="1" applyBorder="1" applyAlignment="1">
      <alignment horizontal="left" vertical="center" wrapText="1"/>
    </xf>
    <xf numFmtId="49" fontId="44" fillId="0" borderId="61" xfId="52" applyNumberFormat="1" applyFont="1" applyFill="1" applyBorder="1" applyAlignment="1">
      <alignment horizontal="left" vertical="center" wrapText="1"/>
    </xf>
    <xf numFmtId="0" fontId="44" fillId="0" borderId="56" xfId="62" applyFont="1" applyFill="1" applyBorder="1" applyAlignment="1">
      <alignment horizontal="left" vertical="center" wrapText="1"/>
    </xf>
    <xf numFmtId="0" fontId="44" fillId="0" borderId="18" xfId="0" applyNumberFormat="1" applyFont="1" applyFill="1" applyBorder="1" applyAlignment="1">
      <alignment vertical="center" wrapText="1"/>
    </xf>
    <xf numFmtId="2" fontId="68" fillId="40" borderId="52" xfId="61" applyNumberFormat="1" applyFont="1" applyFill="1" applyBorder="1" applyAlignment="1"/>
    <xf numFmtId="0" fontId="65" fillId="42" borderId="22" xfId="62" applyFont="1" applyFill="1" applyBorder="1" applyAlignment="1">
      <alignment horizontal="center" vertical="center"/>
    </xf>
    <xf numFmtId="0" fontId="42" fillId="0" borderId="18" xfId="381" applyFont="1" applyFill="1" applyBorder="1" applyAlignment="1">
      <alignment horizontal="center" vertical="center" wrapText="1"/>
    </xf>
    <xf numFmtId="0" fontId="42" fillId="0" borderId="18" xfId="381" applyFont="1" applyFill="1" applyBorder="1" applyAlignment="1">
      <alignment horizontal="center" vertical="center"/>
    </xf>
    <xf numFmtId="0" fontId="42" fillId="0" borderId="18" xfId="381" applyNumberFormat="1" applyFont="1" applyFill="1" applyBorder="1" applyAlignment="1">
      <alignment horizontal="center" vertical="center"/>
    </xf>
    <xf numFmtId="2" fontId="44" fillId="0" borderId="56" xfId="62" applyNumberFormat="1" applyFont="1" applyFill="1" applyBorder="1" applyAlignment="1">
      <alignment horizontal="center" vertical="center" wrapText="1"/>
    </xf>
    <xf numFmtId="2" fontId="44" fillId="40" borderId="18" xfId="62" applyNumberFormat="1" applyFont="1" applyFill="1" applyBorder="1" applyAlignment="1">
      <alignment horizontal="center" vertical="center"/>
    </xf>
    <xf numFmtId="4" fontId="63" fillId="0" borderId="0" xfId="52" applyNumberFormat="1" applyFont="1" applyProtection="1"/>
    <xf numFmtId="0" fontId="73" fillId="0" borderId="18" xfId="52" applyFont="1" applyFill="1" applyBorder="1" applyAlignment="1" applyProtection="1">
      <alignment horizontal="left" vertical="center" wrapText="1"/>
    </xf>
    <xf numFmtId="4" fontId="74" fillId="0" borderId="18" xfId="52" applyNumberFormat="1" applyFont="1" applyFill="1" applyBorder="1" applyAlignment="1" applyProtection="1">
      <alignment horizontal="center" vertical="center"/>
    </xf>
    <xf numFmtId="0" fontId="74" fillId="0" borderId="18" xfId="52" applyFont="1" applyFill="1" applyBorder="1" applyAlignment="1" applyProtection="1">
      <alignment wrapText="1"/>
    </xf>
    <xf numFmtId="4" fontId="74" fillId="0" borderId="18" xfId="52" applyNumberFormat="1" applyFont="1" applyFill="1" applyBorder="1" applyAlignment="1" applyProtection="1">
      <alignment horizontal="center" vertical="center"/>
      <protection locked="0"/>
    </xf>
    <xf numFmtId="0" fontId="73" fillId="0" borderId="18" xfId="52" applyFont="1" applyFill="1" applyBorder="1" applyAlignment="1" applyProtection="1">
      <alignment wrapText="1"/>
    </xf>
    <xf numFmtId="0" fontId="74" fillId="0" borderId="18" xfId="52" applyFont="1" applyFill="1" applyBorder="1" applyProtection="1"/>
    <xf numFmtId="0" fontId="73" fillId="0" borderId="18" xfId="52" applyFont="1" applyFill="1" applyBorder="1" applyAlignment="1" applyProtection="1">
      <alignment horizontal="left" vertical="top" wrapText="1"/>
    </xf>
    <xf numFmtId="0" fontId="74" fillId="0" borderId="18" xfId="52" applyFont="1" applyFill="1" applyBorder="1" applyAlignment="1" applyProtection="1">
      <alignment horizontal="left" vertical="top" wrapText="1"/>
    </xf>
    <xf numFmtId="0" fontId="101" fillId="40" borderId="57" xfId="381" applyFont="1" applyFill="1" applyBorder="1" applyAlignment="1">
      <alignment horizontal="left" vertical="top"/>
    </xf>
    <xf numFmtId="0" fontId="101" fillId="40" borderId="57" xfId="381" applyNumberFormat="1" applyFont="1" applyFill="1" applyBorder="1" applyAlignment="1">
      <alignment horizontal="left"/>
    </xf>
    <xf numFmtId="0" fontId="101" fillId="40" borderId="53" xfId="381" applyNumberFormat="1" applyFont="1" applyFill="1" applyBorder="1" applyAlignment="1">
      <alignment horizontal="left"/>
    </xf>
    <xf numFmtId="2" fontId="44" fillId="40" borderId="18" xfId="62" applyNumberFormat="1" applyFont="1" applyFill="1" applyBorder="1" applyAlignment="1">
      <alignment horizontal="center" vertical="center" wrapText="1"/>
    </xf>
    <xf numFmtId="0" fontId="67" fillId="0" borderId="0" xfId="381" applyFont="1" applyAlignment="1">
      <alignment horizontal="center"/>
    </xf>
    <xf numFmtId="0" fontId="72" fillId="0" borderId="0" xfId="380" applyFont="1" applyBorder="1" applyAlignment="1" applyProtection="1">
      <alignment horizontal="left"/>
      <protection hidden="1"/>
    </xf>
    <xf numFmtId="2" fontId="104" fillId="0" borderId="0" xfId="61" applyNumberFormat="1" applyFont="1" applyBorder="1" applyAlignment="1">
      <alignment horizontal="right" vertical="center" wrapText="1"/>
    </xf>
    <xf numFmtId="0" fontId="104" fillId="0" borderId="0" xfId="380" applyFont="1" applyProtection="1">
      <protection hidden="1"/>
    </xf>
    <xf numFmtId="0" fontId="104" fillId="0" borderId="0" xfId="380" applyFont="1" applyAlignment="1" applyProtection="1">
      <alignment horizontal="left" indent="3"/>
      <protection hidden="1"/>
    </xf>
    <xf numFmtId="2" fontId="65" fillId="41" borderId="18" xfId="62" applyNumberFormat="1" applyFont="1" applyFill="1" applyBorder="1" applyAlignment="1">
      <alignment horizontal="center" vertical="center" wrapText="1"/>
    </xf>
    <xf numFmtId="2" fontId="44" fillId="0" borderId="18" xfId="61" applyNumberFormat="1" applyFont="1" applyFill="1" applyBorder="1" applyAlignment="1">
      <alignment horizontal="center" vertical="center"/>
    </xf>
    <xf numFmtId="2" fontId="65" fillId="42" borderId="18" xfId="62" applyNumberFormat="1" applyFont="1" applyFill="1" applyBorder="1" applyAlignment="1">
      <alignment horizontal="center" vertical="center"/>
    </xf>
    <xf numFmtId="2" fontId="65" fillId="0" borderId="18" xfId="62" applyNumberFormat="1" applyFont="1" applyFill="1" applyBorder="1" applyAlignment="1">
      <alignment horizontal="center" vertical="center"/>
    </xf>
    <xf numFmtId="2" fontId="68" fillId="0" borderId="18" xfId="62" applyNumberFormat="1" applyFont="1" applyFill="1" applyBorder="1" applyAlignment="1">
      <alignment horizontal="center" vertical="center"/>
    </xf>
    <xf numFmtId="2" fontId="65" fillId="42" borderId="18" xfId="61" applyNumberFormat="1" applyFont="1" applyFill="1" applyBorder="1" applyAlignment="1">
      <alignment horizontal="center" vertical="center"/>
    </xf>
    <xf numFmtId="2" fontId="65" fillId="41" borderId="18" xfId="62" applyNumberFormat="1" applyFont="1" applyFill="1" applyBorder="1" applyAlignment="1">
      <alignment horizontal="center" vertical="center"/>
    </xf>
    <xf numFmtId="2" fontId="65" fillId="43" borderId="18" xfId="62" applyNumberFormat="1" applyFont="1" applyFill="1" applyBorder="1" applyAlignment="1">
      <alignment horizontal="center" vertical="center"/>
    </xf>
    <xf numFmtId="2" fontId="65" fillId="45" borderId="51" xfId="62" applyNumberFormat="1" applyFont="1" applyFill="1" applyBorder="1" applyAlignment="1">
      <alignment horizontal="center" vertical="center"/>
    </xf>
    <xf numFmtId="2" fontId="44" fillId="0" borderId="18" xfId="62" applyNumberFormat="1" applyFont="1" applyBorder="1" applyAlignment="1">
      <alignment horizontal="center" vertical="center" wrapText="1"/>
    </xf>
    <xf numFmtId="2" fontId="44" fillId="43" borderId="18" xfId="62" applyNumberFormat="1" applyFont="1" applyFill="1" applyBorder="1" applyAlignment="1">
      <alignment horizontal="center" vertical="center" wrapText="1"/>
    </xf>
    <xf numFmtId="2" fontId="44" fillId="0" borderId="18" xfId="52" applyNumberFormat="1" applyFont="1" applyFill="1" applyBorder="1" applyAlignment="1">
      <alignment horizontal="center" vertical="center"/>
    </xf>
    <xf numFmtId="2" fontId="65" fillId="41" borderId="18" xfId="52" applyNumberFormat="1" applyFont="1" applyFill="1" applyBorder="1" applyAlignment="1">
      <alignment horizontal="center" vertical="center"/>
    </xf>
    <xf numFmtId="2" fontId="65" fillId="42" borderId="69" xfId="62" applyNumberFormat="1" applyFont="1" applyFill="1" applyBorder="1" applyAlignment="1">
      <alignment horizontal="center" vertical="center"/>
    </xf>
    <xf numFmtId="2" fontId="65" fillId="0" borderId="0" xfId="62" applyNumberFormat="1" applyFont="1" applyFill="1" applyBorder="1" applyAlignment="1">
      <alignment horizontal="center" vertical="center"/>
    </xf>
    <xf numFmtId="0" fontId="65" fillId="42" borderId="22" xfId="62" applyFont="1" applyFill="1" applyBorder="1" applyAlignment="1">
      <alignment vertical="center"/>
    </xf>
    <xf numFmtId="2" fontId="103" fillId="42" borderId="22" xfId="62" applyNumberFormat="1" applyFont="1" applyFill="1" applyBorder="1" applyAlignment="1">
      <alignment vertical="center"/>
    </xf>
    <xf numFmtId="2" fontId="65" fillId="42" borderId="22" xfId="62" applyNumberFormat="1" applyFont="1" applyFill="1" applyBorder="1" applyAlignment="1">
      <alignment horizontal="right" vertical="center"/>
    </xf>
    <xf numFmtId="2" fontId="65" fillId="42" borderId="22" xfId="62" applyNumberFormat="1" applyFont="1" applyFill="1" applyBorder="1" applyAlignment="1">
      <alignment horizontal="center" vertical="center"/>
    </xf>
    <xf numFmtId="2" fontId="68" fillId="45" borderId="41" xfId="62" applyNumberFormat="1" applyFont="1" applyFill="1" applyBorder="1" applyAlignment="1">
      <alignment horizontal="center" vertical="center"/>
    </xf>
    <xf numFmtId="49" fontId="44" fillId="0" borderId="61" xfId="62" applyNumberFormat="1" applyFont="1" applyFill="1" applyBorder="1" applyAlignment="1">
      <alignment horizontal="left" vertical="center" wrapText="1"/>
    </xf>
    <xf numFmtId="4" fontId="44" fillId="0" borderId="18" xfId="52" applyNumberFormat="1" applyFont="1" applyFill="1" applyBorder="1" applyAlignment="1">
      <alignment horizontal="center" vertical="center"/>
    </xf>
    <xf numFmtId="2" fontId="68" fillId="43" borderId="51" xfId="62" applyNumberFormat="1" applyFont="1" applyFill="1" applyBorder="1" applyAlignment="1">
      <alignment horizontal="center" vertical="center"/>
    </xf>
    <xf numFmtId="2" fontId="65" fillId="42" borderId="34" xfId="62" applyNumberFormat="1" applyFont="1" applyFill="1" applyBorder="1" applyAlignment="1">
      <alignment horizontal="right" vertical="center"/>
    </xf>
    <xf numFmtId="49" fontId="44" fillId="0" borderId="61" xfId="62" applyNumberFormat="1" applyFont="1" applyFill="1" applyBorder="1" applyAlignment="1">
      <alignment horizontal="left" vertical="center"/>
    </xf>
    <xf numFmtId="49" fontId="44" fillId="40" borderId="61" xfId="62" applyNumberFormat="1" applyFont="1" applyFill="1" applyBorder="1" applyAlignment="1">
      <alignment horizontal="left" vertical="center"/>
    </xf>
    <xf numFmtId="0" fontId="65" fillId="41" borderId="56" xfId="62" applyFont="1" applyFill="1" applyBorder="1" applyAlignment="1">
      <alignment horizontal="left" vertical="center" wrapText="1"/>
    </xf>
    <xf numFmtId="0" fontId="65" fillId="43" borderId="56" xfId="62" applyFont="1" applyFill="1" applyBorder="1" applyAlignment="1">
      <alignment horizontal="left" vertical="center" wrapText="1"/>
    </xf>
    <xf numFmtId="0" fontId="65" fillId="45" borderId="74" xfId="62" applyFont="1" applyFill="1" applyBorder="1" applyAlignment="1">
      <alignment vertical="center"/>
    </xf>
    <xf numFmtId="0" fontId="44" fillId="0" borderId="44" xfId="62" applyFont="1" applyFill="1" applyBorder="1" applyAlignment="1">
      <alignment horizontal="left" vertical="center" wrapText="1"/>
    </xf>
    <xf numFmtId="0" fontId="44" fillId="40" borderId="56" xfId="62" applyFont="1" applyFill="1" applyBorder="1" applyAlignment="1">
      <alignment horizontal="left" vertical="center" wrapText="1"/>
    </xf>
    <xf numFmtId="0" fontId="65" fillId="43" borderId="44" xfId="62" applyFont="1" applyFill="1" applyBorder="1" applyAlignment="1">
      <alignment horizontal="left" vertical="center" wrapText="1"/>
    </xf>
    <xf numFmtId="0" fontId="65" fillId="42" borderId="75" xfId="62" applyFont="1" applyFill="1" applyBorder="1" applyAlignment="1">
      <alignment vertical="center"/>
    </xf>
    <xf numFmtId="2" fontId="44" fillId="0" borderId="0" xfId="62" applyNumberFormat="1" applyFont="1" applyFill="1" applyBorder="1" applyAlignment="1">
      <alignment horizontal="right" vertical="center"/>
    </xf>
    <xf numFmtId="2" fontId="68" fillId="40" borderId="46" xfId="61" applyNumberFormat="1" applyFont="1" applyFill="1" applyBorder="1" applyAlignment="1"/>
    <xf numFmtId="2" fontId="68" fillId="0" borderId="56" xfId="62" applyNumberFormat="1" applyFont="1" applyFill="1" applyBorder="1" applyAlignment="1">
      <alignment horizontal="right" vertical="center"/>
    </xf>
    <xf numFmtId="2" fontId="44" fillId="0" borderId="56" xfId="62" applyNumberFormat="1" applyFont="1" applyFill="1" applyBorder="1" applyAlignment="1">
      <alignment horizontal="right" vertical="center"/>
    </xf>
    <xf numFmtId="2" fontId="65" fillId="41" borderId="56" xfId="62" applyNumberFormat="1" applyFont="1" applyFill="1" applyBorder="1" applyAlignment="1">
      <alignment horizontal="right" vertical="center" wrapText="1"/>
    </xf>
    <xf numFmtId="2" fontId="44" fillId="0" borderId="56" xfId="61" applyNumberFormat="1" applyFont="1" applyFill="1" applyBorder="1" applyAlignment="1">
      <alignment horizontal="right" vertical="center"/>
    </xf>
    <xf numFmtId="2" fontId="65" fillId="42" borderId="56" xfId="62" applyNumberFormat="1" applyFont="1" applyFill="1" applyBorder="1" applyAlignment="1">
      <alignment horizontal="right" vertical="center"/>
    </xf>
    <xf numFmtId="2" fontId="65" fillId="0" borderId="56" xfId="61" applyNumberFormat="1" applyFont="1" applyFill="1" applyBorder="1" applyAlignment="1">
      <alignment horizontal="right" vertical="center"/>
    </xf>
    <xf numFmtId="2" fontId="65" fillId="45" borderId="74" xfId="62" applyNumberFormat="1" applyFont="1" applyFill="1" applyBorder="1" applyAlignment="1">
      <alignment horizontal="right" vertical="center"/>
    </xf>
    <xf numFmtId="2" fontId="65" fillId="42" borderId="75" xfId="62" applyNumberFormat="1" applyFont="1" applyFill="1" applyBorder="1" applyAlignment="1">
      <alignment horizontal="right" vertical="center"/>
    </xf>
    <xf numFmtId="1" fontId="74" fillId="40" borderId="18" xfId="381" applyNumberFormat="1" applyFont="1" applyFill="1" applyBorder="1" applyAlignment="1" applyProtection="1">
      <alignment horizontal="center" vertical="center" wrapText="1"/>
    </xf>
    <xf numFmtId="2" fontId="44" fillId="0" borderId="61" xfId="62" applyNumberFormat="1" applyFont="1" applyFill="1" applyBorder="1" applyAlignment="1">
      <alignment horizontal="center" vertical="center" wrapText="1"/>
    </xf>
    <xf numFmtId="0" fontId="73" fillId="0" borderId="18" xfId="52" applyFont="1" applyBorder="1" applyAlignment="1">
      <alignment horizontal="center" vertical="center" wrapText="1"/>
    </xf>
    <xf numFmtId="0" fontId="73" fillId="0" borderId="0" xfId="378" applyNumberFormat="1" applyFont="1" applyAlignment="1" applyProtection="1">
      <alignment horizontal="left" vertical="center"/>
    </xf>
    <xf numFmtId="0" fontId="110" fillId="0" borderId="0" xfId="378" applyNumberFormat="1" applyFont="1" applyAlignment="1" applyProtection="1">
      <alignment horizontal="center"/>
    </xf>
    <xf numFmtId="4" fontId="44" fillId="40" borderId="18" xfId="52" applyNumberFormat="1" applyFont="1" applyFill="1" applyBorder="1" applyAlignment="1">
      <alignment horizontal="right" vertical="center"/>
    </xf>
    <xf numFmtId="0" fontId="67" fillId="0" borderId="0" xfId="381" applyFont="1" applyFill="1" applyAlignment="1">
      <alignment horizontal="center"/>
    </xf>
    <xf numFmtId="0" fontId="103" fillId="0" borderId="0" xfId="381" applyFont="1" applyFill="1" applyAlignment="1">
      <alignment horizontal="center"/>
    </xf>
    <xf numFmtId="0" fontId="65" fillId="0" borderId="0" xfId="381" applyFont="1" applyAlignment="1">
      <alignment horizontal="center"/>
    </xf>
    <xf numFmtId="0" fontId="103" fillId="0" borderId="0" xfId="381" applyFont="1" applyAlignment="1">
      <alignment horizontal="center"/>
    </xf>
    <xf numFmtId="4" fontId="74" fillId="0" borderId="18" xfId="0" applyNumberFormat="1" applyFont="1" applyFill="1" applyBorder="1" applyAlignment="1">
      <alignment horizontal="center"/>
    </xf>
    <xf numFmtId="3" fontId="63" fillId="0" borderId="0" xfId="52" applyNumberFormat="1" applyFont="1" applyFill="1" applyProtection="1"/>
    <xf numFmtId="2" fontId="44" fillId="40" borderId="41" xfId="52" applyNumberFormat="1" applyFont="1" applyFill="1" applyBorder="1" applyAlignment="1">
      <alignment horizontal="center" vertical="center"/>
    </xf>
    <xf numFmtId="2" fontId="65" fillId="48" borderId="18" xfId="62" applyNumberFormat="1" applyFont="1" applyFill="1" applyBorder="1" applyAlignment="1">
      <alignment horizontal="center" vertical="center"/>
    </xf>
    <xf numFmtId="2" fontId="65" fillId="45" borderId="51" xfId="62" applyNumberFormat="1" applyFont="1" applyFill="1" applyBorder="1" applyAlignment="1">
      <alignment horizontal="center" vertical="center" wrapText="1"/>
    </xf>
    <xf numFmtId="2" fontId="65" fillId="43" borderId="40" xfId="62" applyNumberFormat="1" applyFont="1" applyFill="1" applyBorder="1" applyAlignment="1">
      <alignment horizontal="center" vertical="center" wrapText="1"/>
    </xf>
    <xf numFmtId="168" fontId="44" fillId="40" borderId="18" xfId="62" applyNumberFormat="1" applyFont="1" applyFill="1" applyBorder="1" applyAlignment="1">
      <alignment horizontal="center" vertical="center"/>
    </xf>
    <xf numFmtId="2" fontId="65" fillId="43" borderId="18" xfId="62" applyNumberFormat="1" applyFont="1" applyFill="1" applyBorder="1" applyAlignment="1">
      <alignment horizontal="center" vertical="center" wrapText="1"/>
    </xf>
    <xf numFmtId="2" fontId="44" fillId="0" borderId="41" xfId="52" applyNumberFormat="1" applyFont="1" applyFill="1" applyBorder="1" applyAlignment="1">
      <alignment horizontal="center" vertical="center"/>
    </xf>
    <xf numFmtId="2" fontId="70" fillId="0" borderId="0" xfId="378" applyNumberFormat="1" applyFont="1" applyAlignment="1" applyProtection="1">
      <alignment horizontal="center" vertical="center"/>
    </xf>
    <xf numFmtId="2" fontId="44" fillId="0" borderId="0" xfId="381" applyNumberFormat="1" applyFont="1" applyBorder="1" applyAlignment="1">
      <alignment horizontal="center" vertical="center"/>
    </xf>
    <xf numFmtId="2" fontId="44" fillId="0" borderId="0" xfId="61" applyNumberFormat="1" applyFont="1" applyFill="1" applyBorder="1" applyAlignment="1">
      <alignment horizontal="center" vertical="center" wrapText="1"/>
    </xf>
    <xf numFmtId="2" fontId="44" fillId="45" borderId="41" xfId="62" applyNumberFormat="1" applyFont="1" applyFill="1" applyBorder="1" applyAlignment="1">
      <alignment horizontal="center" vertical="center" wrapText="1"/>
    </xf>
    <xf numFmtId="2" fontId="65" fillId="40" borderId="18" xfId="61" applyNumberFormat="1" applyFont="1" applyFill="1" applyBorder="1" applyAlignment="1">
      <alignment horizontal="center" vertical="center"/>
    </xf>
    <xf numFmtId="2" fontId="44" fillId="0" borderId="0" xfId="61" applyNumberFormat="1" applyFont="1" applyBorder="1" applyAlignment="1">
      <alignment horizontal="center" vertical="center" wrapText="1"/>
    </xf>
    <xf numFmtId="49" fontId="44" fillId="0" borderId="0" xfId="61" applyNumberFormat="1" applyFont="1" applyFill="1" applyBorder="1" applyAlignment="1">
      <alignment horizontal="center" vertical="center"/>
    </xf>
    <xf numFmtId="2" fontId="68" fillId="45" borderId="51" xfId="62" applyNumberFormat="1" applyFont="1" applyFill="1" applyBorder="1" applyAlignment="1">
      <alignment horizontal="center" vertical="center"/>
    </xf>
    <xf numFmtId="2" fontId="68" fillId="45" borderId="74" xfId="62" applyNumberFormat="1" applyFont="1" applyFill="1" applyBorder="1" applyAlignment="1">
      <alignment horizontal="center" vertical="center"/>
    </xf>
    <xf numFmtId="2" fontId="65" fillId="43" borderId="40" xfId="62" applyNumberFormat="1" applyFont="1" applyFill="1" applyBorder="1" applyAlignment="1">
      <alignment horizontal="center" vertical="center"/>
    </xf>
    <xf numFmtId="2" fontId="44" fillId="51" borderId="18" xfId="62" applyNumberFormat="1" applyFont="1" applyFill="1" applyBorder="1" applyAlignment="1">
      <alignment horizontal="center" vertical="center"/>
    </xf>
    <xf numFmtId="2" fontId="44" fillId="40" borderId="18" xfId="52" applyNumberFormat="1" applyFont="1" applyFill="1" applyBorder="1" applyAlignment="1">
      <alignment horizontal="center" vertical="center"/>
    </xf>
    <xf numFmtId="2" fontId="65" fillId="45" borderId="74" xfId="62" applyNumberFormat="1" applyFont="1" applyFill="1" applyBorder="1" applyAlignment="1">
      <alignment horizontal="center" vertical="center"/>
    </xf>
    <xf numFmtId="2" fontId="65" fillId="0" borderId="18" xfId="61" applyNumberFormat="1" applyFont="1" applyFill="1" applyBorder="1" applyAlignment="1">
      <alignment horizontal="center" vertical="center"/>
    </xf>
    <xf numFmtId="2" fontId="68" fillId="40" borderId="41" xfId="61" applyNumberFormat="1" applyFont="1" applyFill="1" applyBorder="1" applyAlignment="1">
      <alignment horizontal="center" vertical="center"/>
    </xf>
    <xf numFmtId="0" fontId="74" fillId="40" borderId="0" xfId="381" applyFont="1" applyFill="1" applyAlignment="1" applyProtection="1"/>
    <xf numFmtId="49" fontId="65" fillId="0" borderId="61" xfId="62" applyNumberFormat="1" applyFont="1" applyFill="1" applyBorder="1" applyAlignment="1">
      <alignment horizontal="left" vertical="center" wrapText="1"/>
    </xf>
    <xf numFmtId="49" fontId="44" fillId="0" borderId="65" xfId="61" applyNumberFormat="1" applyFont="1" applyFill="1" applyBorder="1" applyAlignment="1" applyProtection="1">
      <alignment horizontal="left" vertical="center" wrapText="1"/>
    </xf>
    <xf numFmtId="1" fontId="44" fillId="40" borderId="41" xfId="61" applyNumberFormat="1" applyFont="1" applyFill="1" applyBorder="1" applyAlignment="1">
      <alignment horizontal="center" vertical="center" wrapText="1"/>
    </xf>
    <xf numFmtId="1" fontId="44" fillId="40" borderId="46" xfId="61" applyNumberFormat="1" applyFont="1" applyFill="1" applyBorder="1" applyAlignment="1">
      <alignment horizontal="center" vertical="center" wrapText="1"/>
    </xf>
    <xf numFmtId="1" fontId="44" fillId="40" borderId="60" xfId="61" applyNumberFormat="1" applyFont="1" applyFill="1" applyBorder="1" applyAlignment="1">
      <alignment horizontal="center" vertical="center" wrapText="1"/>
    </xf>
    <xf numFmtId="1" fontId="44" fillId="40" borderId="52" xfId="62" applyNumberFormat="1" applyFont="1" applyFill="1" applyBorder="1" applyAlignment="1">
      <alignment horizontal="center" vertical="center" wrapText="1"/>
    </xf>
    <xf numFmtId="49" fontId="65" fillId="0" borderId="61" xfId="0" applyNumberFormat="1" applyFont="1" applyFill="1" applyBorder="1" applyAlignment="1">
      <alignment horizontal="left" vertical="center"/>
    </xf>
    <xf numFmtId="49" fontId="44" fillId="40" borderId="61" xfId="0" applyNumberFormat="1" applyFont="1" applyFill="1" applyBorder="1" applyAlignment="1">
      <alignment horizontal="left" vertical="center"/>
    </xf>
    <xf numFmtId="49" fontId="44" fillId="0" borderId="61" xfId="62" applyNumberFormat="1" applyFont="1" applyFill="1" applyBorder="1" applyAlignment="1">
      <alignment horizontal="left"/>
    </xf>
    <xf numFmtId="49" fontId="65" fillId="42" borderId="61" xfId="62" applyNumberFormat="1" applyFont="1" applyFill="1" applyBorder="1" applyAlignment="1">
      <alignment horizontal="left" vertical="center" wrapText="1"/>
    </xf>
    <xf numFmtId="49" fontId="65" fillId="0" borderId="61" xfId="52" applyNumberFormat="1" applyFont="1" applyFill="1" applyBorder="1" applyAlignment="1">
      <alignment horizontal="left" vertical="center" wrapText="1"/>
    </xf>
    <xf numFmtId="49" fontId="65" fillId="0" borderId="61" xfId="62" applyNumberFormat="1" applyFont="1" applyFill="1" applyBorder="1" applyAlignment="1" applyProtection="1">
      <alignment horizontal="left" vertical="center"/>
    </xf>
    <xf numFmtId="49" fontId="44" fillId="40" borderId="61" xfId="52" applyNumberFormat="1" applyFont="1" applyFill="1" applyBorder="1" applyAlignment="1" applyProtection="1">
      <alignment horizontal="left" vertical="center"/>
    </xf>
    <xf numFmtId="49" fontId="65" fillId="0" borderId="60" xfId="62" applyNumberFormat="1" applyFont="1" applyFill="1" applyBorder="1" applyAlignment="1">
      <alignment horizontal="left" vertical="center" wrapText="1"/>
    </xf>
    <xf numFmtId="49" fontId="65" fillId="40" borderId="61" xfId="62" applyNumberFormat="1" applyFont="1" applyFill="1" applyBorder="1" applyAlignment="1">
      <alignment horizontal="left" vertical="center" wrapText="1"/>
    </xf>
    <xf numFmtId="0" fontId="65" fillId="51" borderId="56" xfId="62" applyFont="1" applyFill="1" applyBorder="1" applyAlignment="1">
      <alignment horizontal="left" vertical="center" wrapText="1"/>
    </xf>
    <xf numFmtId="2" fontId="65" fillId="51" borderId="18" xfId="62" applyNumberFormat="1" applyFont="1" applyFill="1" applyBorder="1" applyAlignment="1">
      <alignment horizontal="center" vertical="center" wrapText="1"/>
    </xf>
    <xf numFmtId="1" fontId="74" fillId="0" borderId="18" xfId="381" applyNumberFormat="1" applyFont="1" applyFill="1" applyBorder="1" applyAlignment="1" applyProtection="1">
      <alignment horizontal="center" vertical="center" wrapText="1"/>
      <protection locked="0"/>
    </xf>
    <xf numFmtId="0" fontId="74" fillId="0" borderId="18" xfId="381" applyFont="1" applyFill="1" applyBorder="1" applyAlignment="1">
      <alignment horizontal="center" vertical="top" wrapText="1"/>
    </xf>
    <xf numFmtId="49" fontId="74" fillId="0" borderId="18" xfId="381" applyNumberFormat="1" applyFont="1" applyFill="1" applyBorder="1" applyAlignment="1">
      <alignment vertical="center" wrapText="1"/>
    </xf>
    <xf numFmtId="0" fontId="74" fillId="0" borderId="18" xfId="381" applyFont="1" applyFill="1" applyBorder="1" applyAlignment="1">
      <alignment vertical="center" wrapText="1"/>
    </xf>
    <xf numFmtId="49" fontId="74" fillId="0" borderId="18" xfId="381" applyNumberFormat="1" applyFont="1" applyFill="1" applyBorder="1" applyAlignment="1">
      <alignment horizontal="left" vertical="center" wrapText="1"/>
    </xf>
    <xf numFmtId="49" fontId="74" fillId="0" borderId="18" xfId="381" applyNumberFormat="1" applyFont="1" applyFill="1" applyBorder="1" applyAlignment="1">
      <alignment vertical="center" wrapText="1" shrinkToFit="1"/>
    </xf>
    <xf numFmtId="170" fontId="74" fillId="0" borderId="18" xfId="381" applyNumberFormat="1" applyFont="1" applyBorder="1"/>
    <xf numFmtId="0" fontId="44" fillId="0" borderId="18" xfId="0" applyFont="1" applyFill="1" applyBorder="1" applyAlignment="1">
      <alignment horizontal="center" vertical="center" wrapText="1"/>
    </xf>
    <xf numFmtId="0" fontId="43" fillId="0" borderId="0" xfId="381" applyFont="1" applyAlignment="1">
      <alignment vertical="center" wrapText="1"/>
    </xf>
    <xf numFmtId="0" fontId="43" fillId="0" borderId="0" xfId="381" applyFont="1" applyAlignment="1">
      <alignment horizontal="center" vertical="center" wrapText="1"/>
    </xf>
    <xf numFmtId="0" fontId="43" fillId="47" borderId="0" xfId="381" applyFont="1" applyFill="1" applyAlignment="1">
      <alignment vertical="center" wrapText="1"/>
    </xf>
    <xf numFmtId="0" fontId="43" fillId="46" borderId="0" xfId="381" applyFont="1" applyFill="1" applyAlignment="1">
      <alignment vertical="center" wrapText="1"/>
    </xf>
    <xf numFmtId="170" fontId="74" fillId="0" borderId="18" xfId="381" applyNumberFormat="1" applyFont="1" applyFill="1" applyBorder="1"/>
    <xf numFmtId="0" fontId="44" fillId="0" borderId="18" xfId="382" applyFont="1" applyFill="1" applyBorder="1" applyAlignment="1">
      <alignment horizontal="center" vertical="center" wrapText="1"/>
    </xf>
    <xf numFmtId="49" fontId="44" fillId="0" borderId="18" xfId="382" applyNumberFormat="1" applyFont="1" applyFill="1" applyBorder="1" applyAlignment="1">
      <alignment horizontal="center" vertical="center" wrapText="1"/>
    </xf>
    <xf numFmtId="0" fontId="66" fillId="0" borderId="18" xfId="0" applyFont="1" applyFill="1" applyBorder="1" applyAlignment="1">
      <alignment horizontal="center" vertical="center"/>
    </xf>
    <xf numFmtId="0" fontId="66" fillId="0" borderId="18" xfId="0" applyFont="1" applyFill="1" applyBorder="1" applyAlignment="1">
      <alignment horizontal="center" vertical="center" wrapText="1"/>
    </xf>
    <xf numFmtId="0" fontId="44" fillId="0" borderId="18" xfId="0" applyFont="1" applyFill="1" applyBorder="1" applyAlignment="1">
      <alignment horizontal="center" vertical="center"/>
    </xf>
    <xf numFmtId="0" fontId="66" fillId="0" borderId="18" xfId="0" applyNumberFormat="1" applyFont="1" applyFill="1" applyBorder="1" applyAlignment="1">
      <alignment horizontal="center" vertical="center" wrapText="1"/>
    </xf>
    <xf numFmtId="49" fontId="44" fillId="0" borderId="18" xfId="0" applyNumberFormat="1" applyFont="1" applyFill="1" applyBorder="1" applyAlignment="1">
      <alignment horizontal="center" vertical="center" wrapText="1"/>
    </xf>
    <xf numFmtId="0" fontId="44" fillId="0" borderId="18" xfId="0" applyNumberFormat="1" applyFont="1" applyFill="1" applyBorder="1" applyAlignment="1">
      <alignment horizontal="center" vertical="center" wrapText="1"/>
    </xf>
    <xf numFmtId="49" fontId="66" fillId="0" borderId="18" xfId="0" applyNumberFormat="1" applyFont="1" applyFill="1" applyBorder="1" applyAlignment="1">
      <alignment horizontal="center" vertical="center" wrapText="1"/>
    </xf>
    <xf numFmtId="14" fontId="44" fillId="0" borderId="18" xfId="0" applyNumberFormat="1" applyFont="1" applyFill="1" applyBorder="1" applyAlignment="1">
      <alignment horizontal="center" vertical="center" wrapText="1"/>
    </xf>
    <xf numFmtId="14" fontId="66" fillId="0" borderId="18" xfId="0" applyNumberFormat="1" applyFont="1" applyFill="1" applyBorder="1" applyAlignment="1">
      <alignment horizontal="center" vertical="center" wrapText="1"/>
    </xf>
    <xf numFmtId="1" fontId="44" fillId="0" borderId="18" xfId="0" applyNumberFormat="1" applyFont="1" applyFill="1" applyBorder="1" applyAlignment="1">
      <alignment horizontal="center" vertical="center" wrapText="1"/>
    </xf>
    <xf numFmtId="1" fontId="66" fillId="0" borderId="18" xfId="0" applyNumberFormat="1" applyFont="1" applyFill="1" applyBorder="1" applyAlignment="1">
      <alignment horizontal="center" vertical="center" wrapText="1"/>
    </xf>
    <xf numFmtId="1" fontId="117" fillId="0" borderId="18" xfId="0" applyNumberFormat="1" applyFont="1" applyFill="1" applyBorder="1" applyAlignment="1">
      <alignment horizontal="center" vertical="center" wrapText="1"/>
    </xf>
    <xf numFmtId="1" fontId="66" fillId="0" borderId="18" xfId="0" applyNumberFormat="1" applyFont="1" applyFill="1" applyBorder="1" applyAlignment="1">
      <alignment horizontal="center" vertical="center"/>
    </xf>
    <xf numFmtId="1" fontId="44" fillId="0" borderId="18" xfId="382" applyNumberFormat="1" applyFont="1" applyFill="1" applyBorder="1" applyAlignment="1">
      <alignment horizontal="center" vertical="center" wrapText="1"/>
    </xf>
    <xf numFmtId="10" fontId="74" fillId="44" borderId="18" xfId="52" applyNumberFormat="1" applyFont="1" applyFill="1" applyBorder="1" applyAlignment="1" applyProtection="1">
      <alignment horizontal="center" vertical="center" wrapText="1"/>
      <protection locked="0"/>
    </xf>
    <xf numFmtId="10" fontId="74" fillId="44" borderId="18" xfId="52" applyNumberFormat="1" applyFont="1" applyFill="1" applyBorder="1" applyAlignment="1" applyProtection="1">
      <alignment horizontal="center" vertical="center" wrapText="1"/>
    </xf>
    <xf numFmtId="0" fontId="74" fillId="40" borderId="0" xfId="381" applyFont="1" applyFill="1" applyAlignment="1" applyProtection="1">
      <alignment horizontal="center"/>
    </xf>
    <xf numFmtId="0" fontId="70" fillId="0" borderId="0" xfId="381" applyFont="1" applyAlignment="1">
      <alignment horizontal="center"/>
    </xf>
    <xf numFmtId="0" fontId="39" fillId="0" borderId="0" xfId="381" applyAlignment="1">
      <alignment horizontal="center"/>
    </xf>
    <xf numFmtId="0" fontId="44" fillId="0" borderId="18" xfId="59" applyFont="1" applyFill="1" applyBorder="1" applyAlignment="1">
      <alignment horizontal="left" vertical="center" wrapText="1"/>
    </xf>
    <xf numFmtId="2" fontId="44" fillId="0" borderId="61" xfId="62" applyNumberFormat="1" applyFont="1" applyFill="1" applyBorder="1" applyAlignment="1">
      <alignment horizontal="center" vertical="center"/>
    </xf>
    <xf numFmtId="0" fontId="125" fillId="0" borderId="18" xfId="0" applyFont="1" applyFill="1" applyBorder="1" applyAlignment="1">
      <alignment wrapText="1"/>
    </xf>
    <xf numFmtId="2" fontId="44" fillId="0" borderId="56" xfId="62" applyNumberFormat="1" applyFont="1" applyFill="1" applyBorder="1" applyAlignment="1">
      <alignment horizontal="center" vertical="center"/>
    </xf>
    <xf numFmtId="2" fontId="44" fillId="40" borderId="46" xfId="62" applyNumberFormat="1" applyFont="1" applyFill="1" applyBorder="1" applyAlignment="1">
      <alignment horizontal="center" vertical="center"/>
    </xf>
    <xf numFmtId="2" fontId="44" fillId="40" borderId="44" xfId="62" applyNumberFormat="1" applyFont="1" applyFill="1" applyBorder="1" applyAlignment="1">
      <alignment horizontal="center" vertical="center"/>
    </xf>
    <xf numFmtId="2" fontId="44" fillId="0" borderId="44" xfId="62" applyNumberFormat="1" applyFont="1" applyFill="1" applyBorder="1" applyAlignment="1">
      <alignment horizontal="center" vertical="center"/>
    </xf>
    <xf numFmtId="2" fontId="44" fillId="40" borderId="43" xfId="62" applyNumberFormat="1" applyFont="1" applyFill="1" applyBorder="1" applyAlignment="1">
      <alignment horizontal="center" vertical="center"/>
    </xf>
    <xf numFmtId="2" fontId="68" fillId="45" borderId="46" xfId="62" applyNumberFormat="1" applyFont="1" applyFill="1" applyBorder="1" applyAlignment="1">
      <alignment horizontal="center" vertical="center"/>
    </xf>
    <xf numFmtId="2" fontId="44" fillId="0" borderId="56" xfId="52" applyNumberFormat="1" applyFont="1" applyFill="1" applyBorder="1" applyAlignment="1">
      <alignment horizontal="center" vertical="center"/>
    </xf>
    <xf numFmtId="2" fontId="44" fillId="40" borderId="43" xfId="52" applyNumberFormat="1" applyFont="1" applyFill="1" applyBorder="1" applyAlignment="1">
      <alignment horizontal="center" vertical="center"/>
    </xf>
    <xf numFmtId="2" fontId="65" fillId="41" borderId="56" xfId="62" applyNumberFormat="1" applyFont="1" applyFill="1" applyBorder="1" applyAlignment="1">
      <alignment horizontal="center" vertical="center"/>
    </xf>
    <xf numFmtId="2" fontId="65" fillId="0" borderId="56" xfId="62" applyNumberFormat="1" applyFont="1" applyFill="1" applyBorder="1" applyAlignment="1">
      <alignment horizontal="center" vertical="center"/>
    </xf>
    <xf numFmtId="2" fontId="44" fillId="40" borderId="56" xfId="52" applyNumberFormat="1" applyFont="1" applyFill="1" applyBorder="1" applyAlignment="1">
      <alignment horizontal="center" vertical="center"/>
    </xf>
    <xf numFmtId="2" fontId="65" fillId="43" borderId="56" xfId="62" applyNumberFormat="1" applyFont="1" applyFill="1" applyBorder="1" applyAlignment="1">
      <alignment horizontal="center" vertical="center"/>
    </xf>
    <xf numFmtId="2" fontId="44" fillId="0" borderId="46" xfId="52" applyNumberFormat="1" applyFont="1" applyFill="1" applyBorder="1" applyAlignment="1">
      <alignment horizontal="center" vertical="center"/>
    </xf>
    <xf numFmtId="2" fontId="44" fillId="40" borderId="56" xfId="62" applyNumberFormat="1" applyFont="1" applyFill="1" applyBorder="1" applyAlignment="1">
      <alignment horizontal="center" vertical="center"/>
    </xf>
    <xf numFmtId="2" fontId="65" fillId="40" borderId="56" xfId="62" applyNumberFormat="1" applyFont="1" applyFill="1" applyBorder="1" applyAlignment="1">
      <alignment horizontal="center" vertical="center"/>
    </xf>
    <xf numFmtId="2" fontId="44" fillId="0" borderId="46" xfId="62" applyNumberFormat="1" applyFont="1" applyFill="1" applyBorder="1" applyAlignment="1">
      <alignment horizontal="center" vertical="center"/>
    </xf>
    <xf numFmtId="2" fontId="44" fillId="40" borderId="56" xfId="62" applyNumberFormat="1" applyFont="1" applyFill="1" applyBorder="1" applyAlignment="1">
      <alignment horizontal="center" vertical="center" wrapText="1"/>
    </xf>
    <xf numFmtId="2" fontId="44" fillId="51" borderId="56" xfId="62" applyNumberFormat="1" applyFont="1" applyFill="1" applyBorder="1" applyAlignment="1">
      <alignment horizontal="center" vertical="center"/>
    </xf>
    <xf numFmtId="2" fontId="65" fillId="42" borderId="56" xfId="62" applyNumberFormat="1" applyFont="1" applyFill="1" applyBorder="1" applyAlignment="1">
      <alignment horizontal="center" vertical="center"/>
    </xf>
    <xf numFmtId="2" fontId="65" fillId="40" borderId="56" xfId="61" applyNumberFormat="1" applyFont="1" applyFill="1" applyBorder="1" applyAlignment="1">
      <alignment horizontal="center" vertical="center"/>
    </xf>
    <xf numFmtId="2" fontId="65" fillId="41" borderId="56" xfId="62" applyNumberFormat="1" applyFont="1" applyFill="1" applyBorder="1" applyAlignment="1">
      <alignment horizontal="center" vertical="center" wrapText="1"/>
    </xf>
    <xf numFmtId="2" fontId="44" fillId="0" borderId="56" xfId="61" applyNumberFormat="1" applyFont="1" applyFill="1" applyBorder="1" applyAlignment="1">
      <alignment horizontal="center" vertical="center"/>
    </xf>
    <xf numFmtId="2" fontId="65" fillId="42" borderId="56" xfId="61" applyNumberFormat="1" applyFont="1" applyFill="1" applyBorder="1" applyAlignment="1">
      <alignment horizontal="center" vertical="center"/>
    </xf>
    <xf numFmtId="2" fontId="44" fillId="0" borderId="43" xfId="62" applyNumberFormat="1" applyFont="1" applyFill="1" applyBorder="1" applyAlignment="1">
      <alignment horizontal="center" vertical="center"/>
    </xf>
    <xf numFmtId="2" fontId="44" fillId="45" borderId="46" xfId="62" applyNumberFormat="1" applyFont="1" applyFill="1" applyBorder="1" applyAlignment="1">
      <alignment horizontal="center" vertical="center" wrapText="1"/>
    </xf>
    <xf numFmtId="2" fontId="44" fillId="0" borderId="56" xfId="62" applyNumberFormat="1" applyFont="1" applyBorder="1" applyAlignment="1">
      <alignment horizontal="center" vertical="center" wrapText="1"/>
    </xf>
    <xf numFmtId="2" fontId="65" fillId="51" borderId="56" xfId="62" applyNumberFormat="1" applyFont="1" applyFill="1" applyBorder="1" applyAlignment="1">
      <alignment horizontal="center" vertical="center" wrapText="1"/>
    </xf>
    <xf numFmtId="2" fontId="65" fillId="43" borderId="56" xfId="62" applyNumberFormat="1" applyFont="1" applyFill="1" applyBorder="1" applyAlignment="1">
      <alignment horizontal="center" vertical="center" wrapText="1"/>
    </xf>
    <xf numFmtId="2" fontId="44" fillId="43" borderId="56" xfId="62" applyNumberFormat="1" applyFont="1" applyFill="1" applyBorder="1" applyAlignment="1">
      <alignment horizontal="center" vertical="center" wrapText="1"/>
    </xf>
    <xf numFmtId="168" fontId="44" fillId="40" borderId="43" xfId="62" applyNumberFormat="1" applyFont="1" applyFill="1" applyBorder="1" applyAlignment="1">
      <alignment horizontal="center" vertical="center"/>
    </xf>
    <xf numFmtId="2" fontId="65" fillId="43" borderId="44" xfId="62" applyNumberFormat="1" applyFont="1" applyFill="1" applyBorder="1" applyAlignment="1">
      <alignment horizontal="center" vertical="center" wrapText="1"/>
    </xf>
    <xf numFmtId="2" fontId="65" fillId="45" borderId="74" xfId="62" applyNumberFormat="1" applyFont="1" applyFill="1" applyBorder="1" applyAlignment="1">
      <alignment horizontal="center" vertical="center" wrapText="1"/>
    </xf>
    <xf numFmtId="2" fontId="68" fillId="45" borderId="46" xfId="62" applyNumberFormat="1" applyFont="1" applyFill="1" applyBorder="1" applyAlignment="1">
      <alignment horizontal="center"/>
    </xf>
    <xf numFmtId="2" fontId="65" fillId="48" borderId="44" xfId="62" applyNumberFormat="1" applyFont="1" applyFill="1" applyBorder="1" applyAlignment="1">
      <alignment horizontal="center" vertical="center"/>
    </xf>
    <xf numFmtId="2" fontId="65" fillId="41" borderId="56" xfId="52" applyNumberFormat="1" applyFont="1" applyFill="1" applyBorder="1" applyAlignment="1">
      <alignment horizontal="center" vertical="center"/>
    </xf>
    <xf numFmtId="2" fontId="65" fillId="43" borderId="44" xfId="62" applyNumberFormat="1" applyFont="1" applyFill="1" applyBorder="1" applyAlignment="1">
      <alignment horizontal="center" vertical="center"/>
    </xf>
    <xf numFmtId="2" fontId="65" fillId="40" borderId="44" xfId="62" applyNumberFormat="1" applyFont="1" applyFill="1" applyBorder="1" applyAlignment="1">
      <alignment horizontal="center" vertical="center"/>
    </xf>
    <xf numFmtId="2" fontId="44" fillId="48" borderId="44" xfId="62" applyNumberFormat="1" applyFont="1" applyFill="1" applyBorder="1" applyAlignment="1">
      <alignment horizontal="center" vertical="center"/>
    </xf>
    <xf numFmtId="0" fontId="38" fillId="0" borderId="0" xfId="378" applyFont="1" applyAlignment="1" applyProtection="1">
      <alignment horizontal="center" vertical="center"/>
    </xf>
    <xf numFmtId="0" fontId="44" fillId="0" borderId="0" xfId="380" applyFont="1" applyAlignment="1" applyProtection="1">
      <alignment horizontal="center"/>
      <protection hidden="1"/>
    </xf>
    <xf numFmtId="49" fontId="70" fillId="0" borderId="0" xfId="378" applyNumberFormat="1" applyFont="1" applyBorder="1" applyAlignment="1" applyProtection="1">
      <alignment horizontal="center" vertical="center"/>
    </xf>
    <xf numFmtId="0" fontId="70" fillId="0" borderId="0" xfId="378" applyNumberFormat="1" applyFont="1" applyBorder="1" applyAlignment="1" applyProtection="1">
      <alignment horizontal="left" vertical="center" wrapText="1"/>
    </xf>
    <xf numFmtId="3" fontId="70" fillId="40" borderId="0" xfId="379" applyNumberFormat="1" applyFont="1" applyFill="1" applyBorder="1" applyAlignment="1" applyProtection="1">
      <alignment horizontal="center" vertical="center"/>
      <protection locked="0"/>
    </xf>
    <xf numFmtId="3" fontId="70" fillId="40" borderId="0" xfId="0" applyNumberFormat="1"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65" fillId="45" borderId="21" xfId="62" applyFont="1" applyFill="1" applyBorder="1" applyAlignment="1">
      <alignment horizontal="center" vertical="center"/>
    </xf>
    <xf numFmtId="2" fontId="65" fillId="45" borderId="43" xfId="62" applyNumberFormat="1" applyFont="1" applyFill="1" applyBorder="1" applyAlignment="1">
      <alignment horizontal="center" vertical="center" wrapText="1"/>
    </xf>
    <xf numFmtId="2" fontId="44" fillId="40" borderId="46" xfId="62" applyNumberFormat="1" applyFont="1" applyFill="1" applyBorder="1" applyAlignment="1">
      <alignment horizontal="center" vertical="center" wrapText="1"/>
    </xf>
    <xf numFmtId="2" fontId="65" fillId="0" borderId="18" xfId="62" applyNumberFormat="1" applyFont="1" applyFill="1" applyBorder="1" applyAlignment="1">
      <alignment horizontal="center" vertical="center" wrapText="1"/>
    </xf>
    <xf numFmtId="2" fontId="65" fillId="0" borderId="56" xfId="62" applyNumberFormat="1" applyFont="1" applyFill="1" applyBorder="1" applyAlignment="1">
      <alignment horizontal="center" vertical="center" wrapText="1"/>
    </xf>
    <xf numFmtId="2" fontId="42" fillId="0" borderId="0" xfId="381" applyNumberFormat="1" applyFont="1"/>
    <xf numFmtId="2" fontId="65" fillId="45" borderId="69" xfId="62" applyNumberFormat="1" applyFont="1" applyFill="1" applyBorder="1" applyAlignment="1">
      <alignment horizontal="center" vertical="center"/>
    </xf>
    <xf numFmtId="2" fontId="65" fillId="45" borderId="75" xfId="62" applyNumberFormat="1" applyFont="1" applyFill="1" applyBorder="1" applyAlignment="1">
      <alignment horizontal="center" vertical="center"/>
    </xf>
    <xf numFmtId="2" fontId="68" fillId="43" borderId="74" xfId="62" applyNumberFormat="1" applyFont="1" applyFill="1" applyBorder="1" applyAlignment="1">
      <alignment horizontal="center"/>
    </xf>
    <xf numFmtId="0" fontId="44" fillId="0" borderId="0" xfId="381" applyFont="1"/>
    <xf numFmtId="0" fontId="44" fillId="0" borderId="0" xfId="61" applyFont="1" applyFill="1" applyAlignment="1">
      <alignment horizontal="center" vertical="center" wrapText="1"/>
    </xf>
    <xf numFmtId="2" fontId="44" fillId="0" borderId="0" xfId="61" applyNumberFormat="1" applyFont="1" applyBorder="1" applyAlignment="1">
      <alignment horizontal="right" vertical="center" wrapText="1"/>
    </xf>
    <xf numFmtId="0" fontId="44" fillId="0" borderId="0" xfId="380" applyFont="1" applyAlignment="1" applyProtection="1">
      <alignment horizontal="left" indent="3"/>
      <protection hidden="1"/>
    </xf>
    <xf numFmtId="0" fontId="104" fillId="0" borderId="0" xfId="381" applyFont="1"/>
    <xf numFmtId="0" fontId="104" fillId="0" borderId="0" xfId="381" applyFont="1" applyAlignment="1">
      <alignment horizontal="center"/>
    </xf>
    <xf numFmtId="0" fontId="44" fillId="0" borderId="0" xfId="380" applyFont="1" applyAlignment="1" applyProtection="1">
      <alignment horizontal="left"/>
      <protection hidden="1"/>
    </xf>
    <xf numFmtId="3" fontId="70" fillId="0" borderId="0" xfId="378" applyNumberFormat="1" applyFont="1" applyAlignment="1" applyProtection="1">
      <alignment horizontal="center" vertical="center"/>
    </xf>
    <xf numFmtId="0" fontId="44" fillId="0" borderId="56" xfId="264" applyFont="1" applyFill="1" applyBorder="1" applyAlignment="1">
      <alignment horizontal="justify" vertical="center" wrapText="1"/>
    </xf>
    <xf numFmtId="2" fontId="68" fillId="40" borderId="60" xfId="61" applyNumberFormat="1" applyFont="1" applyFill="1" applyBorder="1" applyAlignment="1">
      <alignment horizontal="center"/>
    </xf>
    <xf numFmtId="2" fontId="65" fillId="41" borderId="61" xfId="62" applyNumberFormat="1" applyFont="1" applyFill="1" applyBorder="1" applyAlignment="1">
      <alignment horizontal="center" vertical="center" wrapText="1"/>
    </xf>
    <xf numFmtId="2" fontId="44" fillId="0" borderId="61" xfId="61" applyNumberFormat="1" applyFont="1" applyFill="1" applyBorder="1" applyAlignment="1">
      <alignment horizontal="center" vertical="center"/>
    </xf>
    <xf numFmtId="2" fontId="65" fillId="42" borderId="61" xfId="62" applyNumberFormat="1" applyFont="1" applyFill="1" applyBorder="1" applyAlignment="1">
      <alignment horizontal="center" vertical="center"/>
    </xf>
    <xf numFmtId="2" fontId="65" fillId="0" borderId="61" xfId="61" applyNumberFormat="1" applyFont="1" applyFill="1" applyBorder="1" applyAlignment="1">
      <alignment horizontal="center" vertical="center"/>
    </xf>
    <xf numFmtId="2" fontId="44" fillId="40" borderId="61" xfId="62" applyNumberFormat="1" applyFont="1" applyFill="1" applyBorder="1" applyAlignment="1">
      <alignment horizontal="center" vertical="center"/>
    </xf>
    <xf numFmtId="2" fontId="65" fillId="40" borderId="61" xfId="62" applyNumberFormat="1" applyFont="1" applyFill="1" applyBorder="1" applyAlignment="1">
      <alignment horizontal="center" vertical="center"/>
    </xf>
    <xf numFmtId="2" fontId="65" fillId="0" borderId="61" xfId="62" applyNumberFormat="1" applyFont="1" applyFill="1" applyBorder="1" applyAlignment="1">
      <alignment horizontal="center" vertical="center"/>
    </xf>
    <xf numFmtId="2" fontId="65" fillId="40" borderId="61" xfId="61" applyNumberFormat="1" applyFont="1" applyFill="1" applyBorder="1" applyAlignment="1">
      <alignment horizontal="center" vertical="center"/>
    </xf>
    <xf numFmtId="2" fontId="65" fillId="42" borderId="61" xfId="61" applyNumberFormat="1" applyFont="1" applyFill="1" applyBorder="1" applyAlignment="1">
      <alignment horizontal="center" vertical="center"/>
    </xf>
    <xf numFmtId="2" fontId="65" fillId="41" borderId="61" xfId="62" applyNumberFormat="1" applyFont="1" applyFill="1" applyBorder="1" applyAlignment="1">
      <alignment horizontal="center" vertical="center"/>
    </xf>
    <xf numFmtId="2" fontId="65" fillId="43" borderId="61" xfId="62" applyNumberFormat="1" applyFont="1" applyFill="1" applyBorder="1" applyAlignment="1">
      <alignment horizontal="center" vertical="center"/>
    </xf>
    <xf numFmtId="2" fontId="65" fillId="45" borderId="50" xfId="62" applyNumberFormat="1" applyFont="1" applyFill="1" applyBorder="1" applyAlignment="1">
      <alignment horizontal="center" vertical="center"/>
    </xf>
    <xf numFmtId="2" fontId="44" fillId="45" borderId="60" xfId="62" applyNumberFormat="1" applyFont="1" applyFill="1" applyBorder="1" applyAlignment="1">
      <alignment horizontal="center" vertical="center" wrapText="1"/>
    </xf>
    <xf numFmtId="2" fontId="44" fillId="40" borderId="61" xfId="62" applyNumberFormat="1" applyFont="1" applyFill="1" applyBorder="1" applyAlignment="1">
      <alignment horizontal="center" vertical="center" wrapText="1"/>
    </xf>
    <xf numFmtId="2" fontId="44" fillId="0" borderId="61" xfId="62" applyNumberFormat="1" applyFont="1" applyBorder="1" applyAlignment="1">
      <alignment horizontal="center" vertical="center" wrapText="1"/>
    </xf>
    <xf numFmtId="2" fontId="65" fillId="51" borderId="61" xfId="62" applyNumberFormat="1" applyFont="1" applyFill="1" applyBorder="1" applyAlignment="1">
      <alignment horizontal="center" vertical="center" wrapText="1"/>
    </xf>
    <xf numFmtId="2" fontId="65" fillId="0" borderId="61" xfId="62" applyNumberFormat="1" applyFont="1" applyFill="1" applyBorder="1" applyAlignment="1">
      <alignment horizontal="center" vertical="center" wrapText="1"/>
    </xf>
    <xf numFmtId="2" fontId="65" fillId="43" borderId="61" xfId="62" applyNumberFormat="1" applyFont="1" applyFill="1" applyBorder="1" applyAlignment="1">
      <alignment horizontal="center" vertical="center" wrapText="1"/>
    </xf>
    <xf numFmtId="2" fontId="44" fillId="43" borderId="61" xfId="62" applyNumberFormat="1" applyFont="1" applyFill="1" applyBorder="1" applyAlignment="1">
      <alignment horizontal="center" vertical="center" wrapText="1"/>
    </xf>
    <xf numFmtId="2" fontId="65" fillId="43" borderId="66" xfId="62" applyNumberFormat="1" applyFont="1" applyFill="1" applyBorder="1" applyAlignment="1">
      <alignment horizontal="center" vertical="center" wrapText="1"/>
    </xf>
    <xf numFmtId="2" fontId="65" fillId="45" borderId="50" xfId="62" applyNumberFormat="1" applyFont="1" applyFill="1" applyBorder="1" applyAlignment="1">
      <alignment horizontal="center" vertical="center" wrapText="1"/>
    </xf>
    <xf numFmtId="2" fontId="68" fillId="45" borderId="60" xfId="62" applyNumberFormat="1" applyFont="1" applyFill="1" applyBorder="1" applyAlignment="1">
      <alignment horizontal="center"/>
    </xf>
    <xf numFmtId="2" fontId="68" fillId="45" borderId="60" xfId="62" applyNumberFormat="1" applyFont="1" applyFill="1" applyBorder="1" applyAlignment="1">
      <alignment horizontal="center" vertical="center"/>
    </xf>
    <xf numFmtId="2" fontId="44" fillId="0" borderId="61" xfId="52" applyNumberFormat="1" applyFont="1" applyFill="1" applyBorder="1" applyAlignment="1">
      <alignment horizontal="center" vertical="center"/>
    </xf>
    <xf numFmtId="2" fontId="44" fillId="51" borderId="61" xfId="62" applyNumberFormat="1" applyFont="1" applyFill="1" applyBorder="1" applyAlignment="1">
      <alignment horizontal="center" vertical="center"/>
    </xf>
    <xf numFmtId="2" fontId="44" fillId="0" borderId="60" xfId="62" applyNumberFormat="1" applyFont="1" applyFill="1" applyBorder="1" applyAlignment="1">
      <alignment horizontal="center" vertical="center"/>
    </xf>
    <xf numFmtId="2" fontId="65" fillId="41" borderId="61" xfId="52" applyNumberFormat="1" applyFont="1" applyFill="1" applyBorder="1" applyAlignment="1">
      <alignment horizontal="center" vertical="center"/>
    </xf>
    <xf numFmtId="2" fontId="65" fillId="43" borderId="66" xfId="62" applyNumberFormat="1" applyFont="1" applyFill="1" applyBorder="1" applyAlignment="1">
      <alignment horizontal="center" vertical="center"/>
    </xf>
    <xf numFmtId="2" fontId="68" fillId="45" borderId="50" xfId="62" applyNumberFormat="1" applyFont="1" applyFill="1" applyBorder="1" applyAlignment="1">
      <alignment horizontal="center" vertical="center"/>
    </xf>
    <xf numFmtId="2" fontId="65" fillId="45" borderId="55" xfId="62" applyNumberFormat="1" applyFont="1" applyFill="1" applyBorder="1" applyAlignment="1">
      <alignment horizontal="center" vertical="center"/>
    </xf>
    <xf numFmtId="2" fontId="68" fillId="43" borderId="50" xfId="62" applyNumberFormat="1" applyFont="1" applyFill="1" applyBorder="1" applyAlignment="1">
      <alignment horizontal="center"/>
    </xf>
    <xf numFmtId="2" fontId="65" fillId="42" borderId="55" xfId="62" applyNumberFormat="1" applyFont="1" applyFill="1" applyBorder="1" applyAlignment="1">
      <alignment horizontal="center" vertical="center"/>
    </xf>
    <xf numFmtId="2" fontId="44" fillId="0" borderId="0" xfId="381" applyNumberFormat="1" applyFont="1" applyBorder="1" applyAlignment="1">
      <alignment horizontal="center" vertical="top"/>
    </xf>
    <xf numFmtId="49" fontId="74" fillId="0" borderId="18" xfId="61" applyNumberFormat="1" applyFont="1" applyFill="1" applyBorder="1" applyAlignment="1" applyProtection="1">
      <alignment horizontal="left" vertical="center" wrapText="1"/>
    </xf>
    <xf numFmtId="0" fontId="73" fillId="40" borderId="18" xfId="381" applyFont="1" applyFill="1" applyBorder="1" applyAlignment="1" applyProtection="1">
      <alignment horizontal="center" vertical="center" wrapText="1"/>
    </xf>
    <xf numFmtId="0" fontId="74" fillId="40" borderId="18" xfId="381" applyFont="1" applyFill="1" applyBorder="1" applyAlignment="1" applyProtection="1">
      <alignment horizontal="center" vertical="center" wrapText="1"/>
    </xf>
    <xf numFmtId="0" fontId="74" fillId="40" borderId="18" xfId="381" applyFont="1" applyFill="1" applyBorder="1" applyAlignment="1" applyProtection="1">
      <alignment horizontal="center"/>
    </xf>
    <xf numFmtId="49" fontId="74" fillId="40" borderId="18" xfId="381" applyNumberFormat="1" applyFont="1" applyFill="1" applyBorder="1" applyAlignment="1" applyProtection="1">
      <alignment horizontal="center" vertical="center" wrapText="1"/>
    </xf>
    <xf numFmtId="2" fontId="74" fillId="40" borderId="18" xfId="381" applyNumberFormat="1" applyFont="1" applyFill="1" applyBorder="1" applyAlignment="1" applyProtection="1">
      <alignment horizontal="center" vertical="center" wrapText="1"/>
    </xf>
    <xf numFmtId="0" fontId="73" fillId="40" borderId="18" xfId="381" applyFont="1" applyFill="1" applyBorder="1" applyAlignment="1" applyProtection="1">
      <alignment vertical="center" wrapText="1"/>
    </xf>
    <xf numFmtId="4" fontId="74" fillId="40" borderId="18" xfId="381" applyNumberFormat="1" applyFont="1" applyFill="1" applyBorder="1" applyAlignment="1" applyProtection="1">
      <alignment horizontal="center" vertical="center"/>
    </xf>
    <xf numFmtId="4" fontId="73" fillId="40" borderId="18" xfId="381" applyNumberFormat="1" applyFont="1" applyFill="1" applyBorder="1" applyAlignment="1" applyProtection="1">
      <alignment horizontal="right" vertical="center"/>
    </xf>
    <xf numFmtId="49" fontId="74" fillId="40" borderId="18" xfId="381" applyNumberFormat="1" applyFont="1" applyFill="1" applyBorder="1" applyAlignment="1" applyProtection="1">
      <alignment horizontal="center" vertical="center"/>
    </xf>
    <xf numFmtId="0" fontId="74" fillId="40" borderId="18" xfId="381" applyFont="1" applyFill="1" applyBorder="1" applyProtection="1"/>
    <xf numFmtId="0" fontId="74" fillId="40" borderId="18" xfId="381" applyFont="1" applyFill="1" applyBorder="1" applyAlignment="1" applyProtection="1">
      <alignment vertical="center" wrapText="1"/>
    </xf>
    <xf numFmtId="4" fontId="74" fillId="40" borderId="18" xfId="381" applyNumberFormat="1" applyFont="1" applyFill="1" applyBorder="1" applyAlignment="1" applyProtection="1">
      <alignment horizontal="right" vertical="center"/>
    </xf>
    <xf numFmtId="0" fontId="60" fillId="40" borderId="18" xfId="381" applyFont="1" applyFill="1" applyBorder="1" applyProtection="1"/>
    <xf numFmtId="4" fontId="74" fillId="40" borderId="18" xfId="381" applyNumberFormat="1" applyFont="1" applyFill="1" applyBorder="1" applyAlignment="1" applyProtection="1">
      <alignment horizontal="center" vertical="center"/>
      <protection locked="0"/>
    </xf>
    <xf numFmtId="49" fontId="74" fillId="40" borderId="18" xfId="381" applyNumberFormat="1" applyFont="1" applyFill="1" applyBorder="1" applyAlignment="1" applyProtection="1">
      <alignment horizontal="center" vertical="center"/>
      <protection locked="0"/>
    </xf>
    <xf numFmtId="49" fontId="74" fillId="0" borderId="18" xfId="61" applyNumberFormat="1" applyFont="1" applyFill="1" applyBorder="1" applyAlignment="1" applyProtection="1">
      <alignment horizontal="center" vertical="center" wrapText="1"/>
    </xf>
    <xf numFmtId="0" fontId="60" fillId="40" borderId="18" xfId="381" applyFont="1" applyFill="1" applyBorder="1" applyAlignment="1" applyProtection="1">
      <alignment horizontal="center"/>
    </xf>
    <xf numFmtId="0" fontId="124" fillId="0" borderId="18" xfId="0" applyFont="1" applyBorder="1" applyAlignment="1">
      <alignment vertical="center" wrapText="1"/>
    </xf>
    <xf numFmtId="4" fontId="74" fillId="40" borderId="18" xfId="381" applyNumberFormat="1" applyFont="1" applyFill="1" applyBorder="1" applyAlignment="1" applyProtection="1">
      <alignment horizontal="right" vertical="center"/>
      <protection locked="0"/>
    </xf>
    <xf numFmtId="4" fontId="73" fillId="40" borderId="18" xfId="381" applyNumberFormat="1" applyFont="1" applyFill="1" applyBorder="1" applyAlignment="1" applyProtection="1">
      <alignment horizontal="right" vertical="center"/>
      <protection locked="0"/>
    </xf>
    <xf numFmtId="0" fontId="74" fillId="48" borderId="18" xfId="0" applyFont="1" applyFill="1" applyBorder="1" applyAlignment="1">
      <alignment horizontal="left" vertical="center" wrapText="1"/>
    </xf>
    <xf numFmtId="2" fontId="74" fillId="0" borderId="18" xfId="0" applyNumberFormat="1" applyFont="1" applyFill="1" applyBorder="1" applyAlignment="1">
      <alignment horizontal="right" vertical="center" wrapText="1"/>
    </xf>
    <xf numFmtId="1" fontId="74" fillId="48" borderId="18" xfId="381" applyNumberFormat="1" applyFont="1" applyFill="1" applyBorder="1" applyAlignment="1" applyProtection="1">
      <alignment horizontal="center" vertical="center" wrapText="1"/>
    </xf>
    <xf numFmtId="2" fontId="74" fillId="40" borderId="18" xfId="381" applyNumberFormat="1" applyFont="1" applyFill="1" applyBorder="1" applyAlignment="1" applyProtection="1">
      <alignment horizontal="right" vertical="center" wrapText="1"/>
    </xf>
    <xf numFmtId="4" fontId="74" fillId="48" borderId="18" xfId="381" applyNumberFormat="1" applyFont="1" applyFill="1" applyBorder="1" applyAlignment="1" applyProtection="1">
      <alignment horizontal="center" vertical="center"/>
      <protection locked="0"/>
    </xf>
    <xf numFmtId="2" fontId="74" fillId="48" borderId="18" xfId="381" applyNumberFormat="1" applyFont="1" applyFill="1" applyBorder="1" applyAlignment="1" applyProtection="1">
      <alignment horizontal="center" vertical="center" wrapText="1"/>
    </xf>
    <xf numFmtId="0" fontId="74" fillId="0" borderId="18" xfId="0" applyFont="1" applyFill="1" applyBorder="1" applyAlignment="1">
      <alignment vertical="center" wrapText="1"/>
    </xf>
    <xf numFmtId="0" fontId="73" fillId="0" borderId="18" xfId="0" applyFont="1" applyFill="1" applyBorder="1" applyAlignment="1">
      <alignment vertical="center" wrapText="1"/>
    </xf>
    <xf numFmtId="49" fontId="74" fillId="40" borderId="18" xfId="381" applyNumberFormat="1" applyFont="1" applyFill="1" applyBorder="1" applyAlignment="1" applyProtection="1">
      <alignment horizontal="left" vertical="center"/>
    </xf>
    <xf numFmtId="0" fontId="74" fillId="40" borderId="18" xfId="381" applyFont="1" applyFill="1" applyBorder="1" applyAlignment="1" applyProtection="1">
      <alignment horizontal="left"/>
    </xf>
    <xf numFmtId="0" fontId="74" fillId="0" borderId="18" xfId="0" applyFont="1" applyBorder="1" applyAlignment="1">
      <alignment horizontal="left" vertical="center" wrapText="1"/>
    </xf>
    <xf numFmtId="4" fontId="44" fillId="0" borderId="18" xfId="0" applyNumberFormat="1" applyFont="1" applyBorder="1" applyAlignment="1">
      <alignment horizontal="center" vertical="center" wrapText="1"/>
    </xf>
    <xf numFmtId="4" fontId="44" fillId="0" borderId="53" xfId="0" applyNumberFormat="1" applyFont="1" applyBorder="1" applyAlignment="1">
      <alignment horizontal="center" vertical="center" wrapText="1"/>
    </xf>
    <xf numFmtId="4" fontId="44" fillId="0" borderId="18" xfId="433" applyNumberFormat="1" applyFont="1" applyFill="1" applyBorder="1" applyAlignment="1">
      <alignment horizontal="center" vertical="center"/>
    </xf>
    <xf numFmtId="2" fontId="75" fillId="0" borderId="0" xfId="381" applyNumberFormat="1" applyFont="1" applyAlignment="1">
      <alignment horizontal="center"/>
    </xf>
    <xf numFmtId="0" fontId="65" fillId="42" borderId="19" xfId="62" applyFont="1" applyFill="1" applyBorder="1" applyAlignment="1">
      <alignment horizontal="center" vertical="center"/>
    </xf>
    <xf numFmtId="0" fontId="65" fillId="45" borderId="19" xfId="62" applyFont="1" applyFill="1" applyBorder="1" applyAlignment="1">
      <alignment horizontal="center" vertical="center"/>
    </xf>
    <xf numFmtId="4" fontId="44" fillId="0" borderId="18" xfId="52" applyNumberFormat="1" applyFont="1" applyFill="1" applyBorder="1" applyAlignment="1">
      <alignment horizontal="right" vertical="center"/>
    </xf>
    <xf numFmtId="4" fontId="44" fillId="0" borderId="49" xfId="62" applyNumberFormat="1" applyFont="1" applyFill="1" applyBorder="1" applyAlignment="1">
      <alignment horizontal="right" vertical="center"/>
    </xf>
    <xf numFmtId="4" fontId="44" fillId="0" borderId="57" xfId="62" applyNumberFormat="1" applyFont="1" applyFill="1" applyBorder="1" applyAlignment="1">
      <alignment horizontal="right" vertical="center"/>
    </xf>
    <xf numFmtId="4" fontId="44" fillId="0" borderId="53" xfId="62" applyNumberFormat="1" applyFont="1" applyFill="1" applyBorder="1" applyAlignment="1">
      <alignment horizontal="right" vertical="center"/>
    </xf>
    <xf numFmtId="4" fontId="44" fillId="0" borderId="18" xfId="62" applyNumberFormat="1" applyFont="1" applyFill="1" applyBorder="1" applyAlignment="1">
      <alignment horizontal="right" vertical="center"/>
    </xf>
    <xf numFmtId="4" fontId="44" fillId="0" borderId="62" xfId="62" applyNumberFormat="1" applyFont="1" applyFill="1" applyBorder="1" applyAlignment="1">
      <alignment horizontal="right" vertical="center"/>
    </xf>
    <xf numFmtId="4" fontId="44" fillId="40" borderId="61" xfId="62" applyNumberFormat="1" applyFont="1" applyFill="1" applyBorder="1" applyAlignment="1">
      <alignment horizontal="right" vertical="center"/>
    </xf>
    <xf numFmtId="4" fontId="44" fillId="40" borderId="53" xfId="62" applyNumberFormat="1" applyFont="1" applyFill="1" applyBorder="1" applyAlignment="1">
      <alignment horizontal="right" vertical="center"/>
    </xf>
    <xf numFmtId="4" fontId="44" fillId="40" borderId="18" xfId="62" applyNumberFormat="1" applyFont="1" applyFill="1" applyBorder="1" applyAlignment="1">
      <alignment horizontal="right" vertical="center"/>
    </xf>
    <xf numFmtId="4" fontId="65" fillId="42" borderId="61" xfId="62" applyNumberFormat="1" applyFont="1" applyFill="1" applyBorder="1" applyAlignment="1">
      <alignment horizontal="right" vertical="center"/>
    </xf>
    <xf numFmtId="4" fontId="65" fillId="42" borderId="18" xfId="62" applyNumberFormat="1" applyFont="1" applyFill="1" applyBorder="1" applyAlignment="1">
      <alignment horizontal="right" vertical="center"/>
    </xf>
    <xf numFmtId="4" fontId="65" fillId="42" borderId="49" xfId="62" applyNumberFormat="1" applyFont="1" applyFill="1" applyBorder="1" applyAlignment="1">
      <alignment horizontal="right" vertical="center"/>
    </xf>
    <xf numFmtId="4" fontId="65" fillId="42" borderId="53" xfId="62" applyNumberFormat="1" applyFont="1" applyFill="1" applyBorder="1" applyAlignment="1">
      <alignment horizontal="right" vertical="center"/>
    </xf>
    <xf numFmtId="4" fontId="65" fillId="42" borderId="62" xfId="62" applyNumberFormat="1" applyFont="1" applyFill="1" applyBorder="1" applyAlignment="1">
      <alignment horizontal="right" vertical="center"/>
    </xf>
    <xf numFmtId="4" fontId="65" fillId="40" borderId="61" xfId="62" applyNumberFormat="1" applyFont="1" applyFill="1" applyBorder="1" applyAlignment="1">
      <alignment horizontal="right" vertical="center"/>
    </xf>
    <xf numFmtId="4" fontId="65" fillId="40" borderId="18" xfId="62" applyNumberFormat="1" applyFont="1" applyFill="1" applyBorder="1" applyAlignment="1">
      <alignment horizontal="right" vertical="center"/>
    </xf>
    <xf numFmtId="4" fontId="65" fillId="40" borderId="49" xfId="62" applyNumberFormat="1" applyFont="1" applyFill="1" applyBorder="1" applyAlignment="1">
      <alignment horizontal="right" vertical="center"/>
    </xf>
    <xf numFmtId="4" fontId="65" fillId="40" borderId="53" xfId="62" applyNumberFormat="1" applyFont="1" applyFill="1" applyBorder="1" applyAlignment="1">
      <alignment horizontal="right" vertical="center"/>
    </xf>
    <xf numFmtId="4" fontId="65" fillId="40" borderId="62" xfId="62" applyNumberFormat="1" applyFont="1" applyFill="1" applyBorder="1" applyAlignment="1">
      <alignment horizontal="right" vertical="center"/>
    </xf>
    <xf numFmtId="4" fontId="44" fillId="40" borderId="49" xfId="62" applyNumberFormat="1" applyFont="1" applyFill="1" applyBorder="1" applyAlignment="1">
      <alignment horizontal="right" vertical="center"/>
    </xf>
    <xf numFmtId="4" fontId="44" fillId="40" borderId="62" xfId="62" applyNumberFormat="1" applyFont="1" applyFill="1" applyBorder="1" applyAlignment="1">
      <alignment horizontal="right" vertical="center"/>
    </xf>
    <xf numFmtId="4" fontId="65" fillId="0" borderId="61" xfId="62" applyNumberFormat="1" applyFont="1" applyFill="1" applyBorder="1" applyAlignment="1">
      <alignment horizontal="right" vertical="center"/>
    </xf>
    <xf numFmtId="4" fontId="65" fillId="0" borderId="18" xfId="62" applyNumberFormat="1" applyFont="1" applyFill="1" applyBorder="1" applyAlignment="1">
      <alignment horizontal="right" vertical="center"/>
    </xf>
    <xf numFmtId="4" fontId="65" fillId="0" borderId="49" xfId="62" applyNumberFormat="1" applyFont="1" applyFill="1" applyBorder="1" applyAlignment="1">
      <alignment horizontal="right" vertical="center"/>
    </xf>
    <xf numFmtId="4" fontId="65" fillId="0" borderId="53" xfId="62" applyNumberFormat="1" applyFont="1" applyFill="1" applyBorder="1" applyAlignment="1">
      <alignment horizontal="right" vertical="center"/>
    </xf>
    <xf numFmtId="4" fontId="65" fillId="0" borderId="62" xfId="62" applyNumberFormat="1" applyFont="1" applyFill="1" applyBorder="1" applyAlignment="1">
      <alignment horizontal="right" vertical="center"/>
    </xf>
    <xf numFmtId="4" fontId="44" fillId="0" borderId="61" xfId="62" applyNumberFormat="1" applyFont="1" applyFill="1" applyBorder="1" applyAlignment="1">
      <alignment horizontal="right" vertical="center"/>
    </xf>
    <xf numFmtId="4" fontId="44" fillId="0" borderId="18" xfId="0" applyNumberFormat="1" applyFont="1" applyFill="1" applyBorder="1" applyAlignment="1">
      <alignment horizontal="right" vertical="center" wrapText="1"/>
    </xf>
    <xf numFmtId="4" fontId="44" fillId="0" borderId="61" xfId="62" applyNumberFormat="1" applyFont="1" applyFill="1" applyBorder="1" applyAlignment="1">
      <alignment horizontal="right" vertical="center" wrapText="1"/>
    </xf>
    <xf numFmtId="4" fontId="44" fillId="0" borderId="18" xfId="62" applyNumberFormat="1" applyFont="1" applyFill="1" applyBorder="1" applyAlignment="1">
      <alignment horizontal="right" vertical="center" wrapText="1"/>
    </xf>
    <xf numFmtId="4" fontId="44" fillId="40" borderId="18" xfId="61" applyNumberFormat="1" applyFont="1" applyFill="1" applyBorder="1" applyAlignment="1">
      <alignment horizontal="right" vertical="center"/>
    </xf>
    <xf numFmtId="4" fontId="65" fillId="40" borderId="49" xfId="61" applyNumberFormat="1" applyFont="1" applyFill="1" applyBorder="1" applyAlignment="1">
      <alignment horizontal="right" vertical="center"/>
    </xf>
    <xf numFmtId="4" fontId="65" fillId="40" borderId="18" xfId="61" applyNumberFormat="1" applyFont="1" applyFill="1" applyBorder="1" applyAlignment="1">
      <alignment horizontal="right" vertical="center"/>
    </xf>
    <xf numFmtId="4" fontId="65" fillId="42" borderId="18" xfId="62" applyNumberFormat="1" applyFont="1" applyFill="1" applyBorder="1" applyAlignment="1">
      <alignment horizontal="center" vertical="center"/>
    </xf>
    <xf numFmtId="4" fontId="65" fillId="41" borderId="61" xfId="62" applyNumberFormat="1" applyFont="1" applyFill="1" applyBorder="1" applyAlignment="1">
      <alignment horizontal="right" vertical="center" wrapText="1"/>
    </xf>
    <xf numFmtId="4" fontId="65" fillId="41" borderId="18" xfId="62" applyNumberFormat="1" applyFont="1" applyFill="1" applyBorder="1" applyAlignment="1">
      <alignment horizontal="center" vertical="center" wrapText="1"/>
    </xf>
    <xf numFmtId="4" fontId="65" fillId="41" borderId="49" xfId="62" applyNumberFormat="1" applyFont="1" applyFill="1" applyBorder="1" applyAlignment="1">
      <alignment horizontal="right" vertical="center" wrapText="1"/>
    </xf>
    <xf numFmtId="4" fontId="65" fillId="41" borderId="53" xfId="62" applyNumberFormat="1" applyFont="1" applyFill="1" applyBorder="1" applyAlignment="1">
      <alignment horizontal="right" vertical="center" wrapText="1"/>
    </xf>
    <xf numFmtId="4" fontId="65" fillId="41" borderId="18" xfId="62" applyNumberFormat="1" applyFont="1" applyFill="1" applyBorder="1" applyAlignment="1">
      <alignment horizontal="right" vertical="center" wrapText="1"/>
    </xf>
    <xf numFmtId="4" fontId="68" fillId="0" borderId="18" xfId="61" applyNumberFormat="1" applyFont="1" applyFill="1" applyBorder="1" applyAlignment="1">
      <alignment horizontal="center" vertical="center"/>
    </xf>
    <xf numFmtId="4" fontId="44" fillId="0" borderId="49" xfId="61" applyNumberFormat="1" applyFont="1" applyFill="1" applyBorder="1" applyAlignment="1">
      <alignment horizontal="right" vertical="center"/>
    </xf>
    <xf numFmtId="4" fontId="44" fillId="0" borderId="18" xfId="61" applyNumberFormat="1" applyFont="1" applyFill="1" applyBorder="1" applyAlignment="1">
      <alignment horizontal="right" vertical="center"/>
    </xf>
    <xf numFmtId="4" fontId="44" fillId="0" borderId="18" xfId="62" applyNumberFormat="1" applyFont="1" applyFill="1" applyBorder="1" applyAlignment="1">
      <alignment vertical="center"/>
    </xf>
    <xf numFmtId="4" fontId="44" fillId="0" borderId="18" xfId="61" applyNumberFormat="1" applyFont="1" applyFill="1" applyBorder="1" applyAlignment="1">
      <alignment horizontal="center" vertical="center"/>
    </xf>
    <xf numFmtId="4" fontId="44" fillId="0" borderId="18" xfId="62" applyNumberFormat="1" applyFont="1" applyFill="1" applyBorder="1" applyAlignment="1">
      <alignment horizontal="center" vertical="center"/>
    </xf>
    <xf numFmtId="4" fontId="65" fillId="42" borderId="18" xfId="61" applyNumberFormat="1" applyFont="1" applyFill="1" applyBorder="1" applyAlignment="1">
      <alignment horizontal="center" vertical="center"/>
    </xf>
    <xf numFmtId="4" fontId="65" fillId="42" borderId="49" xfId="61" applyNumberFormat="1" applyFont="1" applyFill="1" applyBorder="1" applyAlignment="1">
      <alignment horizontal="right" vertical="center"/>
    </xf>
    <xf numFmtId="4" fontId="65" fillId="42" borderId="18" xfId="61" applyNumberFormat="1" applyFont="1" applyFill="1" applyBorder="1" applyAlignment="1">
      <alignment horizontal="right" vertical="center"/>
    </xf>
    <xf numFmtId="4" fontId="68" fillId="0" borderId="18" xfId="62" applyNumberFormat="1" applyFont="1" applyFill="1" applyBorder="1" applyAlignment="1">
      <alignment horizontal="center" vertical="center"/>
    </xf>
    <xf numFmtId="4" fontId="44" fillId="40" borderId="18" xfId="62" applyNumberFormat="1" applyFont="1" applyFill="1" applyBorder="1" applyAlignment="1">
      <alignment horizontal="center" vertical="center"/>
    </xf>
    <xf numFmtId="4" fontId="44" fillId="0" borderId="49" xfId="62" applyNumberFormat="1" applyFont="1" applyFill="1" applyBorder="1" applyAlignment="1">
      <alignment horizontal="right" vertical="center" wrapText="1"/>
    </xf>
    <xf numFmtId="4" fontId="44" fillId="48" borderId="49" xfId="62" applyNumberFormat="1" applyFont="1" applyFill="1" applyBorder="1" applyAlignment="1">
      <alignment horizontal="right" vertical="center"/>
    </xf>
    <xf numFmtId="4" fontId="65" fillId="0" borderId="18" xfId="62" applyNumberFormat="1" applyFont="1" applyFill="1" applyBorder="1" applyAlignment="1">
      <alignment horizontal="center" vertical="center"/>
    </xf>
    <xf numFmtId="4" fontId="65" fillId="41" borderId="61" xfId="62" applyNumberFormat="1" applyFont="1" applyFill="1" applyBorder="1" applyAlignment="1">
      <alignment horizontal="right" vertical="center"/>
    </xf>
    <xf numFmtId="4" fontId="68" fillId="41" borderId="18" xfId="62" applyNumberFormat="1" applyFont="1" applyFill="1" applyBorder="1" applyAlignment="1">
      <alignment horizontal="center" vertical="center"/>
    </xf>
    <xf numFmtId="4" fontId="65" fillId="41" borderId="49" xfId="62" applyNumberFormat="1" applyFont="1" applyFill="1" applyBorder="1" applyAlignment="1">
      <alignment horizontal="right" vertical="center"/>
    </xf>
    <xf numFmtId="4" fontId="65" fillId="41" borderId="53" xfId="62" applyNumberFormat="1" applyFont="1" applyFill="1" applyBorder="1" applyAlignment="1">
      <alignment horizontal="right" vertical="center"/>
    </xf>
    <xf numFmtId="4" fontId="65" fillId="41" borderId="18" xfId="62" applyNumberFormat="1" applyFont="1" applyFill="1" applyBorder="1" applyAlignment="1">
      <alignment horizontal="right" vertical="center"/>
    </xf>
    <xf numFmtId="4" fontId="65" fillId="43" borderId="61" xfId="62" applyNumberFormat="1" applyFont="1" applyFill="1" applyBorder="1" applyAlignment="1">
      <alignment horizontal="right" vertical="center"/>
    </xf>
    <xf numFmtId="4" fontId="65" fillId="43" borderId="18" xfId="62" applyNumberFormat="1" applyFont="1" applyFill="1" applyBorder="1" applyAlignment="1">
      <alignment horizontal="center" vertical="center"/>
    </xf>
    <xf numFmtId="4" fontId="65" fillId="43" borderId="49" xfId="62" applyNumberFormat="1" applyFont="1" applyFill="1" applyBorder="1" applyAlignment="1">
      <alignment horizontal="right" vertical="center"/>
    </xf>
    <xf numFmtId="4" fontId="65" fillId="43" borderId="53" xfId="62" applyNumberFormat="1" applyFont="1" applyFill="1" applyBorder="1" applyAlignment="1">
      <alignment horizontal="right" vertical="center"/>
    </xf>
    <xf numFmtId="4" fontId="65" fillId="43" borderId="18" xfId="62" applyNumberFormat="1" applyFont="1" applyFill="1" applyBorder="1" applyAlignment="1">
      <alignment horizontal="right" vertical="center"/>
    </xf>
    <xf numFmtId="4" fontId="44" fillId="0" borderId="18" xfId="62" applyNumberFormat="1" applyFont="1" applyFill="1" applyBorder="1" applyAlignment="1">
      <alignment horizontal="center" vertical="center" wrapText="1"/>
    </xf>
    <xf numFmtId="4" fontId="65" fillId="45" borderId="51" xfId="62" applyNumberFormat="1" applyFont="1" applyFill="1" applyBorder="1" applyAlignment="1">
      <alignment horizontal="center" vertical="center"/>
    </xf>
    <xf numFmtId="4" fontId="65" fillId="45" borderId="59" xfId="62" applyNumberFormat="1" applyFont="1" applyFill="1" applyBorder="1" applyAlignment="1">
      <alignment horizontal="right" vertical="center"/>
    </xf>
    <xf numFmtId="4" fontId="65" fillId="45" borderId="64" xfId="62" applyNumberFormat="1" applyFont="1" applyFill="1" applyBorder="1" applyAlignment="1">
      <alignment horizontal="right" vertical="center"/>
    </xf>
    <xf numFmtId="4" fontId="65" fillId="45" borderId="51" xfId="62" applyNumberFormat="1" applyFont="1" applyFill="1" applyBorder="1" applyAlignment="1">
      <alignment horizontal="right" vertical="center"/>
    </xf>
    <xf numFmtId="4" fontId="68" fillId="45" borderId="72" xfId="62" applyNumberFormat="1" applyFont="1" applyFill="1" applyBorder="1" applyAlignment="1">
      <alignment vertical="center" wrapText="1"/>
    </xf>
    <xf numFmtId="4" fontId="44" fillId="45" borderId="71" xfId="62" applyNumberFormat="1" applyFont="1" applyFill="1" applyBorder="1" applyAlignment="1">
      <alignment horizontal="center" vertical="center" wrapText="1"/>
    </xf>
    <xf numFmtId="4" fontId="44" fillId="45" borderId="76" xfId="62" applyNumberFormat="1" applyFont="1" applyFill="1" applyBorder="1" applyAlignment="1">
      <alignment horizontal="right" vertical="center" wrapText="1"/>
    </xf>
    <xf numFmtId="4" fontId="44" fillId="45" borderId="47" xfId="62" applyNumberFormat="1" applyFont="1" applyFill="1" applyBorder="1" applyAlignment="1">
      <alignment horizontal="right" vertical="center" wrapText="1"/>
    </xf>
    <xf numFmtId="4" fontId="44" fillId="45" borderId="41" xfId="62" applyNumberFormat="1" applyFont="1" applyFill="1" applyBorder="1" applyAlignment="1">
      <alignment horizontal="right" vertical="center" wrapText="1"/>
    </xf>
    <xf numFmtId="4" fontId="44" fillId="45" borderId="52" xfId="62" applyNumberFormat="1" applyFont="1" applyFill="1" applyBorder="1" applyAlignment="1">
      <alignment horizontal="right" vertical="center" wrapText="1"/>
    </xf>
    <xf numFmtId="4" fontId="44" fillId="0" borderId="53" xfId="62" applyNumberFormat="1" applyFont="1" applyFill="1" applyBorder="1" applyAlignment="1">
      <alignment horizontal="right" vertical="center" wrapText="1"/>
    </xf>
    <xf numFmtId="4" fontId="44" fillId="40" borderId="53" xfId="62" applyNumberFormat="1" applyFont="1" applyFill="1" applyBorder="1" applyAlignment="1">
      <alignment vertical="center" wrapText="1"/>
    </xf>
    <xf numFmtId="4" fontId="44" fillId="40" borderId="18" xfId="62" applyNumberFormat="1" applyFont="1" applyFill="1" applyBorder="1" applyAlignment="1">
      <alignment vertical="center" wrapText="1"/>
    </xf>
    <xf numFmtId="4" fontId="44" fillId="40" borderId="49" xfId="62" applyNumberFormat="1" applyFont="1" applyFill="1" applyBorder="1" applyAlignment="1">
      <alignment vertical="center" wrapText="1"/>
    </xf>
    <xf numFmtId="4" fontId="44" fillId="41" borderId="60" xfId="62" applyNumberFormat="1" applyFont="1" applyFill="1" applyBorder="1" applyAlignment="1">
      <alignment horizontal="right" vertical="center" wrapText="1"/>
    </xf>
    <xf numFmtId="4" fontId="44" fillId="41" borderId="41" xfId="62" applyNumberFormat="1" applyFont="1" applyFill="1" applyBorder="1" applyAlignment="1">
      <alignment horizontal="center" vertical="center" wrapText="1"/>
    </xf>
    <xf numFmtId="4" fontId="65" fillId="41" borderId="52" xfId="62" applyNumberFormat="1" applyFont="1" applyFill="1" applyBorder="1" applyAlignment="1">
      <alignment horizontal="right" vertical="center" wrapText="1"/>
    </xf>
    <xf numFmtId="4" fontId="44" fillId="41" borderId="61" xfId="62" applyNumberFormat="1" applyFont="1" applyFill="1" applyBorder="1" applyAlignment="1">
      <alignment horizontal="right" vertical="center" wrapText="1"/>
    </xf>
    <xf numFmtId="4" fontId="44" fillId="41" borderId="18" xfId="62" applyNumberFormat="1" applyFont="1" applyFill="1" applyBorder="1" applyAlignment="1">
      <alignment horizontal="center" vertical="center" wrapText="1"/>
    </xf>
    <xf numFmtId="4" fontId="44" fillId="0" borderId="18" xfId="62" applyNumberFormat="1" applyFont="1" applyFill="1" applyBorder="1" applyAlignment="1">
      <alignment vertical="center" wrapText="1"/>
    </xf>
    <xf numFmtId="4" fontId="65" fillId="41" borderId="62" xfId="62" applyNumberFormat="1" applyFont="1" applyFill="1" applyBorder="1" applyAlignment="1">
      <alignment horizontal="right" vertical="center" wrapText="1"/>
    </xf>
    <xf numFmtId="4" fontId="44" fillId="0" borderId="61" xfId="62" applyNumberFormat="1" applyFont="1" applyBorder="1" applyAlignment="1">
      <alignment horizontal="right" vertical="center" wrapText="1"/>
    </xf>
    <xf numFmtId="4" fontId="44" fillId="0" borderId="18" xfId="62" applyNumberFormat="1" applyFont="1" applyBorder="1" applyAlignment="1">
      <alignment horizontal="center" vertical="center" wrapText="1"/>
    </xf>
    <xf numFmtId="4" fontId="44" fillId="0" borderId="49" xfId="62" applyNumberFormat="1" applyFont="1" applyBorder="1" applyAlignment="1">
      <alignment horizontal="right" vertical="center" wrapText="1"/>
    </xf>
    <xf numFmtId="4" fontId="44" fillId="0" borderId="53" xfId="62" applyNumberFormat="1" applyFont="1" applyBorder="1" applyAlignment="1">
      <alignment horizontal="right" vertical="center" wrapText="1"/>
    </xf>
    <xf numFmtId="4" fontId="44" fillId="0" borderId="18" xfId="62" applyNumberFormat="1" applyFont="1" applyBorder="1" applyAlignment="1">
      <alignment horizontal="right" vertical="center" wrapText="1"/>
    </xf>
    <xf numFmtId="4" fontId="44" fillId="40" borderId="47" xfId="62" applyNumberFormat="1" applyFont="1" applyFill="1" applyBorder="1" applyAlignment="1">
      <alignment horizontal="right" vertical="center"/>
    </xf>
    <xf numFmtId="4" fontId="44" fillId="0" borderId="61" xfId="62" applyNumberFormat="1" applyFont="1" applyFill="1" applyBorder="1" applyAlignment="1">
      <alignment vertical="center" wrapText="1"/>
    </xf>
    <xf numFmtId="4" fontId="44" fillId="51" borderId="61" xfId="62" applyNumberFormat="1" applyFont="1" applyFill="1" applyBorder="1" applyAlignment="1">
      <alignment vertical="center" wrapText="1"/>
    </xf>
    <xf numFmtId="4" fontId="44" fillId="51" borderId="18" xfId="62" applyNumberFormat="1" applyFont="1" applyFill="1" applyBorder="1" applyAlignment="1">
      <alignment horizontal="center" vertical="center" wrapText="1"/>
    </xf>
    <xf numFmtId="4" fontId="65" fillId="51" borderId="49" xfId="62" applyNumberFormat="1" applyFont="1" applyFill="1" applyBorder="1" applyAlignment="1">
      <alignment horizontal="right" vertical="center" wrapText="1"/>
    </xf>
    <xf numFmtId="4" fontId="65" fillId="51" borderId="53" xfId="62" applyNumberFormat="1" applyFont="1" applyFill="1" applyBorder="1" applyAlignment="1">
      <alignment horizontal="right" vertical="center" wrapText="1"/>
    </xf>
    <xf numFmtId="4" fontId="65" fillId="51" borderId="18" xfId="62" applyNumberFormat="1" applyFont="1" applyFill="1" applyBorder="1" applyAlignment="1">
      <alignment horizontal="right" vertical="center" wrapText="1"/>
    </xf>
    <xf numFmtId="4" fontId="65" fillId="0" borderId="49" xfId="62" applyNumberFormat="1" applyFont="1" applyFill="1" applyBorder="1" applyAlignment="1">
      <alignment horizontal="right" vertical="center" wrapText="1"/>
    </xf>
    <xf numFmtId="4" fontId="65" fillId="0" borderId="53" xfId="62" applyNumberFormat="1" applyFont="1" applyFill="1" applyBorder="1" applyAlignment="1">
      <alignment horizontal="right" vertical="center" wrapText="1"/>
    </xf>
    <xf numFmtId="4" fontId="65" fillId="0" borderId="18" xfId="62" applyNumberFormat="1" applyFont="1" applyFill="1" applyBorder="1" applyAlignment="1">
      <alignment horizontal="right" vertical="center" wrapText="1"/>
    </xf>
    <xf numFmtId="4" fontId="44" fillId="43" borderId="61" xfId="62" applyNumberFormat="1" applyFont="1" applyFill="1" applyBorder="1" applyAlignment="1">
      <alignment vertical="center" wrapText="1"/>
    </xf>
    <xf numFmtId="4" fontId="44" fillId="43" borderId="18" xfId="62" applyNumberFormat="1" applyFont="1" applyFill="1" applyBorder="1" applyAlignment="1">
      <alignment horizontal="center" vertical="center" wrapText="1"/>
    </xf>
    <xf numFmtId="4" fontId="65" fillId="43" borderId="49" xfId="62" applyNumberFormat="1" applyFont="1" applyFill="1" applyBorder="1" applyAlignment="1">
      <alignment horizontal="right" vertical="center" wrapText="1"/>
    </xf>
    <xf numFmtId="4" fontId="65" fillId="43" borderId="53" xfId="62" applyNumberFormat="1" applyFont="1" applyFill="1" applyBorder="1" applyAlignment="1">
      <alignment horizontal="right" vertical="center" wrapText="1"/>
    </xf>
    <xf numFmtId="4" fontId="65" fillId="43" borderId="18" xfId="62" applyNumberFormat="1" applyFont="1" applyFill="1" applyBorder="1" applyAlignment="1">
      <alignment horizontal="right" vertical="center" wrapText="1"/>
    </xf>
    <xf numFmtId="4" fontId="44" fillId="43" borderId="49" xfId="62" applyNumberFormat="1" applyFont="1" applyFill="1" applyBorder="1" applyAlignment="1">
      <alignment horizontal="right" vertical="center" wrapText="1"/>
    </xf>
    <xf numFmtId="4" fontId="44" fillId="43" borderId="53" xfId="62" applyNumberFormat="1" applyFont="1" applyFill="1" applyBorder="1" applyAlignment="1">
      <alignment horizontal="right" vertical="center" wrapText="1"/>
    </xf>
    <xf numFmtId="4" fontId="44" fillId="43" borderId="18" xfId="62" applyNumberFormat="1" applyFont="1" applyFill="1" applyBorder="1" applyAlignment="1">
      <alignment horizontal="right" vertical="center" wrapText="1"/>
    </xf>
    <xf numFmtId="4" fontId="44" fillId="40" borderId="61" xfId="52" applyNumberFormat="1" applyFont="1" applyFill="1" applyBorder="1" applyAlignment="1">
      <alignment horizontal="right" vertical="center"/>
    </xf>
    <xf numFmtId="4" fontId="44" fillId="40" borderId="49" xfId="62" applyNumberFormat="1" applyFont="1" applyFill="1" applyBorder="1" applyAlignment="1">
      <alignment vertical="center"/>
    </xf>
    <xf numFmtId="4" fontId="44" fillId="40" borderId="53" xfId="62" applyNumberFormat="1" applyFont="1" applyFill="1" applyBorder="1" applyAlignment="1">
      <alignment vertical="center"/>
    </xf>
    <xf numFmtId="4" fontId="44" fillId="40" borderId="18" xfId="62" applyNumberFormat="1" applyFont="1" applyFill="1" applyBorder="1" applyAlignment="1">
      <alignment vertical="center"/>
    </xf>
    <xf numFmtId="4" fontId="44" fillId="43" borderId="55" xfId="62" applyNumberFormat="1" applyFont="1" applyFill="1" applyBorder="1" applyAlignment="1">
      <alignment vertical="center" wrapText="1"/>
    </xf>
    <xf numFmtId="4" fontId="44" fillId="43" borderId="69" xfId="62" applyNumberFormat="1" applyFont="1" applyFill="1" applyBorder="1" applyAlignment="1">
      <alignment horizontal="center" vertical="center" wrapText="1"/>
    </xf>
    <xf numFmtId="4" fontId="65" fillId="43" borderId="70" xfId="62" applyNumberFormat="1" applyFont="1" applyFill="1" applyBorder="1" applyAlignment="1">
      <alignment horizontal="right" vertical="center" wrapText="1"/>
    </xf>
    <xf numFmtId="4" fontId="65" fillId="43" borderId="45" xfId="62" applyNumberFormat="1" applyFont="1" applyFill="1" applyBorder="1" applyAlignment="1">
      <alignment horizontal="right" vertical="center" wrapText="1"/>
    </xf>
    <xf numFmtId="4" fontId="65" fillId="43" borderId="40" xfId="62" applyNumberFormat="1" applyFont="1" applyFill="1" applyBorder="1" applyAlignment="1">
      <alignment horizontal="right" vertical="center" wrapText="1"/>
    </xf>
    <xf numFmtId="4" fontId="65" fillId="43" borderId="67" xfId="62" applyNumberFormat="1" applyFont="1" applyFill="1" applyBorder="1" applyAlignment="1">
      <alignment horizontal="right" vertical="center" wrapText="1"/>
    </xf>
    <xf numFmtId="4" fontId="44" fillId="45" borderId="50" xfId="62" applyNumberFormat="1" applyFont="1" applyFill="1" applyBorder="1" applyAlignment="1">
      <alignment vertical="center" wrapText="1"/>
    </xf>
    <xf numFmtId="4" fontId="44" fillId="45" borderId="51" xfId="62" applyNumberFormat="1" applyFont="1" applyFill="1" applyBorder="1" applyAlignment="1">
      <alignment horizontal="center" vertical="center" wrapText="1"/>
    </xf>
    <xf numFmtId="4" fontId="65" fillId="45" borderId="59" xfId="62" applyNumberFormat="1" applyFont="1" applyFill="1" applyBorder="1" applyAlignment="1">
      <alignment horizontal="right" vertical="center" wrapText="1"/>
    </xf>
    <xf numFmtId="4" fontId="65" fillId="45" borderId="64" xfId="62" applyNumberFormat="1" applyFont="1" applyFill="1" applyBorder="1" applyAlignment="1">
      <alignment horizontal="right" vertical="center" wrapText="1"/>
    </xf>
    <xf numFmtId="4" fontId="65" fillId="45" borderId="51" xfId="62" applyNumberFormat="1" applyFont="1" applyFill="1" applyBorder="1" applyAlignment="1">
      <alignment horizontal="right" vertical="center" wrapText="1"/>
    </xf>
    <xf numFmtId="4" fontId="68" fillId="45" borderId="52" xfId="62" applyNumberFormat="1" applyFont="1" applyFill="1" applyBorder="1" applyAlignment="1"/>
    <xf numFmtId="4" fontId="68" fillId="45" borderId="47" xfId="62" applyNumberFormat="1" applyFont="1" applyFill="1" applyBorder="1" applyAlignment="1"/>
    <xf numFmtId="4" fontId="68" fillId="45" borderId="41" xfId="62" applyNumberFormat="1" applyFont="1" applyFill="1" applyBorder="1" applyAlignment="1"/>
    <xf numFmtId="4" fontId="44" fillId="0" borderId="61" xfId="62" applyNumberFormat="1" applyFont="1" applyFill="1" applyBorder="1" applyAlignment="1">
      <alignment vertical="center"/>
    </xf>
    <xf numFmtId="4" fontId="65" fillId="41" borderId="61" xfId="62" applyNumberFormat="1" applyFont="1" applyFill="1" applyBorder="1" applyAlignment="1">
      <alignment vertical="center"/>
    </xf>
    <xf numFmtId="4" fontId="65" fillId="41" borderId="18" xfId="62" applyNumberFormat="1" applyFont="1" applyFill="1" applyBorder="1" applyAlignment="1">
      <alignment horizontal="center" vertical="center"/>
    </xf>
    <xf numFmtId="4" fontId="44" fillId="0" borderId="18" xfId="62" applyNumberFormat="1" applyFont="1" applyFill="1" applyBorder="1" applyAlignment="1" applyProtection="1">
      <alignment horizontal="center" vertical="center"/>
    </xf>
    <xf numFmtId="4" fontId="44" fillId="42" borderId="18" xfId="62" applyNumberFormat="1" applyFont="1" applyFill="1" applyBorder="1" applyAlignment="1" applyProtection="1">
      <alignment horizontal="center" vertical="center"/>
    </xf>
    <xf numFmtId="4" fontId="44" fillId="49" borderId="41" xfId="62" applyNumberFormat="1" applyFont="1" applyFill="1" applyBorder="1" applyAlignment="1" applyProtection="1">
      <alignment horizontal="right" vertical="center"/>
    </xf>
    <xf numFmtId="4" fontId="44" fillId="42" borderId="41" xfId="63" applyNumberFormat="1" applyFont="1" applyFill="1" applyBorder="1" applyAlignment="1">
      <alignment horizontal="right" vertical="center"/>
    </xf>
    <xf numFmtId="4" fontId="65" fillId="42" borderId="49" xfId="63" applyNumberFormat="1" applyFont="1" applyFill="1" applyBorder="1" applyAlignment="1">
      <alignment horizontal="right" vertical="center"/>
    </xf>
    <xf numFmtId="4" fontId="65" fillId="48" borderId="53" xfId="62" applyNumberFormat="1" applyFont="1" applyFill="1" applyBorder="1" applyAlignment="1">
      <alignment horizontal="right" vertical="center"/>
    </xf>
    <xf numFmtId="4" fontId="65" fillId="48" borderId="18" xfId="62" applyNumberFormat="1" applyFont="1" applyFill="1" applyBorder="1" applyAlignment="1">
      <alignment horizontal="right" vertical="center"/>
    </xf>
    <xf numFmtId="4" fontId="44" fillId="41" borderId="18" xfId="62" applyNumberFormat="1" applyFont="1" applyFill="1" applyBorder="1" applyAlignment="1" applyProtection="1">
      <alignment horizontal="center" vertical="center"/>
    </xf>
    <xf numFmtId="4" fontId="44" fillId="43" borderId="61" xfId="62" applyNumberFormat="1" applyFont="1" applyFill="1" applyBorder="1" applyAlignment="1">
      <alignment vertical="center"/>
    </xf>
    <xf numFmtId="4" fontId="44" fillId="43" borderId="18" xfId="62" applyNumberFormat="1" applyFont="1" applyFill="1" applyBorder="1" applyAlignment="1">
      <alignment horizontal="center" vertical="center"/>
    </xf>
    <xf numFmtId="4" fontId="44" fillId="43" borderId="66" xfId="62" applyNumberFormat="1" applyFont="1" applyFill="1" applyBorder="1" applyAlignment="1">
      <alignment vertical="center"/>
    </xf>
    <xf numFmtId="4" fontId="44" fillId="43" borderId="40" xfId="62" applyNumberFormat="1" applyFont="1" applyFill="1" applyBorder="1" applyAlignment="1">
      <alignment horizontal="center" vertical="center"/>
    </xf>
    <xf numFmtId="4" fontId="65" fillId="43" borderId="67" xfId="62" applyNumberFormat="1" applyFont="1" applyFill="1" applyBorder="1" applyAlignment="1">
      <alignment horizontal="right" vertical="center"/>
    </xf>
    <xf numFmtId="4" fontId="65" fillId="43" borderId="45" xfId="62" applyNumberFormat="1" applyFont="1" applyFill="1" applyBorder="1" applyAlignment="1">
      <alignment horizontal="right" vertical="center"/>
    </xf>
    <xf numFmtId="4" fontId="65" fillId="43" borderId="40" xfId="62" applyNumberFormat="1" applyFont="1" applyFill="1" applyBorder="1" applyAlignment="1">
      <alignment horizontal="right" vertical="center"/>
    </xf>
    <xf numFmtId="4" fontId="65" fillId="45" borderId="50" xfId="62" applyNumberFormat="1" applyFont="1" applyFill="1" applyBorder="1" applyAlignment="1">
      <alignment vertical="center"/>
    </xf>
    <xf numFmtId="4" fontId="68" fillId="45" borderId="52" xfId="62" applyNumberFormat="1" applyFont="1" applyFill="1" applyBorder="1" applyAlignment="1">
      <alignment vertical="center"/>
    </xf>
    <xf numFmtId="4" fontId="68" fillId="45" borderId="47" xfId="62" applyNumberFormat="1" applyFont="1" applyFill="1" applyBorder="1" applyAlignment="1">
      <alignment vertical="center"/>
    </xf>
    <xf numFmtId="4" fontId="68" fillId="45" borderId="41" xfId="62" applyNumberFormat="1" applyFont="1" applyFill="1" applyBorder="1" applyAlignment="1">
      <alignment vertical="center"/>
    </xf>
    <xf numFmtId="4" fontId="44" fillId="0" borderId="61" xfId="52" applyNumberFormat="1" applyFont="1" applyBorder="1" applyAlignment="1">
      <alignment vertical="center"/>
    </xf>
    <xf numFmtId="4" fontId="44" fillId="0" borderId="18" xfId="52" applyNumberFormat="1" applyFont="1" applyFill="1" applyBorder="1" applyAlignment="1" applyProtection="1">
      <alignment horizontal="center" vertical="center"/>
    </xf>
    <xf numFmtId="4" fontId="44" fillId="0" borderId="49" xfId="52" applyNumberFormat="1" applyFont="1" applyFill="1" applyBorder="1" applyAlignment="1">
      <alignment horizontal="right" vertical="center"/>
    </xf>
    <xf numFmtId="4" fontId="44" fillId="0" borderId="53" xfId="52" applyNumberFormat="1" applyFont="1" applyFill="1" applyBorder="1" applyAlignment="1">
      <alignment horizontal="right" vertical="center"/>
    </xf>
    <xf numFmtId="4" fontId="44" fillId="0" borderId="61" xfId="52" applyNumberFormat="1" applyFont="1" applyFill="1" applyBorder="1" applyAlignment="1">
      <alignment vertical="center" wrapText="1"/>
    </xf>
    <xf numFmtId="4" fontId="44" fillId="40" borderId="47" xfId="52" applyNumberFormat="1" applyFont="1" applyFill="1" applyBorder="1" applyAlignment="1">
      <alignment horizontal="right" vertical="center"/>
    </xf>
    <xf numFmtId="4" fontId="44" fillId="40" borderId="41" xfId="52" applyNumberFormat="1" applyFont="1" applyFill="1" applyBorder="1" applyAlignment="1">
      <alignment horizontal="right" vertical="center"/>
    </xf>
    <xf numFmtId="4" fontId="44" fillId="40" borderId="52" xfId="52" applyNumberFormat="1" applyFont="1" applyFill="1" applyBorder="1" applyAlignment="1">
      <alignment horizontal="right" vertical="center"/>
    </xf>
    <xf numFmtId="4" fontId="44" fillId="41" borderId="61" xfId="62" applyNumberFormat="1" applyFont="1" applyFill="1" applyBorder="1" applyAlignment="1">
      <alignment vertical="center"/>
    </xf>
    <xf numFmtId="4" fontId="44" fillId="41" borderId="18" xfId="62" applyNumberFormat="1" applyFont="1" applyFill="1" applyBorder="1" applyAlignment="1">
      <alignment horizontal="center" vertical="center"/>
    </xf>
    <xf numFmtId="4" fontId="44" fillId="40" borderId="53" xfId="52" applyNumberFormat="1" applyFont="1" applyFill="1" applyBorder="1" applyAlignment="1">
      <alignment horizontal="right" vertical="center"/>
    </xf>
    <xf numFmtId="4" fontId="44" fillId="40" borderId="61" xfId="62" applyNumberFormat="1" applyFont="1" applyFill="1" applyBorder="1" applyAlignment="1">
      <alignment vertical="center"/>
    </xf>
    <xf numFmtId="4" fontId="44" fillId="0" borderId="18" xfId="52" applyNumberFormat="1" applyFont="1" applyFill="1" applyBorder="1" applyAlignment="1" applyProtection="1">
      <alignment horizontal="right" vertical="center"/>
    </xf>
    <xf numFmtId="4" fontId="44" fillId="0" borderId="41" xfId="62" applyNumberFormat="1" applyFont="1" applyFill="1" applyBorder="1" applyAlignment="1">
      <alignment horizontal="right" vertical="center"/>
    </xf>
    <xf numFmtId="4" fontId="65" fillId="0" borderId="52" xfId="62" applyNumberFormat="1" applyFont="1" applyFill="1" applyBorder="1" applyAlignment="1">
      <alignment horizontal="right" vertical="center"/>
    </xf>
    <xf numFmtId="4" fontId="44" fillId="0" borderId="61" xfId="52" applyNumberFormat="1" applyFont="1" applyFill="1" applyBorder="1" applyAlignment="1">
      <alignment vertical="center"/>
    </xf>
    <xf numFmtId="4" fontId="44" fillId="0" borderId="47" xfId="52" applyNumberFormat="1" applyFont="1" applyFill="1" applyBorder="1" applyAlignment="1">
      <alignment horizontal="right" vertical="center"/>
    </xf>
    <xf numFmtId="4" fontId="44" fillId="0" borderId="41" xfId="52" applyNumberFormat="1" applyFont="1" applyFill="1" applyBorder="1" applyAlignment="1">
      <alignment horizontal="right" vertical="center"/>
    </xf>
    <xf numFmtId="4" fontId="44" fillId="51" borderId="18" xfId="62" applyNumberFormat="1" applyFont="1" applyFill="1" applyBorder="1" applyAlignment="1">
      <alignment horizontal="center" vertical="center"/>
    </xf>
    <xf numFmtId="4" fontId="65" fillId="51" borderId="49" xfId="62" applyNumberFormat="1" applyFont="1" applyFill="1" applyBorder="1" applyAlignment="1">
      <alignment horizontal="right" vertical="center"/>
    </xf>
    <xf numFmtId="4" fontId="44" fillId="51" borderId="53" xfId="62" applyNumberFormat="1" applyFont="1" applyFill="1" applyBorder="1" applyAlignment="1">
      <alignment horizontal="right" vertical="center"/>
    </xf>
    <xf numFmtId="4" fontId="65" fillId="51" borderId="18" xfId="62" applyNumberFormat="1" applyFont="1" applyFill="1" applyBorder="1" applyAlignment="1">
      <alignment horizontal="right" vertical="center"/>
    </xf>
    <xf numFmtId="4" fontId="44" fillId="48" borderId="18" xfId="62" applyNumberFormat="1" applyFont="1" applyFill="1" applyBorder="1" applyAlignment="1">
      <alignment horizontal="right" vertical="center"/>
    </xf>
    <xf numFmtId="4" fontId="44" fillId="0" borderId="60" xfId="62" applyNumberFormat="1" applyFont="1" applyFill="1" applyBorder="1" applyAlignment="1">
      <alignment vertical="center"/>
    </xf>
    <xf numFmtId="4" fontId="44" fillId="0" borderId="41" xfId="62" applyNumberFormat="1" applyFont="1" applyFill="1" applyBorder="1" applyAlignment="1">
      <alignment horizontal="center" vertical="center"/>
    </xf>
    <xf numFmtId="4" fontId="44" fillId="0" borderId="52" xfId="62" applyNumberFormat="1" applyFont="1" applyFill="1" applyBorder="1" applyAlignment="1">
      <alignment horizontal="right" vertical="center"/>
    </xf>
    <xf numFmtId="4" fontId="44" fillId="0" borderId="47" xfId="62" applyNumberFormat="1" applyFont="1" applyFill="1" applyBorder="1" applyAlignment="1">
      <alignment horizontal="right" vertical="center"/>
    </xf>
    <xf numFmtId="4" fontId="65" fillId="41" borderId="61" xfId="52" applyNumberFormat="1" applyFont="1" applyFill="1" applyBorder="1" applyAlignment="1">
      <alignment vertical="center"/>
    </xf>
    <xf numFmtId="4" fontId="65" fillId="41" borderId="18" xfId="52" applyNumberFormat="1" applyFont="1" applyFill="1" applyBorder="1" applyAlignment="1">
      <alignment horizontal="center" vertical="center"/>
    </xf>
    <xf numFmtId="4" fontId="65" fillId="51" borderId="49" xfId="52" applyNumberFormat="1" applyFont="1" applyFill="1" applyBorder="1" applyAlignment="1">
      <alignment horizontal="right" vertical="center"/>
    </xf>
    <xf numFmtId="4" fontId="65" fillId="51" borderId="53" xfId="62" applyNumberFormat="1" applyFont="1" applyFill="1" applyBorder="1" applyAlignment="1">
      <alignment horizontal="right" vertical="center"/>
    </xf>
    <xf numFmtId="4" fontId="65" fillId="41" borderId="49" xfId="52" applyNumberFormat="1" applyFont="1" applyFill="1" applyBorder="1" applyAlignment="1">
      <alignment horizontal="right" vertical="center"/>
    </xf>
    <xf numFmtId="4" fontId="65" fillId="41" borderId="53" xfId="52" applyNumberFormat="1" applyFont="1" applyFill="1" applyBorder="1" applyAlignment="1">
      <alignment horizontal="right" vertical="center"/>
    </xf>
    <xf numFmtId="4" fontId="65" fillId="41" borderId="18" xfId="52" applyNumberFormat="1" applyFont="1" applyFill="1" applyBorder="1" applyAlignment="1">
      <alignment horizontal="right" vertical="center"/>
    </xf>
    <xf numFmtId="4" fontId="65" fillId="45" borderId="55" xfId="62" applyNumberFormat="1" applyFont="1" applyFill="1" applyBorder="1" applyAlignment="1">
      <alignment vertical="center"/>
    </xf>
    <xf numFmtId="4" fontId="65" fillId="45" borderId="69" xfId="62" applyNumberFormat="1" applyFont="1" applyFill="1" applyBorder="1" applyAlignment="1">
      <alignment horizontal="center" vertical="center"/>
    </xf>
    <xf numFmtId="4" fontId="65" fillId="45" borderId="70" xfId="62" applyNumberFormat="1" applyFont="1" applyFill="1" applyBorder="1" applyAlignment="1">
      <alignment horizontal="right" vertical="center"/>
    </xf>
    <xf numFmtId="4" fontId="65" fillId="45" borderId="73" xfId="62" applyNumberFormat="1" applyFont="1" applyFill="1" applyBorder="1" applyAlignment="1">
      <alignment horizontal="right" vertical="center"/>
    </xf>
    <xf numFmtId="4" fontId="65" fillId="45" borderId="69" xfId="62" applyNumberFormat="1" applyFont="1" applyFill="1" applyBorder="1" applyAlignment="1">
      <alignment horizontal="right" vertical="center"/>
    </xf>
    <xf numFmtId="4" fontId="68" fillId="45" borderId="21" xfId="62" applyNumberFormat="1" applyFont="1" applyFill="1" applyBorder="1" applyAlignment="1">
      <alignment vertical="center"/>
    </xf>
    <xf numFmtId="4" fontId="68" fillId="45" borderId="54" xfId="62" applyNumberFormat="1" applyFont="1" applyFill="1" applyBorder="1" applyAlignment="1">
      <alignment vertical="center"/>
    </xf>
    <xf numFmtId="4" fontId="68" fillId="45" borderId="64" xfId="62" applyNumberFormat="1" applyFont="1" applyFill="1" applyBorder="1" applyAlignment="1">
      <alignment vertical="center"/>
    </xf>
    <xf numFmtId="4" fontId="68" fillId="45" borderId="51" xfId="62" applyNumberFormat="1" applyFont="1" applyFill="1" applyBorder="1" applyAlignment="1">
      <alignment vertical="center"/>
    </xf>
    <xf numFmtId="4" fontId="68" fillId="45" borderId="59" xfId="62" applyNumberFormat="1" applyFont="1" applyFill="1" applyBorder="1" applyAlignment="1">
      <alignment vertical="center"/>
    </xf>
    <xf numFmtId="4" fontId="44" fillId="0" borderId="60" xfId="62" applyNumberFormat="1" applyFont="1" applyFill="1" applyBorder="1" applyAlignment="1">
      <alignment vertical="center" wrapText="1"/>
    </xf>
    <xf numFmtId="4" fontId="44" fillId="49" borderId="18" xfId="62" applyNumberFormat="1" applyFont="1" applyFill="1" applyBorder="1" applyAlignment="1">
      <alignment horizontal="center" vertical="center"/>
    </xf>
    <xf numFmtId="4" fontId="44" fillId="49" borderId="49" xfId="52" applyNumberFormat="1" applyFont="1" applyFill="1" applyBorder="1" applyAlignment="1">
      <alignment horizontal="right" vertical="center"/>
    </xf>
    <xf numFmtId="4" fontId="65" fillId="40" borderId="52" xfId="62" applyNumberFormat="1" applyFont="1" applyFill="1" applyBorder="1" applyAlignment="1">
      <alignment horizontal="right" vertical="center"/>
    </xf>
    <xf numFmtId="4" fontId="44" fillId="0" borderId="61" xfId="407" applyNumberFormat="1" applyFont="1" applyFill="1" applyBorder="1" applyAlignment="1">
      <alignment horizontal="right" vertical="center"/>
    </xf>
    <xf numFmtId="4" fontId="44" fillId="0" borderId="18" xfId="63" applyNumberFormat="1" applyFont="1" applyFill="1" applyBorder="1" applyAlignment="1">
      <alignment horizontal="right" vertical="center"/>
    </xf>
    <xf numFmtId="4" fontId="44" fillId="40" borderId="52" xfId="62" applyNumberFormat="1" applyFont="1" applyFill="1" applyBorder="1" applyAlignment="1">
      <alignment horizontal="right" vertical="center"/>
    </xf>
    <xf numFmtId="4" fontId="65" fillId="41" borderId="56" xfId="62" applyNumberFormat="1" applyFont="1" applyFill="1" applyBorder="1" applyAlignment="1">
      <alignment horizontal="right" vertical="center"/>
    </xf>
    <xf numFmtId="4" fontId="65" fillId="0" borderId="56" xfId="62" applyNumberFormat="1" applyFont="1" applyFill="1" applyBorder="1" applyAlignment="1">
      <alignment horizontal="right" vertical="center"/>
    </xf>
    <xf numFmtId="4" fontId="44" fillId="49" borderId="61" xfId="62" applyNumberFormat="1" applyFont="1" applyFill="1" applyBorder="1" applyAlignment="1">
      <alignment vertical="center"/>
    </xf>
    <xf numFmtId="4" fontId="44" fillId="49" borderId="56" xfId="52" applyNumberFormat="1" applyFont="1" applyFill="1" applyBorder="1" applyAlignment="1">
      <alignment horizontal="right" vertical="center"/>
    </xf>
    <xf numFmtId="4" fontId="65" fillId="43" borderId="56" xfId="62" applyNumberFormat="1" applyFont="1" applyFill="1" applyBorder="1" applyAlignment="1">
      <alignment horizontal="right" vertical="center"/>
    </xf>
    <xf numFmtId="4" fontId="44" fillId="0" borderId="56" xfId="62" applyNumberFormat="1" applyFont="1" applyFill="1" applyBorder="1" applyAlignment="1">
      <alignment vertical="center" wrapText="1"/>
    </xf>
    <xf numFmtId="4" fontId="44" fillId="0" borderId="56" xfId="62" applyNumberFormat="1" applyFont="1" applyFill="1" applyBorder="1" applyAlignment="1">
      <alignment horizontal="right" vertical="center"/>
    </xf>
    <xf numFmtId="4" fontId="65" fillId="45" borderId="74" xfId="62" applyNumberFormat="1" applyFont="1" applyFill="1" applyBorder="1" applyAlignment="1">
      <alignment horizontal="right" vertical="center"/>
    </xf>
    <xf numFmtId="4" fontId="44" fillId="40" borderId="41" xfId="62" applyNumberFormat="1" applyFont="1" applyFill="1" applyBorder="1" applyAlignment="1">
      <alignment vertical="center" wrapText="1"/>
    </xf>
    <xf numFmtId="4" fontId="44" fillId="40" borderId="52" xfId="62" applyNumberFormat="1" applyFont="1" applyFill="1" applyBorder="1" applyAlignment="1">
      <alignment vertical="center" wrapText="1"/>
    </xf>
    <xf numFmtId="4" fontId="68" fillId="43" borderId="64" xfId="62" applyNumberFormat="1" applyFont="1" applyFill="1" applyBorder="1" applyAlignment="1"/>
    <xf numFmtId="4" fontId="68" fillId="43" borderId="51" xfId="62" applyNumberFormat="1" applyFont="1" applyFill="1" applyBorder="1" applyAlignment="1">
      <alignment horizontal="center"/>
    </xf>
    <xf numFmtId="4" fontId="68" fillId="43" borderId="59" xfId="62" applyNumberFormat="1" applyFont="1" applyFill="1" applyBorder="1" applyAlignment="1"/>
    <xf numFmtId="4" fontId="68" fillId="43" borderId="51" xfId="62" applyNumberFormat="1" applyFont="1" applyFill="1" applyBorder="1" applyAlignment="1"/>
    <xf numFmtId="4" fontId="65" fillId="45" borderId="64" xfId="62" applyNumberFormat="1" applyFont="1" applyFill="1" applyBorder="1" applyAlignment="1">
      <alignment vertical="center"/>
    </xf>
    <xf numFmtId="4" fontId="65" fillId="45" borderId="54" xfId="62" applyNumberFormat="1" applyFont="1" applyFill="1" applyBorder="1" applyAlignment="1">
      <alignment horizontal="right" vertical="center"/>
    </xf>
    <xf numFmtId="4" fontId="65" fillId="42" borderId="69" xfId="62" applyNumberFormat="1" applyFont="1" applyFill="1" applyBorder="1" applyAlignment="1">
      <alignment horizontal="center" vertical="center"/>
    </xf>
    <xf numFmtId="4" fontId="65" fillId="42" borderId="31" xfId="62" applyNumberFormat="1" applyFont="1" applyFill="1" applyBorder="1" applyAlignment="1">
      <alignment horizontal="right" vertical="center"/>
    </xf>
    <xf numFmtId="4" fontId="65" fillId="42" borderId="73" xfId="62" applyNumberFormat="1" applyFont="1" applyFill="1" applyBorder="1" applyAlignment="1">
      <alignment horizontal="right" vertical="center"/>
    </xf>
    <xf numFmtId="4" fontId="65" fillId="42" borderId="69" xfId="62" applyNumberFormat="1" applyFont="1" applyFill="1" applyBorder="1" applyAlignment="1">
      <alignment horizontal="right" vertical="center"/>
    </xf>
    <xf numFmtId="4" fontId="65" fillId="42" borderId="70" xfId="62" applyNumberFormat="1" applyFont="1" applyFill="1" applyBorder="1" applyAlignment="1">
      <alignment horizontal="right" vertical="center"/>
    </xf>
    <xf numFmtId="49" fontId="44" fillId="0" borderId="0" xfId="61" applyNumberFormat="1" applyFont="1" applyFill="1" applyBorder="1" applyAlignment="1">
      <alignment horizontal="left" vertical="center"/>
    </xf>
    <xf numFmtId="0" fontId="65" fillId="45" borderId="74" xfId="62" applyFont="1" applyFill="1" applyBorder="1" applyAlignment="1">
      <alignment horizontal="left" vertical="center" wrapText="1"/>
    </xf>
    <xf numFmtId="2" fontId="68" fillId="40" borderId="49" xfId="61" applyNumberFormat="1" applyFont="1" applyFill="1" applyBorder="1" applyAlignment="1">
      <alignment horizontal="center" vertical="center" wrapText="1"/>
    </xf>
    <xf numFmtId="2" fontId="68" fillId="0" borderId="49" xfId="62" applyNumberFormat="1" applyFont="1" applyFill="1" applyBorder="1" applyAlignment="1">
      <alignment horizontal="center" vertical="center" wrapText="1"/>
    </xf>
    <xf numFmtId="2" fontId="44" fillId="0" borderId="49" xfId="62" applyNumberFormat="1" applyFont="1" applyFill="1" applyBorder="1" applyAlignment="1">
      <alignment horizontal="center" vertical="center" wrapText="1"/>
    </xf>
    <xf numFmtId="2" fontId="65" fillId="41" borderId="49" xfId="62" applyNumberFormat="1" applyFont="1" applyFill="1" applyBorder="1" applyAlignment="1">
      <alignment horizontal="center" vertical="center" wrapText="1"/>
    </xf>
    <xf numFmtId="2" fontId="44" fillId="0" borderId="49" xfId="61" applyNumberFormat="1" applyFont="1" applyFill="1" applyBorder="1" applyAlignment="1">
      <alignment horizontal="center" vertical="center" wrapText="1"/>
    </xf>
    <xf numFmtId="2" fontId="65" fillId="42" borderId="49" xfId="62" applyNumberFormat="1" applyFont="1" applyFill="1" applyBorder="1" applyAlignment="1">
      <alignment horizontal="center" vertical="center" wrapText="1"/>
    </xf>
    <xf numFmtId="2" fontId="65" fillId="0" borderId="49" xfId="61" applyNumberFormat="1" applyFont="1" applyFill="1" applyBorder="1" applyAlignment="1">
      <alignment horizontal="center" vertical="center" wrapText="1"/>
    </xf>
    <xf numFmtId="2" fontId="44" fillId="40" borderId="49" xfId="62" applyNumberFormat="1" applyFont="1" applyFill="1" applyBorder="1" applyAlignment="1">
      <alignment horizontal="center" vertical="center" wrapText="1"/>
    </xf>
    <xf numFmtId="2" fontId="65" fillId="40" borderId="49" xfId="62" applyNumberFormat="1" applyFont="1" applyFill="1" applyBorder="1" applyAlignment="1">
      <alignment horizontal="center" vertical="center" wrapText="1"/>
    </xf>
    <xf numFmtId="2" fontId="65" fillId="0" borderId="49" xfId="62" applyNumberFormat="1" applyFont="1" applyFill="1" applyBorder="1" applyAlignment="1">
      <alignment horizontal="center" vertical="center" wrapText="1"/>
    </xf>
    <xf numFmtId="2" fontId="65" fillId="40" borderId="49" xfId="61" applyNumberFormat="1" applyFont="1" applyFill="1" applyBorder="1" applyAlignment="1">
      <alignment horizontal="center" vertical="center" wrapText="1"/>
    </xf>
    <xf numFmtId="2" fontId="65" fillId="42" borderId="49" xfId="61" applyNumberFormat="1" applyFont="1" applyFill="1" applyBorder="1" applyAlignment="1">
      <alignment horizontal="center" vertical="center" wrapText="1"/>
    </xf>
    <xf numFmtId="2" fontId="65" fillId="43" borderId="49" xfId="62" applyNumberFormat="1" applyFont="1" applyFill="1" applyBorder="1" applyAlignment="1">
      <alignment horizontal="center" vertical="center" wrapText="1"/>
    </xf>
    <xf numFmtId="2" fontId="65" fillId="45" borderId="59" xfId="62" applyNumberFormat="1" applyFont="1" applyFill="1" applyBorder="1" applyAlignment="1">
      <alignment horizontal="center" vertical="center" wrapText="1"/>
    </xf>
    <xf numFmtId="2" fontId="44" fillId="45" borderId="49" xfId="62" applyNumberFormat="1" applyFont="1" applyFill="1" applyBorder="1" applyAlignment="1">
      <alignment horizontal="center" vertical="center" wrapText="1"/>
    </xf>
    <xf numFmtId="2" fontId="44" fillId="0" borderId="49" xfId="62" applyNumberFormat="1" applyFont="1" applyBorder="1" applyAlignment="1">
      <alignment horizontal="center" vertical="center" wrapText="1"/>
    </xf>
    <xf numFmtId="2" fontId="65" fillId="51" borderId="49" xfId="62" applyNumberFormat="1" applyFont="1" applyFill="1" applyBorder="1" applyAlignment="1">
      <alignment horizontal="center" vertical="center" wrapText="1"/>
    </xf>
    <xf numFmtId="2" fontId="44" fillId="43" borderId="49" xfId="62" applyNumberFormat="1" applyFont="1" applyFill="1" applyBorder="1" applyAlignment="1">
      <alignment horizontal="center" vertical="center" wrapText="1"/>
    </xf>
    <xf numFmtId="168" fontId="44" fillId="40" borderId="49" xfId="62" applyNumberFormat="1" applyFont="1" applyFill="1" applyBorder="1" applyAlignment="1">
      <alignment horizontal="center" vertical="center" wrapText="1"/>
    </xf>
    <xf numFmtId="2" fontId="65" fillId="45" borderId="49" xfId="62" applyNumberFormat="1" applyFont="1" applyFill="1" applyBorder="1" applyAlignment="1">
      <alignment horizontal="center" vertical="center" wrapText="1"/>
    </xf>
    <xf numFmtId="2" fontId="68" fillId="45" borderId="49" xfId="62" applyNumberFormat="1" applyFont="1" applyFill="1" applyBorder="1" applyAlignment="1">
      <alignment horizontal="center" vertical="center" wrapText="1"/>
    </xf>
    <xf numFmtId="2" fontId="65" fillId="48" borderId="49" xfId="62" applyNumberFormat="1" applyFont="1" applyFill="1" applyBorder="1" applyAlignment="1">
      <alignment horizontal="center" vertical="center" wrapText="1"/>
    </xf>
    <xf numFmtId="2" fontId="44" fillId="0" borderId="49" xfId="52" applyNumberFormat="1" applyFont="1" applyFill="1" applyBorder="1" applyAlignment="1">
      <alignment horizontal="center" vertical="center" wrapText="1"/>
    </xf>
    <xf numFmtId="2" fontId="44" fillId="40" borderId="49" xfId="52" applyNumberFormat="1" applyFont="1" applyFill="1" applyBorder="1" applyAlignment="1">
      <alignment horizontal="center" vertical="center" wrapText="1"/>
    </xf>
    <xf numFmtId="2" fontId="44" fillId="51" borderId="49" xfId="62" applyNumberFormat="1" applyFont="1" applyFill="1" applyBorder="1" applyAlignment="1">
      <alignment horizontal="center" vertical="center" wrapText="1"/>
    </xf>
    <xf numFmtId="2" fontId="65" fillId="41" borderId="49" xfId="52" applyNumberFormat="1" applyFont="1" applyFill="1" applyBorder="1" applyAlignment="1">
      <alignment horizontal="center" vertical="center" wrapText="1"/>
    </xf>
    <xf numFmtId="2" fontId="65" fillId="45" borderId="70" xfId="62" applyNumberFormat="1" applyFont="1" applyFill="1" applyBorder="1" applyAlignment="1">
      <alignment horizontal="center" vertical="center" wrapText="1"/>
    </xf>
    <xf numFmtId="2" fontId="68" fillId="45" borderId="59" xfId="62" applyNumberFormat="1" applyFont="1" applyFill="1" applyBorder="1" applyAlignment="1">
      <alignment horizontal="center" vertical="center" wrapText="1"/>
    </xf>
    <xf numFmtId="2" fontId="44" fillId="0" borderId="52" xfId="62" applyNumberFormat="1" applyFont="1" applyFill="1" applyBorder="1" applyAlignment="1">
      <alignment horizontal="center" vertical="center" wrapText="1"/>
    </xf>
    <xf numFmtId="2" fontId="68" fillId="43" borderId="59" xfId="62" applyNumberFormat="1" applyFont="1" applyFill="1" applyBorder="1" applyAlignment="1">
      <alignment horizontal="center" vertical="center" wrapText="1"/>
    </xf>
    <xf numFmtId="2" fontId="44" fillId="40" borderId="52" xfId="62" applyNumberFormat="1" applyFont="1" applyFill="1" applyBorder="1" applyAlignment="1">
      <alignment horizontal="center" vertical="center" wrapText="1"/>
    </xf>
    <xf numFmtId="2" fontId="68" fillId="50" borderId="59" xfId="62" applyNumberFormat="1" applyFont="1" applyFill="1" applyBorder="1" applyAlignment="1">
      <alignment horizontal="center" vertical="center" wrapText="1"/>
    </xf>
    <xf numFmtId="2" fontId="65" fillId="42" borderId="34" xfId="62" applyNumberFormat="1" applyFont="1" applyFill="1" applyBorder="1" applyAlignment="1">
      <alignment horizontal="center" vertical="center" wrapText="1"/>
    </xf>
    <xf numFmtId="49" fontId="44" fillId="0" borderId="0" xfId="61" applyNumberFormat="1" applyFont="1" applyFill="1" applyBorder="1" applyAlignment="1">
      <alignment horizontal="center" vertical="center" wrapText="1"/>
    </xf>
    <xf numFmtId="2" fontId="44" fillId="0" borderId="0" xfId="381" applyNumberFormat="1" applyFont="1" applyBorder="1" applyAlignment="1">
      <alignment horizontal="center" vertical="center" wrapText="1"/>
    </xf>
    <xf numFmtId="0" fontId="44" fillId="0" borderId="0" xfId="1598" applyFont="1" applyFill="1" applyBorder="1" applyAlignment="1">
      <alignment horizontal="center" vertical="center" wrapText="1"/>
    </xf>
    <xf numFmtId="0" fontId="44" fillId="0" borderId="0" xfId="1598" applyFont="1" applyFill="1" applyAlignment="1">
      <alignment horizontal="center" vertical="center" wrapText="1"/>
    </xf>
    <xf numFmtId="4" fontId="68" fillId="43" borderId="50" xfId="62" applyNumberFormat="1" applyFont="1" applyFill="1" applyBorder="1" applyAlignment="1"/>
    <xf numFmtId="4" fontId="44" fillId="0" borderId="76" xfId="62" applyNumberFormat="1" applyFont="1" applyFill="1" applyBorder="1" applyAlignment="1">
      <alignment vertical="center" wrapText="1"/>
    </xf>
    <xf numFmtId="4" fontId="44" fillId="0" borderId="78" xfId="62" applyNumberFormat="1" applyFont="1" applyFill="1" applyBorder="1" applyAlignment="1">
      <alignment vertical="center" wrapText="1"/>
    </xf>
    <xf numFmtId="4" fontId="44" fillId="0" borderId="71" xfId="62" applyNumberFormat="1" applyFont="1" applyFill="1" applyBorder="1" applyAlignment="1">
      <alignment vertical="center" wrapText="1"/>
    </xf>
    <xf numFmtId="2" fontId="44" fillId="0" borderId="71" xfId="62" applyNumberFormat="1" applyFont="1" applyFill="1" applyBorder="1" applyAlignment="1">
      <alignment horizontal="center" vertical="center" wrapText="1"/>
    </xf>
    <xf numFmtId="2" fontId="44" fillId="0" borderId="77" xfId="62" applyNumberFormat="1" applyFont="1" applyFill="1" applyBorder="1" applyAlignment="1">
      <alignment horizontal="center" vertical="center" wrapText="1"/>
    </xf>
    <xf numFmtId="2" fontId="44" fillId="0" borderId="76" xfId="62" applyNumberFormat="1" applyFont="1" applyFill="1" applyBorder="1" applyAlignment="1">
      <alignment horizontal="center" vertical="center" wrapText="1"/>
    </xf>
    <xf numFmtId="2" fontId="65" fillId="0" borderId="0" xfId="62" applyNumberFormat="1" applyFont="1" applyFill="1" applyBorder="1" applyAlignment="1">
      <alignment horizontal="center" vertical="center" wrapText="1"/>
    </xf>
    <xf numFmtId="4" fontId="44" fillId="0" borderId="0" xfId="61" applyNumberFormat="1" applyFont="1" applyFill="1" applyAlignment="1">
      <alignment horizontal="center" vertical="center" wrapText="1"/>
    </xf>
    <xf numFmtId="1" fontId="74" fillId="0" borderId="18" xfId="381" applyNumberFormat="1" applyFont="1" applyFill="1" applyBorder="1" applyAlignment="1" applyProtection="1">
      <alignment horizontal="center" vertical="center" wrapText="1"/>
    </xf>
    <xf numFmtId="4" fontId="70" fillId="0" borderId="18" xfId="433" applyNumberFormat="1" applyFont="1" applyFill="1" applyBorder="1" applyProtection="1"/>
    <xf numFmtId="10" fontId="70" fillId="0" borderId="18" xfId="433" applyNumberFormat="1" applyFont="1" applyBorder="1" applyProtection="1"/>
    <xf numFmtId="4" fontId="74" fillId="48" borderId="18" xfId="433" applyNumberFormat="1" applyFont="1" applyFill="1" applyBorder="1" applyAlignment="1" applyProtection="1">
      <alignment horizontal="center"/>
    </xf>
    <xf numFmtId="4" fontId="74" fillId="48" borderId="18" xfId="433" applyNumberFormat="1" applyFont="1" applyFill="1" applyBorder="1" applyAlignment="1" applyProtection="1">
      <alignment horizontal="center" vertical="center" wrapText="1"/>
      <protection locked="0"/>
    </xf>
    <xf numFmtId="2" fontId="74" fillId="48" borderId="18" xfId="433" applyNumberFormat="1" applyFont="1" applyFill="1" applyBorder="1" applyAlignment="1" applyProtection="1">
      <alignment horizontal="center" vertical="center" wrapText="1"/>
      <protection locked="0"/>
    </xf>
    <xf numFmtId="0" fontId="124" fillId="0" borderId="56" xfId="0" applyFont="1" applyFill="1" applyBorder="1" applyAlignment="1">
      <alignment horizontal="left" vertical="center" wrapText="1"/>
    </xf>
    <xf numFmtId="4" fontId="44" fillId="0" borderId="53" xfId="1598" applyNumberFormat="1" applyFont="1" applyFill="1" applyBorder="1" applyAlignment="1">
      <alignment horizontal="right" vertical="center" wrapText="1"/>
    </xf>
    <xf numFmtId="1" fontId="74" fillId="40" borderId="18" xfId="433" applyNumberFormat="1" applyFont="1" applyFill="1" applyBorder="1" applyAlignment="1" applyProtection="1">
      <alignment horizontal="center" vertical="center" wrapText="1"/>
      <protection locked="0"/>
    </xf>
    <xf numFmtId="1" fontId="74" fillId="0" borderId="18" xfId="433" applyNumberFormat="1" applyFont="1" applyFill="1" applyBorder="1" applyAlignment="1" applyProtection="1">
      <alignment horizontal="center" vertical="center" wrapText="1"/>
      <protection locked="0"/>
    </xf>
    <xf numFmtId="0" fontId="74" fillId="0" borderId="18" xfId="433" applyFont="1" applyBorder="1" applyAlignment="1" applyProtection="1">
      <alignment horizontal="center" vertical="center"/>
    </xf>
    <xf numFmtId="0" fontId="74" fillId="0" borderId="56" xfId="433" applyFont="1" applyBorder="1" applyAlignment="1" applyProtection="1">
      <alignment horizontal="center" vertical="center"/>
    </xf>
    <xf numFmtId="0" fontId="60" fillId="0" borderId="18" xfId="433" applyFont="1" applyBorder="1" applyAlignment="1" applyProtection="1">
      <alignment horizontal="center" vertical="center" wrapText="1"/>
    </xf>
    <xf numFmtId="0" fontId="60" fillId="0" borderId="18" xfId="433" applyFont="1" applyBorder="1" applyAlignment="1" applyProtection="1">
      <alignment horizontal="center" vertical="center"/>
    </xf>
    <xf numFmtId="0" fontId="74" fillId="0" borderId="18" xfId="433" applyFont="1" applyBorder="1" applyAlignment="1" applyProtection="1">
      <alignment horizontal="left" vertical="center" wrapText="1"/>
    </xf>
    <xf numFmtId="0" fontId="74" fillId="0" borderId="18" xfId="433" applyFont="1" applyFill="1" applyBorder="1" applyAlignment="1" applyProtection="1">
      <alignment horizontal="left"/>
    </xf>
    <xf numFmtId="0" fontId="74" fillId="0" borderId="0" xfId="433" applyFont="1" applyBorder="1" applyAlignment="1">
      <alignment wrapText="1"/>
    </xf>
    <xf numFmtId="0" fontId="74" fillId="0" borderId="0" xfId="433" applyFont="1" applyBorder="1"/>
    <xf numFmtId="0" fontId="70" fillId="0" borderId="0" xfId="433" applyFont="1" applyBorder="1"/>
    <xf numFmtId="10" fontId="70" fillId="0" borderId="18" xfId="433" applyNumberFormat="1" applyFont="1" applyFill="1" applyBorder="1" applyProtection="1"/>
    <xf numFmtId="2" fontId="44" fillId="40" borderId="41" xfId="62" applyNumberFormat="1" applyFont="1" applyFill="1" applyBorder="1" applyAlignment="1">
      <alignment horizontal="center" vertical="center" wrapText="1"/>
    </xf>
    <xf numFmtId="2" fontId="44" fillId="40" borderId="43" xfId="62" applyNumberFormat="1" applyFont="1" applyFill="1" applyBorder="1" applyAlignment="1">
      <alignment horizontal="center" vertical="center" wrapText="1"/>
    </xf>
    <xf numFmtId="4" fontId="44" fillId="0" borderId="41" xfId="62" applyNumberFormat="1" applyFont="1" applyFill="1" applyBorder="1" applyAlignment="1">
      <alignment vertical="center" wrapText="1"/>
    </xf>
    <xf numFmtId="4" fontId="65" fillId="42" borderId="56" xfId="62" applyNumberFormat="1" applyFont="1" applyFill="1" applyBorder="1" applyAlignment="1">
      <alignment horizontal="right" vertical="center"/>
    </xf>
    <xf numFmtId="4" fontId="65" fillId="40" borderId="56" xfId="62" applyNumberFormat="1" applyFont="1" applyFill="1" applyBorder="1" applyAlignment="1">
      <alignment horizontal="right" vertical="center"/>
    </xf>
    <xf numFmtId="4" fontId="44" fillId="40" borderId="56" xfId="62" applyNumberFormat="1" applyFont="1" applyFill="1" applyBorder="1" applyAlignment="1">
      <alignment horizontal="right" vertical="center"/>
    </xf>
    <xf numFmtId="4" fontId="44" fillId="0" borderId="56" xfId="1598" applyNumberFormat="1" applyFont="1" applyFill="1" applyBorder="1" applyAlignment="1">
      <alignment horizontal="right" vertical="center"/>
    </xf>
    <xf numFmtId="4" fontId="44" fillId="0" borderId="56" xfId="0" applyNumberFormat="1" applyFont="1" applyFill="1" applyBorder="1" applyAlignment="1">
      <alignment horizontal="right" vertical="center"/>
    </xf>
    <xf numFmtId="4" fontId="65" fillId="40" borderId="56" xfId="61" applyNumberFormat="1" applyFont="1" applyFill="1" applyBorder="1" applyAlignment="1">
      <alignment horizontal="right" vertical="center"/>
    </xf>
    <xf numFmtId="4" fontId="65" fillId="41" borderId="56" xfId="62" applyNumberFormat="1" applyFont="1" applyFill="1" applyBorder="1" applyAlignment="1">
      <alignment horizontal="right" vertical="center" wrapText="1"/>
    </xf>
    <xf numFmtId="4" fontId="44" fillId="0" borderId="56" xfId="61" applyNumberFormat="1" applyFont="1" applyFill="1" applyBorder="1" applyAlignment="1">
      <alignment horizontal="right" vertical="center"/>
    </xf>
    <xf numFmtId="4" fontId="65" fillId="42" borderId="56" xfId="61" applyNumberFormat="1" applyFont="1" applyFill="1" applyBorder="1" applyAlignment="1">
      <alignment horizontal="right" vertical="center"/>
    </xf>
    <xf numFmtId="1" fontId="44" fillId="40" borderId="72" xfId="61" applyNumberFormat="1" applyFont="1" applyFill="1" applyBorder="1" applyAlignment="1">
      <alignment horizontal="center" vertical="center" wrapText="1"/>
    </xf>
    <xf numFmtId="1" fontId="44" fillId="40" borderId="71" xfId="61" applyNumberFormat="1" applyFont="1" applyFill="1" applyBorder="1" applyAlignment="1">
      <alignment horizontal="center" vertical="center" wrapText="1"/>
    </xf>
    <xf numFmtId="1" fontId="44" fillId="40" borderId="76" xfId="61" applyNumberFormat="1" applyFont="1" applyFill="1" applyBorder="1" applyAlignment="1">
      <alignment horizontal="center" vertical="center" wrapText="1"/>
    </xf>
    <xf numFmtId="2" fontId="68" fillId="40" borderId="60" xfId="61" applyNumberFormat="1" applyFont="1" applyFill="1" applyBorder="1" applyAlignment="1"/>
    <xf numFmtId="4" fontId="65" fillId="40" borderId="61" xfId="61" applyNumberFormat="1" applyFont="1" applyFill="1" applyBorder="1" applyAlignment="1">
      <alignment horizontal="right" vertical="center"/>
    </xf>
    <xf numFmtId="4" fontId="44" fillId="0" borderId="61" xfId="61" applyNumberFormat="1" applyFont="1" applyFill="1" applyBorder="1" applyAlignment="1">
      <alignment horizontal="right" vertical="center"/>
    </xf>
    <xf numFmtId="4" fontId="65" fillId="42" borderId="61" xfId="61" applyNumberFormat="1" applyFont="1" applyFill="1" applyBorder="1" applyAlignment="1">
      <alignment horizontal="right" vertical="center"/>
    </xf>
    <xf numFmtId="0" fontId="44" fillId="40" borderId="47" xfId="61" applyFont="1" applyFill="1" applyBorder="1" applyAlignment="1">
      <alignment horizontal="center" vertical="center" wrapText="1"/>
    </xf>
    <xf numFmtId="0" fontId="68" fillId="40" borderId="47" xfId="61" applyFont="1" applyFill="1" applyBorder="1" applyAlignment="1"/>
    <xf numFmtId="4" fontId="44" fillId="0" borderId="53" xfId="61" applyNumberFormat="1" applyFont="1" applyFill="1" applyBorder="1" applyAlignment="1">
      <alignment horizontal="right" vertical="center" wrapText="1"/>
    </xf>
    <xf numFmtId="4" fontId="37" fillId="40" borderId="53" xfId="61" applyNumberFormat="1" applyFont="1" applyFill="1" applyBorder="1" applyAlignment="1">
      <alignment horizontal="right" vertical="center"/>
    </xf>
    <xf numFmtId="4" fontId="65" fillId="42" borderId="53" xfId="61" applyNumberFormat="1" applyFont="1" applyFill="1" applyBorder="1" applyAlignment="1">
      <alignment horizontal="right" vertical="center" wrapText="1"/>
    </xf>
    <xf numFmtId="4" fontId="44" fillId="0" borderId="53" xfId="62" applyNumberFormat="1" applyFont="1" applyFill="1" applyBorder="1" applyAlignment="1">
      <alignment horizontal="center" vertical="center" wrapText="1"/>
    </xf>
    <xf numFmtId="4" fontId="44" fillId="48" borderId="53" xfId="1598" applyNumberFormat="1" applyFont="1" applyFill="1" applyBorder="1" applyAlignment="1">
      <alignment horizontal="right" vertical="center" wrapText="1"/>
    </xf>
    <xf numFmtId="0" fontId="44" fillId="40" borderId="33" xfId="61" applyFont="1" applyFill="1" applyBorder="1" applyAlignment="1">
      <alignment horizontal="center" vertical="center" wrapText="1"/>
    </xf>
    <xf numFmtId="4" fontId="65" fillId="45" borderId="64" xfId="62" applyNumberFormat="1" applyFont="1" applyFill="1" applyBorder="1" applyAlignment="1">
      <alignment horizontal="center" vertical="center"/>
    </xf>
    <xf numFmtId="4" fontId="65" fillId="45" borderId="50" xfId="62" applyNumberFormat="1" applyFont="1" applyFill="1" applyBorder="1" applyAlignment="1">
      <alignment horizontal="right" vertical="center"/>
    </xf>
    <xf numFmtId="4" fontId="68" fillId="45" borderId="51" xfId="62" applyNumberFormat="1" applyFont="1" applyFill="1" applyBorder="1" applyAlignment="1">
      <alignment horizontal="center" vertical="center"/>
    </xf>
    <xf numFmtId="4" fontId="44" fillId="0" borderId="52" xfId="62" applyNumberFormat="1" applyFont="1" applyFill="1" applyBorder="1" applyAlignment="1">
      <alignment vertical="center" wrapText="1"/>
    </xf>
    <xf numFmtId="2" fontId="44" fillId="0" borderId="41" xfId="62" applyNumberFormat="1" applyFont="1" applyFill="1" applyBorder="1" applyAlignment="1">
      <alignment horizontal="center" vertical="center" wrapText="1"/>
    </xf>
    <xf numFmtId="2" fontId="44" fillId="0" borderId="43" xfId="62" applyNumberFormat="1" applyFont="1" applyFill="1" applyBorder="1" applyAlignment="1">
      <alignment horizontal="center" vertical="center" wrapText="1"/>
    </xf>
    <xf numFmtId="49" fontId="44" fillId="0" borderId="66" xfId="1598" applyNumberFormat="1" applyFont="1" applyFill="1" applyBorder="1" applyAlignment="1">
      <alignment horizontal="left" vertical="center" wrapText="1"/>
    </xf>
    <xf numFmtId="0" fontId="44" fillId="0" borderId="80" xfId="62" applyFont="1" applyBorder="1" applyAlignment="1">
      <alignment horizontal="center" vertical="center" wrapText="1"/>
    </xf>
    <xf numFmtId="4" fontId="65" fillId="42" borderId="18" xfId="63" applyNumberFormat="1" applyFont="1" applyFill="1" applyBorder="1" applyAlignment="1">
      <alignment horizontal="right" vertical="center"/>
    </xf>
    <xf numFmtId="4" fontId="65" fillId="42" borderId="56" xfId="63" applyNumberFormat="1" applyFont="1" applyFill="1" applyBorder="1" applyAlignment="1">
      <alignment horizontal="right" vertical="center"/>
    </xf>
    <xf numFmtId="4" fontId="68" fillId="45" borderId="76" xfId="62" applyNumberFormat="1" applyFont="1" applyFill="1" applyBorder="1" applyAlignment="1"/>
    <xf numFmtId="4" fontId="68" fillId="45" borderId="71" xfId="62" applyNumberFormat="1" applyFont="1" applyFill="1" applyBorder="1" applyAlignment="1">
      <alignment horizontal="center"/>
    </xf>
    <xf numFmtId="4" fontId="44" fillId="43" borderId="45" xfId="62" applyNumberFormat="1" applyFont="1" applyFill="1" applyBorder="1" applyAlignment="1">
      <alignment vertical="center"/>
    </xf>
    <xf numFmtId="4" fontId="44" fillId="0" borderId="53" xfId="62" applyNumberFormat="1" applyFont="1" applyFill="1" applyBorder="1" applyAlignment="1" applyProtection="1">
      <alignment vertical="center"/>
    </xf>
    <xf numFmtId="2" fontId="65" fillId="0" borderId="44" xfId="62" applyNumberFormat="1" applyFont="1" applyFill="1" applyBorder="1" applyAlignment="1">
      <alignment horizontal="center" vertical="center"/>
    </xf>
    <xf numFmtId="49" fontId="44" fillId="0" borderId="61" xfId="1598" applyNumberFormat="1" applyFont="1" applyFill="1" applyBorder="1" applyAlignment="1">
      <alignment horizontal="left" vertical="center"/>
    </xf>
    <xf numFmtId="49" fontId="44" fillId="0" borderId="61" xfId="938" applyNumberFormat="1" applyFont="1" applyFill="1" applyBorder="1" applyAlignment="1">
      <alignment horizontal="left" vertical="center"/>
    </xf>
    <xf numFmtId="0" fontId="65" fillId="41" borderId="17" xfId="62" applyFont="1" applyFill="1" applyBorder="1" applyAlignment="1">
      <alignment horizontal="left" vertical="center" wrapText="1"/>
    </xf>
    <xf numFmtId="0" fontId="44" fillId="0" borderId="62" xfId="62" applyFont="1" applyFill="1" applyBorder="1" applyAlignment="1">
      <alignment horizontal="center" vertical="center"/>
    </xf>
    <xf numFmtId="2" fontId="44" fillId="0" borderId="18" xfId="1598" applyNumberFormat="1" applyFont="1" applyFill="1" applyBorder="1" applyAlignment="1">
      <alignment horizontal="center" vertical="center"/>
    </xf>
    <xf numFmtId="2" fontId="44" fillId="40" borderId="58" xfId="62" applyNumberFormat="1" applyFont="1" applyFill="1" applyBorder="1" applyAlignment="1">
      <alignment horizontal="center" vertical="center" wrapText="1"/>
    </xf>
    <xf numFmtId="0" fontId="65" fillId="43" borderId="57" xfId="62" applyFont="1" applyFill="1" applyBorder="1" applyAlignment="1">
      <alignment horizontal="left" vertical="center" wrapText="1"/>
    </xf>
    <xf numFmtId="0" fontId="69" fillId="50" borderId="17" xfId="63" applyFont="1" applyFill="1" applyBorder="1" applyAlignment="1">
      <alignment horizontal="left" vertical="center" wrapText="1"/>
    </xf>
    <xf numFmtId="0" fontId="66" fillId="49" borderId="57" xfId="62" applyFont="1" applyFill="1" applyBorder="1" applyAlignment="1">
      <alignment horizontal="left" vertical="center" wrapText="1"/>
    </xf>
    <xf numFmtId="0" fontId="65" fillId="41" borderId="62" xfId="62" applyFont="1" applyFill="1" applyBorder="1" applyAlignment="1">
      <alignment horizontal="left" vertical="center" wrapText="1"/>
    </xf>
    <xf numFmtId="0" fontId="65" fillId="43" borderId="62" xfId="62" applyFont="1" applyFill="1" applyBorder="1" applyAlignment="1">
      <alignment horizontal="left" vertical="center" wrapText="1"/>
    </xf>
    <xf numFmtId="0" fontId="66" fillId="48" borderId="80" xfId="407" applyFont="1" applyFill="1" applyBorder="1" applyAlignment="1">
      <alignment horizontal="center" vertical="center" wrapText="1"/>
    </xf>
    <xf numFmtId="0" fontId="44" fillId="43" borderId="39" xfId="62" applyFont="1" applyFill="1" applyBorder="1" applyAlignment="1">
      <alignment horizontal="center" vertical="center"/>
    </xf>
    <xf numFmtId="0" fontId="44" fillId="41" borderId="80" xfId="62" applyFont="1" applyFill="1" applyBorder="1" applyAlignment="1">
      <alignment horizontal="center" vertical="center" wrapText="1"/>
    </xf>
    <xf numFmtId="0" fontId="44" fillId="0" borderId="80" xfId="407" applyFont="1" applyBorder="1" applyAlignment="1">
      <alignment horizontal="center" vertical="center" wrapText="1"/>
    </xf>
    <xf numFmtId="0" fontId="44" fillId="0" borderId="33" xfId="407" applyFont="1" applyBorder="1" applyAlignment="1">
      <alignment horizontal="center" vertical="center" wrapText="1"/>
    </xf>
    <xf numFmtId="0" fontId="65" fillId="41" borderId="80" xfId="62" applyFont="1" applyFill="1" applyBorder="1" applyAlignment="1">
      <alignment horizontal="center" vertical="center"/>
    </xf>
    <xf numFmtId="0" fontId="68" fillId="45" borderId="33" xfId="62" applyFont="1" applyFill="1" applyBorder="1" applyAlignment="1"/>
    <xf numFmtId="4" fontId="44" fillId="43" borderId="53" xfId="62" applyNumberFormat="1" applyFont="1" applyFill="1" applyBorder="1" applyAlignment="1">
      <alignment vertical="center"/>
    </xf>
    <xf numFmtId="4" fontId="44" fillId="41" borderId="53" xfId="62" applyNumberFormat="1" applyFont="1" applyFill="1" applyBorder="1" applyAlignment="1" applyProtection="1">
      <alignment vertical="center"/>
    </xf>
    <xf numFmtId="4" fontId="44" fillId="42" borderId="47" xfId="63" applyNumberFormat="1" applyFont="1" applyFill="1" applyBorder="1" applyAlignment="1" applyProtection="1">
      <alignment vertical="center"/>
    </xf>
    <xf numFmtId="4" fontId="44" fillId="49" borderId="47" xfId="62" applyNumberFormat="1" applyFont="1" applyFill="1" applyBorder="1" applyAlignment="1" applyProtection="1">
      <alignment vertical="center"/>
    </xf>
    <xf numFmtId="4" fontId="44" fillId="42" borderId="53" xfId="62" applyNumberFormat="1" applyFont="1" applyFill="1" applyBorder="1" applyAlignment="1" applyProtection="1">
      <alignment vertical="center"/>
    </xf>
    <xf numFmtId="4" fontId="65" fillId="41" borderId="53" xfId="62" applyNumberFormat="1" applyFont="1" applyFill="1" applyBorder="1" applyAlignment="1">
      <alignment vertical="center"/>
    </xf>
    <xf numFmtId="4" fontId="44" fillId="0" borderId="53" xfId="62" applyNumberFormat="1" applyFont="1" applyFill="1" applyBorder="1" applyAlignment="1">
      <alignment vertical="center"/>
    </xf>
    <xf numFmtId="4" fontId="68" fillId="45" borderId="84" xfId="62" applyNumberFormat="1" applyFont="1" applyFill="1" applyBorder="1" applyAlignment="1"/>
    <xf numFmtId="0" fontId="68" fillId="45" borderId="32" xfId="62" applyFont="1" applyFill="1" applyBorder="1" applyAlignment="1">
      <alignment horizontal="left" vertical="center"/>
    </xf>
    <xf numFmtId="0" fontId="44" fillId="0" borderId="0" xfId="61" applyNumberFormat="1" applyFont="1" applyFill="1" applyBorder="1" applyAlignment="1" applyProtection="1">
      <alignment vertical="top"/>
    </xf>
    <xf numFmtId="49" fontId="44" fillId="0" borderId="61" xfId="1598" applyNumberFormat="1" applyFont="1" applyFill="1" applyBorder="1" applyAlignment="1">
      <alignment horizontal="left" vertical="center" wrapText="1"/>
    </xf>
    <xf numFmtId="4" fontId="44" fillId="0" borderId="40" xfId="62" applyNumberFormat="1" applyFont="1" applyFill="1" applyBorder="1" applyAlignment="1">
      <alignment horizontal="right" vertical="center"/>
    </xf>
    <xf numFmtId="4" fontId="74" fillId="0" borderId="18" xfId="7196" applyNumberFormat="1" applyFont="1" applyBorder="1" applyAlignment="1">
      <alignment horizontal="center"/>
    </xf>
    <xf numFmtId="4" fontId="74" fillId="0" borderId="41" xfId="7196" applyNumberFormat="1" applyFont="1" applyBorder="1" applyAlignment="1">
      <alignment horizontal="center"/>
    </xf>
    <xf numFmtId="4" fontId="74" fillId="0" borderId="18" xfId="7196" applyNumberFormat="1" applyFont="1" applyBorder="1" applyAlignment="1">
      <alignment horizontal="center" wrapText="1"/>
    </xf>
    <xf numFmtId="0" fontId="74" fillId="0" borderId="41" xfId="7196" applyNumberFormat="1" applyFont="1" applyBorder="1" applyAlignment="1">
      <alignment horizontal="center"/>
    </xf>
    <xf numFmtId="0" fontId="74" fillId="0" borderId="18" xfId="7196" applyNumberFormat="1" applyFont="1" applyBorder="1" applyAlignment="1">
      <alignment horizontal="center" wrapText="1"/>
    </xf>
    <xf numFmtId="0" fontId="74" fillId="0" borderId="18" xfId="7196" applyNumberFormat="1" applyFont="1" applyBorder="1" applyAlignment="1">
      <alignment horizontal="center" vertical="center" wrapText="1"/>
    </xf>
    <xf numFmtId="0" fontId="74" fillId="0" borderId="40" xfId="7196" applyNumberFormat="1" applyFont="1" applyBorder="1" applyAlignment="1">
      <alignment horizontal="center"/>
    </xf>
    <xf numFmtId="0" fontId="74" fillId="0" borderId="18" xfId="7196" applyNumberFormat="1" applyFont="1" applyBorder="1" applyAlignment="1">
      <alignment horizontal="center"/>
    </xf>
    <xf numFmtId="49" fontId="73" fillId="40" borderId="18" xfId="381" applyNumberFormat="1" applyFont="1" applyFill="1" applyBorder="1" applyAlignment="1">
      <alignment horizontal="left"/>
    </xf>
    <xf numFmtId="0" fontId="73" fillId="40" borderId="56" xfId="381" applyFont="1" applyFill="1" applyBorder="1" applyAlignment="1">
      <alignment horizontal="left"/>
    </xf>
    <xf numFmtId="0" fontId="39" fillId="0" borderId="0" xfId="381"/>
    <xf numFmtId="0" fontId="74" fillId="40" borderId="18" xfId="381" applyFont="1" applyFill="1" applyBorder="1" applyAlignment="1">
      <alignment horizontal="left" wrapText="1"/>
    </xf>
    <xf numFmtId="0" fontId="70" fillId="40" borderId="18" xfId="381" applyFont="1" applyFill="1" applyBorder="1"/>
    <xf numFmtId="49" fontId="74" fillId="40" borderId="18" xfId="381" applyNumberFormat="1" applyFont="1" applyFill="1" applyBorder="1" applyAlignment="1">
      <alignment horizontal="left" vertical="center"/>
    </xf>
    <xf numFmtId="49" fontId="74" fillId="40" borderId="18" xfId="381" applyNumberFormat="1" applyFont="1" applyFill="1" applyBorder="1" applyAlignment="1">
      <alignment horizontal="left"/>
    </xf>
    <xf numFmtId="0" fontId="74" fillId="40" borderId="18" xfId="381" applyFont="1" applyFill="1" applyBorder="1" applyAlignment="1">
      <alignment horizontal="center"/>
    </xf>
    <xf numFmtId="2" fontId="74" fillId="40" borderId="18" xfId="381" applyNumberFormat="1" applyFont="1" applyFill="1" applyBorder="1" applyAlignment="1">
      <alignment horizontal="center" wrapText="1"/>
    </xf>
    <xf numFmtId="49" fontId="74" fillId="40" borderId="18" xfId="381" applyNumberFormat="1" applyFont="1" applyFill="1" applyBorder="1" applyAlignment="1">
      <alignment horizontal="left" vertical="top"/>
    </xf>
    <xf numFmtId="0" fontId="74" fillId="40" borderId="18" xfId="381" applyFont="1" applyFill="1" applyBorder="1" applyAlignment="1">
      <alignment horizontal="left" vertical="top" wrapText="1"/>
    </xf>
    <xf numFmtId="0" fontId="74" fillId="48" borderId="18" xfId="381" applyFont="1" applyFill="1" applyBorder="1" applyAlignment="1">
      <alignment horizontal="left" wrapText="1"/>
    </xf>
    <xf numFmtId="0" fontId="74" fillId="48" borderId="18" xfId="381" applyFont="1" applyFill="1" applyBorder="1" applyAlignment="1">
      <alignment horizontal="center"/>
    </xf>
    <xf numFmtId="2" fontId="74" fillId="48" borderId="18" xfId="381" applyNumberFormat="1" applyFont="1" applyFill="1" applyBorder="1" applyAlignment="1">
      <alignment horizontal="center" wrapText="1"/>
    </xf>
    <xf numFmtId="0" fontId="70" fillId="40" borderId="18" xfId="381" applyFont="1" applyFill="1" applyBorder="1" applyAlignment="1">
      <alignment wrapText="1"/>
    </xf>
    <xf numFmtId="4" fontId="44" fillId="0" borderId="61" xfId="1598" applyNumberFormat="1" applyFont="1" applyFill="1" applyBorder="1" applyAlignment="1">
      <alignment horizontal="right" vertical="center" wrapText="1"/>
    </xf>
    <xf numFmtId="4" fontId="44" fillId="0" borderId="18" xfId="1598" applyNumberFormat="1" applyFont="1" applyFill="1" applyBorder="1" applyAlignment="1">
      <alignment vertical="center" wrapText="1"/>
    </xf>
    <xf numFmtId="4" fontId="44" fillId="0" borderId="49" xfId="1598" applyNumberFormat="1" applyFont="1" applyFill="1" applyBorder="1" applyAlignment="1">
      <alignment vertical="center"/>
    </xf>
    <xf numFmtId="4" fontId="44" fillId="0" borderId="42" xfId="1598" applyNumberFormat="1" applyFont="1" applyFill="1" applyBorder="1" applyAlignment="1">
      <alignment vertical="center" wrapText="1"/>
    </xf>
    <xf numFmtId="4" fontId="44" fillId="0" borderId="49" xfId="1598" applyNumberFormat="1" applyFont="1" applyFill="1" applyBorder="1" applyAlignment="1">
      <alignment horizontal="right" vertical="center"/>
    </xf>
    <xf numFmtId="4" fontId="44" fillId="0" borderId="18" xfId="1598" applyNumberFormat="1" applyFont="1" applyFill="1" applyBorder="1" applyAlignment="1">
      <alignment horizontal="right" vertical="center"/>
    </xf>
    <xf numFmtId="4" fontId="44" fillId="0" borderId="61" xfId="1598" applyNumberFormat="1" applyFont="1" applyFill="1" applyBorder="1" applyAlignment="1">
      <alignment horizontal="right" vertical="center"/>
    </xf>
    <xf numFmtId="4" fontId="44" fillId="0" borderId="18" xfId="1598" applyNumberFormat="1" applyFont="1" applyFill="1" applyBorder="1" applyAlignment="1">
      <alignment horizontal="right" vertical="center" wrapText="1"/>
    </xf>
    <xf numFmtId="2" fontId="44" fillId="0" borderId="41" xfId="62" applyNumberFormat="1" applyFont="1" applyFill="1" applyBorder="1" applyAlignment="1">
      <alignment horizontal="center" vertical="center"/>
    </xf>
    <xf numFmtId="49" fontId="44" fillId="0" borderId="0" xfId="61" applyNumberFormat="1" applyFont="1" applyFill="1" applyAlignment="1">
      <alignment horizontal="left" vertical="center" wrapText="1"/>
    </xf>
    <xf numFmtId="0" fontId="65" fillId="45" borderId="50" xfId="62" applyFont="1" applyFill="1" applyBorder="1" applyAlignment="1">
      <alignment horizontal="left" vertical="center"/>
    </xf>
    <xf numFmtId="49" fontId="44" fillId="0" borderId="66" xfId="62" applyNumberFormat="1" applyFont="1" applyFill="1" applyBorder="1" applyAlignment="1">
      <alignment horizontal="left" vertical="center" wrapText="1"/>
    </xf>
    <xf numFmtId="49" fontId="44" fillId="0" borderId="61" xfId="62" applyNumberFormat="1" applyFont="1" applyFill="1" applyBorder="1" applyAlignment="1" applyProtection="1">
      <alignment horizontal="left" vertical="center"/>
    </xf>
    <xf numFmtId="0" fontId="65" fillId="45" borderId="55" xfId="62" applyFont="1" applyFill="1" applyBorder="1" applyAlignment="1">
      <alignment horizontal="left" vertical="center"/>
    </xf>
    <xf numFmtId="0" fontId="68" fillId="45" borderId="21" xfId="62" applyFont="1" applyFill="1" applyBorder="1" applyAlignment="1">
      <alignment horizontal="left" vertical="center"/>
    </xf>
    <xf numFmtId="0" fontId="44" fillId="40" borderId="61" xfId="62" applyFont="1" applyFill="1" applyBorder="1" applyAlignment="1">
      <alignment horizontal="left" vertical="center"/>
    </xf>
    <xf numFmtId="0" fontId="65" fillId="45" borderId="82" xfId="62" applyFont="1" applyFill="1" applyBorder="1" applyAlignment="1">
      <alignment horizontal="left" vertical="center"/>
    </xf>
    <xf numFmtId="0" fontId="65" fillId="45" borderId="21" xfId="62" applyFont="1" applyFill="1" applyBorder="1" applyAlignment="1">
      <alignment horizontal="left" vertical="center"/>
    </xf>
    <xf numFmtId="0" fontId="65" fillId="42" borderId="55" xfId="62" applyFont="1" applyFill="1" applyBorder="1" applyAlignment="1">
      <alignment horizontal="left" vertical="center"/>
    </xf>
    <xf numFmtId="0" fontId="65" fillId="42" borderId="50" xfId="62" applyFont="1" applyFill="1" applyBorder="1" applyAlignment="1">
      <alignment horizontal="left" vertical="center"/>
    </xf>
    <xf numFmtId="0" fontId="65" fillId="0" borderId="0" xfId="62" applyFont="1" applyFill="1" applyBorder="1" applyAlignment="1">
      <alignment horizontal="left" vertical="center"/>
    </xf>
    <xf numFmtId="0" fontId="44" fillId="0" borderId="0" xfId="381" applyFont="1" applyAlignment="1">
      <alignment horizontal="left"/>
    </xf>
    <xf numFmtId="0" fontId="44" fillId="0" borderId="0" xfId="381" applyFont="1" applyFill="1" applyAlignment="1">
      <alignment horizontal="left"/>
    </xf>
    <xf numFmtId="4" fontId="44" fillId="48" borderId="53" xfId="62" applyNumberFormat="1" applyFont="1" applyFill="1" applyBorder="1" applyAlignment="1">
      <alignment horizontal="right" vertical="center"/>
    </xf>
    <xf numFmtId="4" fontId="44" fillId="0" borderId="48" xfId="62" applyNumberFormat="1" applyFont="1" applyFill="1" applyBorder="1" applyAlignment="1">
      <alignment horizontal="right" vertical="center"/>
    </xf>
    <xf numFmtId="0" fontId="44" fillId="48" borderId="62" xfId="407" applyFont="1" applyFill="1" applyBorder="1" applyAlignment="1">
      <alignment horizontal="left" vertical="center" wrapText="1"/>
    </xf>
    <xf numFmtId="0" fontId="66" fillId="48" borderId="57" xfId="407" applyFont="1" applyFill="1" applyBorder="1" applyAlignment="1">
      <alignment horizontal="left" vertical="center" wrapText="1"/>
    </xf>
    <xf numFmtId="3" fontId="74" fillId="48" borderId="18" xfId="433" applyNumberFormat="1" applyFont="1" applyFill="1" applyBorder="1" applyAlignment="1" applyProtection="1">
      <alignment horizontal="center" vertical="center" wrapText="1"/>
      <protection locked="0"/>
    </xf>
    <xf numFmtId="0" fontId="44" fillId="0" borderId="0" xfId="61" applyFont="1" applyFill="1" applyAlignment="1">
      <alignment horizontal="center" vertical="center" wrapText="1"/>
    </xf>
    <xf numFmtId="0" fontId="44" fillId="0" borderId="0" xfId="61" applyFont="1" applyFill="1"/>
    <xf numFmtId="49" fontId="44" fillId="0" borderId="61" xfId="433" applyNumberFormat="1" applyFont="1" applyFill="1" applyBorder="1" applyAlignment="1">
      <alignment horizontal="left" vertical="center" wrapText="1"/>
    </xf>
    <xf numFmtId="49" fontId="44" fillId="0" borderId="61" xfId="0" applyNumberFormat="1" applyFont="1" applyFill="1" applyBorder="1" applyAlignment="1" applyProtection="1">
      <alignment horizontal="left" vertical="center"/>
    </xf>
    <xf numFmtId="49" fontId="74" fillId="0" borderId="18" xfId="381" applyNumberFormat="1" applyFont="1" applyBorder="1" applyAlignment="1">
      <alignment horizontal="left"/>
    </xf>
    <xf numFmtId="0" fontId="70" fillId="0" borderId="18" xfId="381" applyFont="1" applyBorder="1"/>
    <xf numFmtId="0" fontId="74" fillId="0" borderId="18" xfId="381" applyFont="1" applyBorder="1" applyAlignment="1">
      <alignment horizontal="left" wrapText="1"/>
    </xf>
    <xf numFmtId="0" fontId="74" fillId="0" borderId="18" xfId="381" applyFont="1" applyBorder="1" applyAlignment="1">
      <alignment horizontal="center" wrapText="1"/>
    </xf>
    <xf numFmtId="2" fontId="74" fillId="0" borderId="18" xfId="381" applyNumberFormat="1" applyFont="1" applyBorder="1" applyAlignment="1">
      <alignment horizontal="center" wrapText="1"/>
    </xf>
    <xf numFmtId="2" fontId="73" fillId="0" borderId="18" xfId="381" applyNumberFormat="1" applyFont="1" applyBorder="1" applyAlignment="1">
      <alignment horizontal="center" wrapText="1"/>
    </xf>
    <xf numFmtId="2" fontId="73" fillId="0" borderId="18" xfId="381" applyNumberFormat="1" applyFont="1" applyFill="1" applyBorder="1" applyAlignment="1">
      <alignment horizontal="center" wrapText="1"/>
    </xf>
    <xf numFmtId="0" fontId="74" fillId="40" borderId="18" xfId="381" applyFont="1" applyFill="1" applyBorder="1" applyAlignment="1">
      <alignment horizontal="left" wrapText="1"/>
    </xf>
    <xf numFmtId="0" fontId="70" fillId="0" borderId="18" xfId="381" applyFont="1" applyFill="1" applyBorder="1"/>
    <xf numFmtId="2" fontId="74" fillId="0" borderId="18" xfId="381" applyNumberFormat="1" applyFont="1" applyFill="1" applyBorder="1" applyAlignment="1">
      <alignment horizontal="center" wrapText="1"/>
    </xf>
    <xf numFmtId="0" fontId="74" fillId="0" borderId="18" xfId="381" applyFont="1" applyFill="1" applyBorder="1" applyAlignment="1">
      <alignment horizontal="left" wrapText="1"/>
    </xf>
    <xf numFmtId="4" fontId="74" fillId="0" borderId="40" xfId="7196" applyNumberFormat="1" applyFont="1" applyBorder="1" applyAlignment="1">
      <alignment horizontal="center" vertical="center"/>
    </xf>
    <xf numFmtId="4" fontId="74" fillId="0" borderId="41" xfId="7196" applyNumberFormat="1" applyFont="1" applyBorder="1" applyAlignment="1">
      <alignment horizontal="center" vertical="center"/>
    </xf>
    <xf numFmtId="4" fontId="74" fillId="0" borderId="42" xfId="7196" applyNumberFormat="1" applyFont="1" applyBorder="1" applyAlignment="1">
      <alignment horizontal="center" vertical="center"/>
    </xf>
    <xf numFmtId="4" fontId="74" fillId="0" borderId="40" xfId="7196" applyNumberFormat="1" applyFont="1" applyBorder="1" applyAlignment="1">
      <alignment horizontal="center" vertical="center" wrapText="1"/>
    </xf>
    <xf numFmtId="4" fontId="74" fillId="0" borderId="41" xfId="7196" applyNumberFormat="1" applyFont="1" applyBorder="1" applyAlignment="1">
      <alignment horizontal="center" vertical="center" wrapText="1"/>
    </xf>
    <xf numFmtId="4" fontId="44" fillId="40" borderId="45" xfId="62" applyNumberFormat="1" applyFont="1" applyFill="1" applyBorder="1" applyAlignment="1">
      <alignment horizontal="right" vertical="center"/>
    </xf>
    <xf numFmtId="4" fontId="44" fillId="40" borderId="40" xfId="62" applyNumberFormat="1" applyFont="1" applyFill="1" applyBorder="1" applyAlignment="1">
      <alignment horizontal="right" vertical="center"/>
    </xf>
    <xf numFmtId="0" fontId="66" fillId="48" borderId="17" xfId="1598" applyFont="1" applyFill="1" applyBorder="1" applyAlignment="1">
      <alignment horizontal="left" vertical="center" wrapText="1"/>
    </xf>
    <xf numFmtId="0" fontId="66" fillId="48" borderId="39" xfId="407" applyFont="1" applyFill="1" applyBorder="1" applyAlignment="1">
      <alignment horizontal="center" vertical="center" wrapText="1"/>
    </xf>
    <xf numFmtId="0" fontId="74" fillId="0" borderId="18" xfId="381" applyNumberFormat="1" applyFont="1" applyFill="1" applyBorder="1" applyAlignment="1">
      <alignment horizontal="center" vertical="center"/>
    </xf>
    <xf numFmtId="0" fontId="74" fillId="0" borderId="40" xfId="381" applyNumberFormat="1" applyFont="1" applyFill="1" applyBorder="1" applyAlignment="1">
      <alignment horizontal="center" vertical="center"/>
    </xf>
    <xf numFmtId="0" fontId="74" fillId="0" borderId="41" xfId="381" applyNumberFormat="1" applyFont="1" applyFill="1" applyBorder="1" applyAlignment="1">
      <alignment horizontal="center" vertical="center"/>
    </xf>
    <xf numFmtId="4" fontId="74" fillId="0" borderId="18" xfId="0" applyNumberFormat="1" applyFont="1" applyBorder="1" applyAlignment="1">
      <alignment horizontal="center" wrapText="1"/>
    </xf>
    <xf numFmtId="4" fontId="74" fillId="0" borderId="18" xfId="381" applyNumberFormat="1" applyFont="1" applyFill="1" applyBorder="1" applyAlignment="1">
      <alignment horizontal="center" vertical="center" wrapText="1"/>
    </xf>
    <xf numFmtId="0" fontId="74" fillId="0" borderId="18" xfId="0" applyFont="1" applyBorder="1" applyAlignment="1">
      <alignment horizontal="center" wrapText="1"/>
    </xf>
    <xf numFmtId="4" fontId="74" fillId="0" borderId="18" xfId="0" applyNumberFormat="1" applyFont="1" applyBorder="1" applyAlignment="1">
      <alignment horizontal="center" vertical="center" wrapText="1"/>
    </xf>
    <xf numFmtId="0" fontId="74" fillId="0" borderId="18" xfId="0" applyFont="1" applyBorder="1" applyAlignment="1">
      <alignment horizontal="center" vertical="center" wrapText="1"/>
    </xf>
    <xf numFmtId="4" fontId="74" fillId="0" borderId="18" xfId="0" applyNumberFormat="1" applyFont="1" applyBorder="1" applyAlignment="1">
      <alignment horizontal="center"/>
    </xf>
    <xf numFmtId="0" fontId="74" fillId="0" borderId="18" xfId="0" applyFont="1" applyBorder="1" applyAlignment="1">
      <alignment horizontal="center"/>
    </xf>
    <xf numFmtId="4" fontId="74" fillId="0" borderId="18" xfId="381" applyNumberFormat="1" applyFont="1" applyBorder="1" applyAlignment="1">
      <alignment horizontal="center"/>
    </xf>
    <xf numFmtId="0" fontId="74" fillId="0" borderId="41" xfId="0" applyFont="1" applyBorder="1" applyAlignment="1">
      <alignment horizontal="center" vertical="center"/>
    </xf>
    <xf numFmtId="4" fontId="74" fillId="0" borderId="18" xfId="381" applyNumberFormat="1" applyFont="1" applyFill="1" applyBorder="1" applyAlignment="1">
      <alignment horizontal="center"/>
    </xf>
    <xf numFmtId="4" fontId="74" fillId="0" borderId="18" xfId="381" applyNumberFormat="1" applyFont="1" applyFill="1" applyBorder="1" applyAlignment="1">
      <alignment horizontal="center" vertical="center"/>
    </xf>
    <xf numFmtId="4" fontId="74" fillId="0" borderId="18" xfId="0" applyNumberFormat="1" applyFont="1" applyBorder="1" applyAlignment="1">
      <alignment horizontal="center" vertical="center"/>
    </xf>
    <xf numFmtId="4" fontId="74" fillId="0" borderId="41" xfId="0" applyNumberFormat="1" applyFont="1" applyBorder="1" applyAlignment="1">
      <alignment horizontal="center"/>
    </xf>
    <xf numFmtId="4" fontId="74" fillId="0" borderId="41" xfId="381" applyNumberFormat="1" applyFont="1" applyFill="1" applyBorder="1" applyAlignment="1">
      <alignment horizontal="center" vertical="center"/>
    </xf>
    <xf numFmtId="4" fontId="129" fillId="0" borderId="18" xfId="381" applyNumberFormat="1" applyFont="1" applyFill="1" applyBorder="1" applyAlignment="1">
      <alignment horizontal="center" vertical="center" wrapText="1"/>
    </xf>
    <xf numFmtId="4" fontId="129" fillId="0" borderId="41" xfId="381" applyNumberFormat="1" applyFont="1" applyFill="1" applyBorder="1" applyAlignment="1">
      <alignment horizontal="center" vertical="center"/>
    </xf>
    <xf numFmtId="4" fontId="129" fillId="0" borderId="18" xfId="381" applyNumberFormat="1" applyFont="1" applyFill="1" applyBorder="1" applyAlignment="1">
      <alignment horizontal="center" vertical="center"/>
    </xf>
    <xf numFmtId="0" fontId="124" fillId="0" borderId="18" xfId="0" applyFont="1" applyBorder="1" applyAlignment="1">
      <alignment horizontal="center"/>
    </xf>
    <xf numFmtId="4" fontId="124" fillId="0" borderId="18" xfId="0" applyNumberFormat="1" applyFont="1" applyBorder="1" applyAlignment="1">
      <alignment horizontal="center"/>
    </xf>
    <xf numFmtId="4" fontId="124" fillId="0" borderId="18" xfId="381" applyNumberFormat="1" applyFont="1" applyFill="1" applyBorder="1" applyAlignment="1">
      <alignment horizontal="center"/>
    </xf>
    <xf numFmtId="4" fontId="124" fillId="0" borderId="18" xfId="381" applyNumberFormat="1" applyFont="1" applyFill="1" applyBorder="1" applyAlignment="1">
      <alignment horizontal="center" vertical="center"/>
    </xf>
    <xf numFmtId="4" fontId="124" fillId="0" borderId="18" xfId="381" applyNumberFormat="1" applyFont="1" applyFill="1" applyBorder="1" applyAlignment="1">
      <alignment horizontal="center" vertical="center" wrapText="1"/>
    </xf>
    <xf numFmtId="4" fontId="74" fillId="0" borderId="40" xfId="0" applyNumberFormat="1" applyFont="1" applyBorder="1" applyAlignment="1">
      <alignment horizontal="center" vertical="center"/>
    </xf>
    <xf numFmtId="4" fontId="74" fillId="0" borderId="41" xfId="0" applyNumberFormat="1" applyFont="1" applyBorder="1" applyAlignment="1">
      <alignment horizontal="center" vertical="center"/>
    </xf>
    <xf numFmtId="4" fontId="74" fillId="0" borderId="40" xfId="0" applyNumberFormat="1" applyFont="1" applyBorder="1" applyAlignment="1">
      <alignment horizontal="center" vertical="center" wrapText="1"/>
    </xf>
    <xf numFmtId="4" fontId="74" fillId="0" borderId="41" xfId="0" applyNumberFormat="1" applyFont="1" applyBorder="1" applyAlignment="1">
      <alignment horizontal="center" vertical="center" wrapText="1"/>
    </xf>
    <xf numFmtId="0" fontId="74" fillId="0" borderId="40" xfId="0" applyFont="1" applyBorder="1" applyAlignment="1">
      <alignment horizontal="center" vertical="center"/>
    </xf>
    <xf numFmtId="4" fontId="74" fillId="0" borderId="42" xfId="0" applyNumberFormat="1" applyFont="1" applyBorder="1" applyAlignment="1">
      <alignment horizontal="center" vertical="center"/>
    </xf>
    <xf numFmtId="0" fontId="74" fillId="0" borderId="42" xfId="381" applyNumberFormat="1" applyFont="1" applyFill="1" applyBorder="1" applyAlignment="1">
      <alignment horizontal="center" vertical="center"/>
    </xf>
    <xf numFmtId="4" fontId="44" fillId="0" borderId="0" xfId="61" applyNumberFormat="1" applyFont="1" applyFill="1" applyBorder="1" applyAlignment="1">
      <alignment horizontal="center" vertical="center" wrapText="1"/>
    </xf>
    <xf numFmtId="4" fontId="44" fillId="0" borderId="0" xfId="1598" applyNumberFormat="1" applyFont="1" applyFill="1" applyAlignment="1">
      <alignment horizontal="center" vertical="center" wrapText="1"/>
    </xf>
    <xf numFmtId="4" fontId="44" fillId="0" borderId="0" xfId="61" applyNumberFormat="1" applyFont="1" applyFill="1" applyBorder="1" applyAlignment="1" applyProtection="1">
      <alignment vertical="top"/>
    </xf>
    <xf numFmtId="4" fontId="44" fillId="0" borderId="0" xfId="61" applyNumberFormat="1" applyFont="1" applyFill="1"/>
    <xf numFmtId="4" fontId="44" fillId="0" borderId="0" xfId="61" applyNumberFormat="1" applyFont="1" applyFill="1" applyBorder="1" applyAlignment="1" applyProtection="1">
      <alignment horizontal="center" vertical="center"/>
    </xf>
    <xf numFmtId="4" fontId="44" fillId="40" borderId="0" xfId="61" applyNumberFormat="1" applyFont="1" applyFill="1"/>
    <xf numFmtId="4" fontId="44" fillId="40" borderId="0" xfId="61" applyNumberFormat="1" applyFont="1" applyFill="1" applyBorder="1" applyAlignment="1" applyProtection="1">
      <alignment vertical="top"/>
    </xf>
    <xf numFmtId="4" fontId="44" fillId="48" borderId="0" xfId="61" applyNumberFormat="1" applyFont="1" applyFill="1" applyBorder="1" applyAlignment="1" applyProtection="1">
      <alignment horizontal="center" vertical="center"/>
    </xf>
    <xf numFmtId="4" fontId="44" fillId="0" borderId="0" xfId="61" applyNumberFormat="1" applyFont="1" applyFill="1" applyBorder="1"/>
    <xf numFmtId="4" fontId="44" fillId="0" borderId="0" xfId="381" applyNumberFormat="1" applyFont="1" applyFill="1"/>
    <xf numFmtId="4" fontId="44" fillId="48" borderId="62" xfId="1598" applyNumberFormat="1" applyFont="1" applyFill="1" applyBorder="1" applyAlignment="1">
      <alignment horizontal="center" vertical="center"/>
    </xf>
    <xf numFmtId="0" fontId="70" fillId="0" borderId="18" xfId="0" applyFont="1" applyFill="1" applyBorder="1" applyAlignment="1">
      <alignment horizontal="left" wrapText="1"/>
    </xf>
    <xf numFmtId="3" fontId="70" fillId="0" borderId="18" xfId="0" applyNumberFormat="1" applyFont="1" applyFill="1" applyBorder="1" applyAlignment="1">
      <alignment horizontal="center" vertical="center"/>
    </xf>
    <xf numFmtId="10" fontId="70" fillId="0" borderId="18" xfId="0" applyNumberFormat="1" applyFont="1" applyBorder="1" applyAlignment="1">
      <alignment horizontal="center" vertical="center"/>
    </xf>
    <xf numFmtId="0" fontId="71" fillId="0" borderId="18" xfId="0" applyFont="1" applyFill="1" applyBorder="1" applyAlignment="1">
      <alignment horizontal="left" wrapText="1"/>
    </xf>
    <xf numFmtId="9" fontId="70" fillId="0" borderId="18" xfId="398" applyFont="1" applyFill="1" applyBorder="1" applyAlignment="1">
      <alignment horizontal="center" vertical="center"/>
    </xf>
    <xf numFmtId="0" fontId="44" fillId="0" borderId="80" xfId="1598" applyFont="1" applyFill="1" applyBorder="1" applyAlignment="1">
      <alignment horizontal="center" vertical="center" wrapText="1"/>
    </xf>
    <xf numFmtId="0" fontId="65" fillId="41" borderId="57" xfId="62" applyFont="1" applyFill="1" applyBorder="1" applyAlignment="1">
      <alignment horizontal="left" vertical="center" wrapText="1"/>
    </xf>
    <xf numFmtId="0" fontId="44" fillId="0" borderId="57" xfId="62" applyFont="1" applyFill="1" applyBorder="1" applyAlignment="1">
      <alignment horizontal="left" vertical="center" wrapText="1"/>
    </xf>
    <xf numFmtId="0" fontId="65" fillId="0" borderId="57" xfId="62" applyFont="1" applyFill="1" applyBorder="1" applyAlignment="1">
      <alignment horizontal="center" vertical="center" wrapText="1"/>
    </xf>
    <xf numFmtId="0" fontId="65" fillId="45" borderId="22" xfId="62" applyFont="1" applyFill="1" applyBorder="1" applyAlignment="1">
      <alignment vertical="center"/>
    </xf>
    <xf numFmtId="0" fontId="68" fillId="45" borderId="48" xfId="62" applyFont="1" applyFill="1" applyBorder="1" applyAlignment="1">
      <alignment vertical="center" wrapText="1"/>
    </xf>
    <xf numFmtId="0" fontId="44" fillId="0" borderId="17" xfId="62" applyFont="1" applyFill="1" applyBorder="1" applyAlignment="1">
      <alignment horizontal="left" vertical="center" wrapText="1"/>
    </xf>
    <xf numFmtId="0" fontId="65" fillId="51" borderId="57" xfId="62" applyFont="1" applyFill="1" applyBorder="1" applyAlignment="1">
      <alignment horizontal="left" vertical="center" wrapText="1"/>
    </xf>
    <xf numFmtId="0" fontId="44" fillId="40" borderId="57" xfId="62" applyFont="1" applyFill="1" applyBorder="1" applyAlignment="1">
      <alignment horizontal="left" vertical="center" wrapText="1"/>
    </xf>
    <xf numFmtId="0" fontId="65" fillId="43" borderId="17" xfId="62" applyFont="1" applyFill="1" applyBorder="1" applyAlignment="1">
      <alignment horizontal="left" vertical="center" wrapText="1"/>
    </xf>
    <xf numFmtId="0" fontId="68" fillId="45" borderId="79" xfId="62" applyFont="1" applyFill="1" applyBorder="1" applyAlignment="1"/>
    <xf numFmtId="0" fontId="65" fillId="41" borderId="85" xfId="62" applyFont="1" applyFill="1" applyBorder="1" applyAlignment="1">
      <alignment horizontal="left" vertical="center" wrapText="1"/>
    </xf>
    <xf numFmtId="0" fontId="66" fillId="49" borderId="48" xfId="62" applyFont="1" applyFill="1" applyBorder="1" applyAlignment="1">
      <alignment horizontal="left" vertical="center" wrapText="1"/>
    </xf>
    <xf numFmtId="0" fontId="65" fillId="42" borderId="34" xfId="62" applyFont="1" applyFill="1" applyBorder="1" applyAlignment="1">
      <alignment vertical="center"/>
    </xf>
    <xf numFmtId="0" fontId="68" fillId="45" borderId="32" xfId="62" applyFont="1" applyFill="1" applyBorder="1" applyAlignment="1"/>
    <xf numFmtId="0" fontId="44" fillId="48" borderId="57" xfId="407" applyFont="1" applyFill="1" applyBorder="1" applyAlignment="1">
      <alignment horizontal="left" vertical="center" wrapText="1"/>
    </xf>
    <xf numFmtId="0" fontId="44" fillId="40" borderId="36" xfId="61" applyFont="1" applyFill="1" applyBorder="1" applyAlignment="1">
      <alignment horizontal="center" vertical="center" wrapText="1"/>
    </xf>
    <xf numFmtId="0" fontId="68" fillId="40" borderId="36" xfId="61" applyFont="1" applyFill="1" applyBorder="1" applyAlignment="1"/>
    <xf numFmtId="0" fontId="65" fillId="43" borderId="36" xfId="62" applyFont="1" applyFill="1" applyBorder="1" applyAlignment="1" applyProtection="1">
      <alignment vertical="center" wrapText="1"/>
    </xf>
    <xf numFmtId="0" fontId="65" fillId="41" borderId="80" xfId="62" applyFont="1" applyFill="1" applyBorder="1" applyAlignment="1">
      <alignment horizontal="left" vertical="center" wrapText="1"/>
    </xf>
    <xf numFmtId="0" fontId="65" fillId="40" borderId="80" xfId="62" applyFont="1" applyFill="1" applyBorder="1" applyAlignment="1">
      <alignment horizontal="center" vertical="center" wrapText="1"/>
    </xf>
    <xf numFmtId="0" fontId="125" fillId="0" borderId="80" xfId="0" applyFont="1" applyFill="1" applyBorder="1" applyAlignment="1">
      <alignment wrapText="1"/>
    </xf>
    <xf numFmtId="0" fontId="44" fillId="0" borderId="80" xfId="0" applyFont="1" applyFill="1" applyBorder="1" applyAlignment="1">
      <alignment horizontal="left" vertical="center" wrapText="1"/>
    </xf>
    <xf numFmtId="0" fontId="65" fillId="0" borderId="80" xfId="61" applyFont="1" applyFill="1" applyBorder="1" applyAlignment="1" applyProtection="1">
      <alignment horizontal="center" vertical="center" wrapText="1"/>
    </xf>
    <xf numFmtId="0" fontId="125" fillId="48" borderId="80" xfId="0" applyFont="1" applyFill="1" applyBorder="1" applyAlignment="1">
      <alignment wrapText="1"/>
    </xf>
    <xf numFmtId="0" fontId="65" fillId="42" borderId="80" xfId="62" applyFont="1" applyFill="1" applyBorder="1" applyAlignment="1">
      <alignment horizontal="left" vertical="center" wrapText="1"/>
    </xf>
    <xf numFmtId="0" fontId="125" fillId="0" borderId="80" xfId="0" applyFont="1" applyBorder="1" applyAlignment="1">
      <alignment horizontal="left" vertical="center" wrapText="1"/>
    </xf>
    <xf numFmtId="0" fontId="44" fillId="40" borderId="80" xfId="62" applyFont="1" applyFill="1" applyBorder="1" applyAlignment="1" applyProtection="1">
      <alignment horizontal="left" wrapText="1"/>
    </xf>
    <xf numFmtId="0" fontId="65" fillId="0" borderId="80" xfId="0" applyFont="1" applyFill="1" applyBorder="1" applyAlignment="1">
      <alignment horizontal="center" wrapText="1"/>
    </xf>
    <xf numFmtId="0" fontId="66" fillId="0" borderId="80" xfId="0" applyFont="1" applyFill="1" applyBorder="1" applyAlignment="1">
      <alignment horizontal="left" vertical="center" wrapText="1"/>
    </xf>
    <xf numFmtId="0" fontId="126" fillId="0" borderId="80" xfId="162" applyFont="1" applyFill="1" applyBorder="1" applyAlignment="1">
      <alignment horizontal="left" vertical="center" wrapText="1"/>
    </xf>
    <xf numFmtId="0" fontId="44" fillId="0" borderId="80" xfId="62" applyFont="1" applyFill="1" applyBorder="1" applyAlignment="1">
      <alignment horizontal="left" vertical="center" wrapText="1"/>
    </xf>
    <xf numFmtId="0" fontId="65" fillId="40" borderId="80" xfId="61" applyFont="1" applyFill="1" applyBorder="1" applyAlignment="1">
      <alignment horizontal="center" vertical="center" wrapText="1"/>
    </xf>
    <xf numFmtId="0" fontId="44" fillId="48" borderId="80" xfId="0" applyFont="1" applyFill="1" applyBorder="1" applyAlignment="1">
      <alignment horizontal="left" vertical="center" wrapText="1"/>
    </xf>
    <xf numFmtId="0" fontId="65" fillId="0" borderId="80" xfId="62" applyFont="1" applyFill="1" applyBorder="1" applyAlignment="1">
      <alignment horizontal="center" vertical="center" wrapText="1"/>
    </xf>
    <xf numFmtId="0" fontId="65" fillId="41" borderId="80" xfId="52" applyFont="1" applyFill="1" applyBorder="1" applyAlignment="1">
      <alignment horizontal="left" vertical="center" wrapText="1"/>
    </xf>
    <xf numFmtId="0" fontId="65" fillId="43" borderId="80" xfId="62" applyFont="1" applyFill="1" applyBorder="1" applyAlignment="1">
      <alignment horizontal="left" vertical="center" wrapText="1"/>
    </xf>
    <xf numFmtId="0" fontId="65" fillId="45" borderId="19" xfId="62" applyFont="1" applyFill="1" applyBorder="1" applyAlignment="1">
      <alignment vertical="center"/>
    </xf>
    <xf numFmtId="0" fontId="68" fillId="45" borderId="36" xfId="62" applyFont="1" applyFill="1" applyBorder="1" applyAlignment="1">
      <alignment vertical="center" wrapText="1"/>
    </xf>
    <xf numFmtId="0" fontId="44" fillId="0" borderId="39" xfId="62" applyFont="1" applyFill="1" applyBorder="1" applyAlignment="1">
      <alignment horizontal="left" vertical="center" wrapText="1"/>
    </xf>
    <xf numFmtId="0" fontId="44" fillId="48" borderId="28" xfId="1598" applyFont="1" applyFill="1" applyBorder="1" applyAlignment="1">
      <alignment horizontal="left" vertical="center" wrapText="1"/>
    </xf>
    <xf numFmtId="0" fontId="65" fillId="51" borderId="80" xfId="62" applyFont="1" applyFill="1" applyBorder="1" applyAlignment="1">
      <alignment horizontal="left" vertical="center" wrapText="1"/>
    </xf>
    <xf numFmtId="0" fontId="44" fillId="40" borderId="80" xfId="62" applyFont="1" applyFill="1" applyBorder="1" applyAlignment="1">
      <alignment horizontal="left" vertical="center" wrapText="1"/>
    </xf>
    <xf numFmtId="0" fontId="65" fillId="43" borderId="39" xfId="62" applyFont="1" applyFill="1" applyBorder="1" applyAlignment="1">
      <alignment horizontal="left" vertical="center" wrapText="1"/>
    </xf>
    <xf numFmtId="0" fontId="65" fillId="45" borderId="19" xfId="62" applyFont="1" applyFill="1" applyBorder="1" applyAlignment="1">
      <alignment horizontal="left" vertical="center" wrapText="1"/>
    </xf>
    <xf numFmtId="0" fontId="65" fillId="41" borderId="36" xfId="62" applyFont="1" applyFill="1" applyBorder="1" applyAlignment="1">
      <alignment horizontal="left" vertical="center" wrapText="1"/>
    </xf>
    <xf numFmtId="0" fontId="44" fillId="48" borderId="80" xfId="407" applyFont="1" applyFill="1" applyBorder="1" applyAlignment="1">
      <alignment horizontal="left" vertical="center" wrapText="1"/>
    </xf>
    <xf numFmtId="0" fontId="65" fillId="41" borderId="38" xfId="62" applyFont="1" applyFill="1" applyBorder="1" applyAlignment="1">
      <alignment horizontal="left" vertical="center" wrapText="1"/>
    </xf>
    <xf numFmtId="0" fontId="66" fillId="49" borderId="17" xfId="62" applyFont="1" applyFill="1" applyBorder="1" applyAlignment="1">
      <alignment horizontal="left" vertical="center" wrapText="1"/>
    </xf>
    <xf numFmtId="0" fontId="65" fillId="41" borderId="39" xfId="62" applyFont="1" applyFill="1" applyBorder="1" applyAlignment="1">
      <alignment horizontal="left" vertical="center" wrapText="1"/>
    </xf>
    <xf numFmtId="0" fontId="69" fillId="50" borderId="80" xfId="63" applyFont="1" applyFill="1" applyBorder="1" applyAlignment="1">
      <alignment horizontal="left" vertical="center" wrapText="1"/>
    </xf>
    <xf numFmtId="0" fontId="66" fillId="48" borderId="80" xfId="407" applyFont="1" applyFill="1" applyBorder="1" applyAlignment="1">
      <alignment horizontal="left" vertical="center" wrapText="1"/>
    </xf>
    <xf numFmtId="0" fontId="66" fillId="48" borderId="39" xfId="1598" applyFont="1" applyFill="1" applyBorder="1" applyAlignment="1">
      <alignment horizontal="left" vertical="center" wrapText="1"/>
    </xf>
    <xf numFmtId="0" fontId="68" fillId="45" borderId="36" xfId="62" applyFont="1" applyFill="1" applyBorder="1" applyAlignment="1">
      <alignment vertical="center"/>
    </xf>
    <xf numFmtId="0" fontId="65" fillId="43" borderId="80" xfId="52" applyFont="1" applyFill="1" applyBorder="1" applyAlignment="1">
      <alignment horizontal="left" vertical="center" wrapText="1"/>
    </xf>
    <xf numFmtId="0" fontId="44" fillId="48" borderId="80" xfId="4562" applyFont="1" applyFill="1" applyBorder="1" applyAlignment="1">
      <alignment horizontal="left" vertical="center" wrapText="1"/>
    </xf>
    <xf numFmtId="0" fontId="44" fillId="48" borderId="80" xfId="605" applyFont="1" applyFill="1" applyBorder="1" applyAlignment="1">
      <alignment horizontal="left" vertical="center" wrapText="1"/>
    </xf>
    <xf numFmtId="0" fontId="44" fillId="48" borderId="80" xfId="433" applyFont="1" applyFill="1" applyBorder="1" applyAlignment="1">
      <alignment horizontal="left" vertical="center" wrapText="1"/>
    </xf>
    <xf numFmtId="0" fontId="44" fillId="0" borderId="36" xfId="52" applyFont="1" applyFill="1" applyBorder="1" applyAlignment="1">
      <alignment horizontal="left" vertical="center" wrapText="1"/>
    </xf>
    <xf numFmtId="0" fontId="44" fillId="40" borderId="80" xfId="0" applyFont="1" applyFill="1" applyBorder="1" applyAlignment="1">
      <alignment horizontal="left" vertical="center"/>
    </xf>
    <xf numFmtId="0" fontId="66" fillId="0" borderId="80" xfId="52" applyFont="1" applyFill="1" applyBorder="1" applyAlignment="1">
      <alignment horizontal="left" vertical="center" wrapText="1"/>
    </xf>
    <xf numFmtId="0" fontId="44" fillId="48" borderId="36" xfId="433" applyFont="1" applyFill="1" applyBorder="1" applyAlignment="1">
      <alignment horizontal="left" vertical="center" wrapText="1"/>
    </xf>
    <xf numFmtId="0" fontId="66" fillId="48" borderId="80" xfId="0" applyFont="1" applyFill="1" applyBorder="1" applyAlignment="1">
      <alignment horizontal="left" vertical="center"/>
    </xf>
    <xf numFmtId="0" fontId="44" fillId="48" borderId="28" xfId="433" applyFont="1" applyFill="1" applyBorder="1" applyAlignment="1">
      <alignment horizontal="left" vertical="center" wrapText="1"/>
    </xf>
    <xf numFmtId="0" fontId="65" fillId="45" borderId="29" xfId="62" applyFont="1" applyFill="1" applyBorder="1" applyAlignment="1">
      <alignment vertical="center"/>
    </xf>
    <xf numFmtId="0" fontId="68" fillId="45" borderId="19" xfId="62" applyFont="1" applyFill="1" applyBorder="1" applyAlignment="1">
      <alignment vertical="center"/>
    </xf>
    <xf numFmtId="0" fontId="65" fillId="43" borderId="36" xfId="62" applyFont="1" applyFill="1" applyBorder="1" applyAlignment="1">
      <alignment horizontal="left" vertical="center" wrapText="1"/>
    </xf>
    <xf numFmtId="0" fontId="44" fillId="49" borderId="80" xfId="62" applyFont="1" applyFill="1" applyBorder="1" applyAlignment="1">
      <alignment horizontal="left" vertical="center" wrapText="1"/>
    </xf>
    <xf numFmtId="0" fontId="44" fillId="49" borderId="80" xfId="0" applyFont="1" applyFill="1" applyBorder="1" applyAlignment="1">
      <alignment vertical="center" wrapText="1"/>
    </xf>
    <xf numFmtId="0" fontId="44" fillId="48" borderId="36" xfId="1598" applyFont="1" applyFill="1" applyBorder="1" applyAlignment="1">
      <alignment horizontal="left" vertical="center" wrapText="1"/>
    </xf>
    <xf numFmtId="0" fontId="44" fillId="48" borderId="36" xfId="4560" applyFont="1" applyFill="1" applyBorder="1" applyAlignment="1">
      <alignment vertical="center"/>
    </xf>
    <xf numFmtId="0" fontId="68" fillId="43" borderId="19" xfId="62" applyFont="1" applyFill="1" applyBorder="1" applyAlignment="1">
      <alignment horizontal="left"/>
    </xf>
    <xf numFmtId="0" fontId="44" fillId="48" borderId="36" xfId="375" applyFont="1" applyFill="1" applyBorder="1" applyAlignment="1">
      <alignment horizontal="left" vertical="center" wrapText="1"/>
    </xf>
    <xf numFmtId="0" fontId="44" fillId="48" borderId="80" xfId="375" applyFont="1" applyFill="1" applyBorder="1" applyAlignment="1">
      <alignment horizontal="left" vertical="center" wrapText="1"/>
    </xf>
    <xf numFmtId="0" fontId="44" fillId="48" borderId="28" xfId="375" applyFont="1" applyFill="1" applyBorder="1" applyAlignment="1">
      <alignment horizontal="left" vertical="center" wrapText="1"/>
    </xf>
    <xf numFmtId="0" fontId="65" fillId="42" borderId="29" xfId="62" applyFont="1" applyFill="1" applyBorder="1" applyAlignment="1">
      <alignment vertical="center"/>
    </xf>
    <xf numFmtId="0" fontId="44" fillId="43" borderId="38" xfId="62" applyFont="1" applyFill="1" applyBorder="1" applyAlignment="1">
      <alignment horizontal="center" vertical="center"/>
    </xf>
    <xf numFmtId="0" fontId="68" fillId="40" borderId="85" xfId="61" applyFont="1" applyFill="1" applyBorder="1" applyAlignment="1">
      <alignment horizontal="center" vertical="center"/>
    </xf>
    <xf numFmtId="0" fontId="44" fillId="0" borderId="85" xfId="62" applyFont="1" applyFill="1" applyBorder="1" applyAlignment="1" applyProtection="1">
      <alignment horizontal="center" vertical="center" wrapText="1"/>
    </xf>
    <xf numFmtId="0" fontId="44" fillId="0" borderId="62" xfId="62" applyFont="1" applyFill="1" applyBorder="1" applyAlignment="1" applyProtection="1">
      <alignment horizontal="center" vertical="center" wrapText="1"/>
    </xf>
    <xf numFmtId="0" fontId="44" fillId="0" borderId="62" xfId="62" applyFont="1" applyFill="1" applyBorder="1" applyAlignment="1">
      <alignment horizontal="center" vertical="center" wrapText="1"/>
    </xf>
    <xf numFmtId="0" fontId="65" fillId="41" borderId="62" xfId="62" applyFont="1" applyFill="1" applyBorder="1" applyAlignment="1">
      <alignment horizontal="center" vertical="center" wrapText="1"/>
    </xf>
    <xf numFmtId="0" fontId="68" fillId="0" borderId="62" xfId="61" applyFont="1" applyFill="1" applyBorder="1" applyAlignment="1">
      <alignment horizontal="center" vertical="center"/>
    </xf>
    <xf numFmtId="0" fontId="65" fillId="42" borderId="62" xfId="62" applyFont="1" applyFill="1" applyBorder="1" applyAlignment="1">
      <alignment horizontal="center" vertical="center"/>
    </xf>
    <xf numFmtId="2" fontId="37" fillId="0" borderId="62" xfId="61" applyNumberFormat="1" applyFont="1" applyFill="1" applyBorder="1" applyAlignment="1">
      <alignment horizontal="center" vertical="center"/>
    </xf>
    <xf numFmtId="0" fontId="44" fillId="40" borderId="62" xfId="62" applyFont="1" applyFill="1" applyBorder="1" applyAlignment="1">
      <alignment horizontal="center" vertical="center"/>
    </xf>
    <xf numFmtId="0" fontId="65" fillId="40" borderId="62" xfId="62" applyFont="1" applyFill="1" applyBorder="1" applyAlignment="1">
      <alignment horizontal="center" vertical="center"/>
    </xf>
    <xf numFmtId="0" fontId="65" fillId="0" borderId="62" xfId="62" applyFont="1" applyFill="1" applyBorder="1" applyAlignment="1">
      <alignment horizontal="center" vertical="center"/>
    </xf>
    <xf numFmtId="0" fontId="44" fillId="40" borderId="62" xfId="61" applyFont="1" applyFill="1" applyBorder="1" applyAlignment="1">
      <alignment horizontal="center" vertical="center"/>
    </xf>
    <xf numFmtId="0" fontId="68" fillId="42" borderId="62" xfId="62" applyFont="1" applyFill="1" applyBorder="1" applyAlignment="1">
      <alignment horizontal="center" vertical="center"/>
    </xf>
    <xf numFmtId="0" fontId="44" fillId="0" borderId="62" xfId="61" applyFont="1" applyFill="1" applyBorder="1" applyAlignment="1" applyProtection="1">
      <alignment horizontal="center" vertical="center" wrapText="1"/>
    </xf>
    <xf numFmtId="0" fontId="65" fillId="42" borderId="62" xfId="61" applyFont="1" applyFill="1" applyBorder="1" applyAlignment="1" applyProtection="1">
      <alignment horizontal="center" vertical="center" wrapText="1"/>
    </xf>
    <xf numFmtId="0" fontId="68" fillId="0" borderId="62" xfId="62" applyFont="1" applyFill="1" applyBorder="1" applyAlignment="1">
      <alignment horizontal="center" vertical="center"/>
    </xf>
    <xf numFmtId="0" fontId="44" fillId="42" borderId="62" xfId="62" applyFont="1" applyFill="1" applyBorder="1" applyAlignment="1">
      <alignment horizontal="center" vertical="center"/>
    </xf>
    <xf numFmtId="0" fontId="68" fillId="41" borderId="62" xfId="62" applyFont="1" applyFill="1" applyBorder="1" applyAlignment="1">
      <alignment horizontal="center" vertical="center"/>
    </xf>
    <xf numFmtId="0" fontId="68" fillId="43" borderId="62" xfId="62" applyFont="1" applyFill="1" applyBorder="1" applyAlignment="1">
      <alignment horizontal="center" vertical="center"/>
    </xf>
    <xf numFmtId="0" fontId="68" fillId="45" borderId="68" xfId="62" applyFont="1" applyFill="1" applyBorder="1" applyAlignment="1">
      <alignment horizontal="center" vertical="center"/>
    </xf>
    <xf numFmtId="0" fontId="65" fillId="0" borderId="57" xfId="52" applyFont="1" applyBorder="1" applyAlignment="1">
      <alignment horizontal="center" vertical="center"/>
    </xf>
    <xf numFmtId="0" fontId="44" fillId="0" borderId="57" xfId="52" applyFont="1" applyFill="1" applyBorder="1" applyAlignment="1">
      <alignment horizontal="center" vertical="center" wrapText="1"/>
    </xf>
    <xf numFmtId="0" fontId="44" fillId="0" borderId="57" xfId="433" applyFont="1" applyFill="1" applyBorder="1" applyAlignment="1">
      <alignment horizontal="center" vertical="center" wrapText="1"/>
    </xf>
    <xf numFmtId="0" fontId="44" fillId="41" borderId="57" xfId="62" applyFont="1" applyFill="1" applyBorder="1" applyAlignment="1">
      <alignment horizontal="center" vertical="center"/>
    </xf>
    <xf numFmtId="0" fontId="44" fillId="0" borderId="57" xfId="62" applyFont="1" applyFill="1" applyBorder="1" applyAlignment="1">
      <alignment horizontal="center" vertical="center"/>
    </xf>
    <xf numFmtId="0" fontId="44" fillId="48" borderId="57" xfId="605" applyFont="1" applyFill="1" applyBorder="1" applyAlignment="1">
      <alignment horizontal="center" vertical="center" wrapText="1"/>
    </xf>
    <xf numFmtId="0" fontId="44" fillId="48" borderId="57" xfId="433" applyFont="1" applyFill="1" applyBorder="1" applyAlignment="1">
      <alignment horizontal="center" vertical="center" wrapText="1"/>
    </xf>
    <xf numFmtId="0" fontId="44" fillId="0" borderId="48" xfId="52" applyFont="1" applyFill="1" applyBorder="1" applyAlignment="1">
      <alignment horizontal="center" vertical="center" wrapText="1"/>
    </xf>
    <xf numFmtId="0" fontId="44" fillId="43" borderId="57" xfId="62" applyFont="1" applyFill="1" applyBorder="1" applyAlignment="1">
      <alignment horizontal="center" vertical="center"/>
    </xf>
    <xf numFmtId="0" fontId="44" fillId="48" borderId="57" xfId="433" applyFont="1" applyFill="1" applyBorder="1" applyAlignment="1">
      <alignment horizontal="center" vertical="center"/>
    </xf>
    <xf numFmtId="0" fontId="44" fillId="48" borderId="57" xfId="62" applyFont="1" applyFill="1" applyBorder="1" applyAlignment="1">
      <alignment horizontal="center" vertical="center"/>
    </xf>
    <xf numFmtId="0" fontId="44" fillId="0" borderId="48" xfId="52" applyFont="1" applyFill="1" applyBorder="1" applyAlignment="1">
      <alignment horizontal="center" vertical="center"/>
    </xf>
    <xf numFmtId="0" fontId="65" fillId="41" borderId="57" xfId="62" applyFont="1" applyFill="1" applyBorder="1" applyAlignment="1">
      <alignment horizontal="center" vertical="center"/>
    </xf>
    <xf numFmtId="0" fontId="44" fillId="0" borderId="57" xfId="52" applyFont="1" applyFill="1" applyBorder="1" applyAlignment="1">
      <alignment horizontal="center" vertical="center"/>
    </xf>
    <xf numFmtId="0" fontId="44" fillId="0" borderId="57" xfId="433" applyFont="1" applyFill="1" applyBorder="1" applyAlignment="1">
      <alignment horizontal="center" vertical="center"/>
    </xf>
    <xf numFmtId="0" fontId="44" fillId="0" borderId="57" xfId="1598" applyFont="1" applyFill="1" applyBorder="1" applyAlignment="1">
      <alignment horizontal="center" vertical="center"/>
    </xf>
    <xf numFmtId="0" fontId="44" fillId="0" borderId="57" xfId="938" applyFont="1" applyFill="1" applyBorder="1" applyAlignment="1">
      <alignment horizontal="center" vertical="center"/>
    </xf>
    <xf numFmtId="0" fontId="65" fillId="45" borderId="34" xfId="62" applyFont="1" applyFill="1" applyBorder="1" applyAlignment="1">
      <alignment horizontal="center" vertical="center"/>
    </xf>
    <xf numFmtId="0" fontId="68" fillId="45" borderId="22" xfId="62" applyFont="1" applyFill="1" applyBorder="1" applyAlignment="1">
      <alignment horizontal="center" vertical="center"/>
    </xf>
    <xf numFmtId="0" fontId="65" fillId="0" borderId="48" xfId="62" applyFont="1" applyFill="1" applyBorder="1" applyAlignment="1">
      <alignment horizontal="center" vertical="center" wrapText="1"/>
    </xf>
    <xf numFmtId="0" fontId="44" fillId="49" borderId="57" xfId="62" applyFont="1" applyFill="1" applyBorder="1" applyAlignment="1">
      <alignment horizontal="center" vertical="center"/>
    </xf>
    <xf numFmtId="0" fontId="44" fillId="40" borderId="57" xfId="62" applyFont="1" applyFill="1" applyBorder="1" applyAlignment="1">
      <alignment horizontal="center" vertical="center"/>
    </xf>
    <xf numFmtId="0" fontId="44" fillId="0" borderId="57" xfId="63" applyFont="1" applyFill="1" applyBorder="1" applyAlignment="1">
      <alignment horizontal="center" vertical="center" wrapText="1"/>
    </xf>
    <xf numFmtId="0" fontId="44" fillId="49" borderId="57" xfId="62" applyFont="1" applyFill="1" applyBorder="1" applyAlignment="1">
      <alignment horizontal="center" vertical="center" wrapText="1"/>
    </xf>
    <xf numFmtId="0" fontId="44" fillId="0" borderId="48" xfId="1598" applyFont="1" applyFill="1" applyBorder="1" applyAlignment="1">
      <alignment horizontal="center" vertical="center"/>
    </xf>
    <xf numFmtId="0" fontId="44" fillId="43" borderId="17" xfId="62" applyFont="1" applyFill="1" applyBorder="1" applyAlignment="1">
      <alignment horizontal="center" vertical="center"/>
    </xf>
    <xf numFmtId="0" fontId="65" fillId="45" borderId="22" xfId="62" applyFont="1" applyFill="1" applyBorder="1" applyAlignment="1">
      <alignment horizontal="center" vertical="center"/>
    </xf>
    <xf numFmtId="0" fontId="68" fillId="45" borderId="54" xfId="62" applyFont="1" applyFill="1" applyBorder="1" applyAlignment="1">
      <alignment horizontal="center" vertical="center"/>
    </xf>
    <xf numFmtId="2" fontId="65" fillId="45" borderId="54" xfId="62" applyNumberFormat="1" applyFont="1" applyFill="1" applyBorder="1" applyAlignment="1">
      <alignment horizontal="center" vertical="center"/>
    </xf>
    <xf numFmtId="0" fontId="68" fillId="43" borderId="54" xfId="62" applyFont="1" applyFill="1" applyBorder="1" applyAlignment="1">
      <alignment horizontal="center" vertical="center"/>
    </xf>
    <xf numFmtId="0" fontId="68" fillId="45" borderId="33" xfId="62" applyFont="1" applyFill="1" applyBorder="1" applyAlignment="1">
      <alignment vertical="center"/>
    </xf>
    <xf numFmtId="2" fontId="44" fillId="48" borderId="18" xfId="1598" applyNumberFormat="1" applyFont="1" applyFill="1" applyBorder="1" applyAlignment="1">
      <alignment horizontal="center" vertical="center" wrapText="1"/>
    </xf>
    <xf numFmtId="2" fontId="44" fillId="48" borderId="53" xfId="1598" applyNumberFormat="1" applyFont="1" applyFill="1" applyBorder="1" applyAlignment="1">
      <alignment horizontal="center" vertical="center" wrapText="1"/>
    </xf>
    <xf numFmtId="0" fontId="70" fillId="0" borderId="18" xfId="377" applyFont="1" applyBorder="1" applyAlignment="1" applyProtection="1">
      <alignment horizontal="center" vertical="center" wrapText="1"/>
      <protection locked="0"/>
    </xf>
    <xf numFmtId="0" fontId="70" fillId="0" borderId="0" xfId="433" applyFont="1" applyFill="1"/>
    <xf numFmtId="0" fontId="104" fillId="0" borderId="0" xfId="433" applyFont="1" applyFill="1" applyAlignment="1">
      <alignment horizontal="right" vertical="top"/>
    </xf>
    <xf numFmtId="0" fontId="104" fillId="0" borderId="0" xfId="433" applyFont="1" applyFill="1" applyAlignment="1">
      <alignment horizontal="left" vertical="top"/>
    </xf>
    <xf numFmtId="0" fontId="0" fillId="0" borderId="0" xfId="433" applyFont="1" applyFill="1"/>
    <xf numFmtId="0" fontId="44" fillId="0" borderId="0" xfId="433" applyFont="1" applyFill="1" applyAlignment="1">
      <alignment horizontal="left" indent="9"/>
    </xf>
    <xf numFmtId="0" fontId="70" fillId="0" borderId="0" xfId="433" applyFont="1" applyAlignment="1" applyProtection="1">
      <alignment horizontal="left" indent="9"/>
    </xf>
    <xf numFmtId="0" fontId="130" fillId="0" borderId="0" xfId="433" applyFont="1" applyFill="1" applyAlignment="1">
      <alignment horizontal="left" indent="9"/>
    </xf>
    <xf numFmtId="0" fontId="70" fillId="0" borderId="0" xfId="433" applyFont="1" applyFill="1" applyAlignment="1">
      <alignment horizontal="left" indent="9"/>
    </xf>
    <xf numFmtId="0" fontId="44" fillId="0" borderId="0" xfId="433" applyFont="1" applyFill="1" applyAlignment="1">
      <alignment horizontal="left"/>
    </xf>
    <xf numFmtId="0" fontId="70" fillId="0" borderId="0" xfId="433" applyFont="1" applyAlignment="1" applyProtection="1">
      <alignment horizontal="left"/>
    </xf>
    <xf numFmtId="0" fontId="130" fillId="0" borderId="0" xfId="433" applyFont="1" applyFill="1" applyAlignment="1">
      <alignment horizontal="left"/>
    </xf>
    <xf numFmtId="0" fontId="70" fillId="0" borderId="0" xfId="433" applyFont="1" applyFill="1" applyAlignment="1">
      <alignment horizontal="left"/>
    </xf>
    <xf numFmtId="3" fontId="70" fillId="0" borderId="0" xfId="433" applyNumberFormat="1" applyFont="1" applyFill="1"/>
    <xf numFmtId="3" fontId="34" fillId="0" borderId="0" xfId="433" applyNumberFormat="1" applyFont="1" applyFill="1"/>
    <xf numFmtId="3" fontId="72" fillId="0" borderId="0" xfId="433" applyNumberFormat="1" applyFont="1" applyFill="1" applyBorder="1" applyAlignment="1">
      <alignment horizontal="left" vertical="center"/>
    </xf>
    <xf numFmtId="3" fontId="70" fillId="0" borderId="0" xfId="433" applyNumberFormat="1" applyFont="1" applyFill="1" applyAlignment="1">
      <alignment horizontal="center" vertical="center" wrapText="1"/>
    </xf>
    <xf numFmtId="3" fontId="73" fillId="0" borderId="0" xfId="433" applyNumberFormat="1" applyFont="1" applyFill="1" applyAlignment="1">
      <alignment horizontal="left" vertical="center"/>
    </xf>
    <xf numFmtId="3" fontId="74" fillId="0" borderId="0" xfId="433" applyNumberFormat="1" applyFont="1" applyFill="1" applyAlignment="1">
      <alignment horizontal="center" vertical="center" wrapText="1"/>
    </xf>
    <xf numFmtId="3" fontId="73" fillId="0" borderId="0" xfId="433" applyNumberFormat="1" applyFont="1" applyFill="1" applyBorder="1" applyAlignment="1">
      <alignment horizontal="right" vertical="center"/>
    </xf>
    <xf numFmtId="3" fontId="74" fillId="0" borderId="0" xfId="433" applyNumberFormat="1" applyFont="1" applyFill="1" applyBorder="1" applyAlignment="1">
      <alignment horizontal="center" vertical="center" wrapText="1"/>
    </xf>
    <xf numFmtId="3" fontId="74" fillId="0" borderId="0" xfId="433" applyNumberFormat="1" applyFont="1" applyFill="1" applyAlignment="1">
      <alignment vertical="center" wrapText="1"/>
    </xf>
    <xf numFmtId="3" fontId="74" fillId="0" borderId="0" xfId="433" applyNumberFormat="1" applyFont="1" applyFill="1"/>
    <xf numFmtId="3" fontId="73" fillId="0" borderId="0" xfId="433" applyNumberFormat="1" applyFont="1" applyFill="1" applyBorder="1" applyAlignment="1">
      <alignment horizontal="center" vertical="center" wrapText="1"/>
    </xf>
    <xf numFmtId="3" fontId="132" fillId="0" borderId="25" xfId="433" applyNumberFormat="1" applyFont="1" applyFill="1" applyBorder="1" applyAlignment="1">
      <alignment horizontal="center" vertical="center" wrapText="1"/>
    </xf>
    <xf numFmtId="3" fontId="132" fillId="0" borderId="24" xfId="433" applyNumberFormat="1" applyFont="1" applyFill="1" applyBorder="1"/>
    <xf numFmtId="0" fontId="73" fillId="0" borderId="19" xfId="433" applyFont="1" applyFill="1" applyBorder="1" applyAlignment="1">
      <alignment horizontal="center" vertical="center" wrapText="1"/>
    </xf>
    <xf numFmtId="0" fontId="132" fillId="0" borderId="19" xfId="433" applyFont="1" applyFill="1" applyBorder="1" applyAlignment="1">
      <alignment horizontal="center" vertical="center" wrapText="1"/>
    </xf>
    <xf numFmtId="167" fontId="73" fillId="0" borderId="19" xfId="433" applyNumberFormat="1" applyFont="1" applyFill="1" applyBorder="1" applyAlignment="1">
      <alignment horizontal="center" vertical="center" wrapText="1"/>
    </xf>
    <xf numFmtId="3" fontId="131" fillId="0" borderId="19" xfId="433" applyNumberFormat="1" applyFont="1" applyFill="1" applyBorder="1" applyAlignment="1">
      <alignment horizontal="center" vertical="center" wrapText="1"/>
    </xf>
    <xf numFmtId="0" fontId="73" fillId="0" borderId="0" xfId="433" applyFont="1" applyFill="1" applyBorder="1" applyAlignment="1">
      <alignment horizontal="center" vertical="center" wrapText="1"/>
    </xf>
    <xf numFmtId="3" fontId="131" fillId="0" borderId="20" xfId="433" applyNumberFormat="1" applyFont="1" applyFill="1" applyBorder="1" applyAlignment="1">
      <alignment horizontal="center" vertical="center" wrapText="1"/>
    </xf>
    <xf numFmtId="3" fontId="131" fillId="0" borderId="0" xfId="433" applyNumberFormat="1" applyFont="1" applyFill="1" applyBorder="1" applyAlignment="1">
      <alignment horizontal="center" vertical="center" wrapText="1"/>
    </xf>
    <xf numFmtId="3" fontId="131" fillId="0" borderId="24" xfId="433" applyNumberFormat="1" applyFont="1" applyFill="1" applyBorder="1" applyAlignment="1">
      <alignment horizontal="center" vertical="center" wrapText="1"/>
    </xf>
    <xf numFmtId="3" fontId="74" fillId="0" borderId="19" xfId="433" applyNumberFormat="1" applyFont="1" applyFill="1" applyBorder="1" applyAlignment="1">
      <alignment horizontal="left" vertical="center"/>
    </xf>
    <xf numFmtId="3" fontId="79" fillId="48" borderId="19" xfId="377" applyNumberFormat="1" applyFont="1" applyFill="1" applyBorder="1" applyAlignment="1">
      <alignment horizontal="center" vertical="center"/>
    </xf>
    <xf numFmtId="3" fontId="79" fillId="48" borderId="19" xfId="377" applyNumberFormat="1" applyFont="1" applyFill="1" applyBorder="1" applyAlignment="1" applyProtection="1">
      <alignment horizontal="center" vertical="center"/>
      <protection locked="0"/>
    </xf>
    <xf numFmtId="3" fontId="105" fillId="48" borderId="19" xfId="377" applyNumberFormat="1" applyFont="1" applyFill="1" applyBorder="1" applyAlignment="1">
      <alignment horizontal="center" vertical="center"/>
    </xf>
    <xf numFmtId="3" fontId="70" fillId="48" borderId="19" xfId="377" applyNumberFormat="1" applyFont="1" applyFill="1" applyBorder="1" applyAlignment="1" applyProtection="1">
      <alignment horizontal="center" vertical="center"/>
      <protection locked="0"/>
    </xf>
    <xf numFmtId="3" fontId="70" fillId="48" borderId="19" xfId="377" applyNumberFormat="1" applyFont="1" applyFill="1" applyBorder="1" applyAlignment="1">
      <alignment horizontal="center" vertical="center"/>
    </xf>
    <xf numFmtId="3" fontId="74" fillId="0" borderId="0" xfId="433" applyNumberFormat="1" applyFont="1" applyFill="1" applyBorder="1" applyAlignment="1" applyProtection="1">
      <alignment horizontal="center" vertical="center"/>
      <protection locked="0"/>
    </xf>
    <xf numFmtId="3" fontId="132" fillId="0" borderId="32" xfId="433" applyNumberFormat="1" applyFont="1" applyFill="1" applyBorder="1" applyAlignment="1">
      <alignment horizontal="center" vertical="center"/>
    </xf>
    <xf numFmtId="3" fontId="132" fillId="0" borderId="33" xfId="433" applyNumberFormat="1" applyFont="1" applyFill="1" applyBorder="1" applyAlignment="1">
      <alignment horizontal="center" vertical="center"/>
    </xf>
    <xf numFmtId="3" fontId="132" fillId="0" borderId="0" xfId="433" applyNumberFormat="1" applyFont="1" applyFill="1" applyBorder="1" applyAlignment="1">
      <alignment horizontal="center" vertical="center"/>
    </xf>
    <xf numFmtId="3" fontId="74" fillId="48" borderId="19" xfId="433" applyNumberFormat="1" applyFont="1" applyFill="1" applyBorder="1" applyAlignment="1">
      <alignment horizontal="left" vertical="center"/>
    </xf>
    <xf numFmtId="3" fontId="78" fillId="48" borderId="19" xfId="377" applyNumberFormat="1" applyFont="1" applyFill="1" applyBorder="1" applyAlignment="1">
      <alignment horizontal="center" vertical="center"/>
    </xf>
    <xf numFmtId="3" fontId="132" fillId="0" borderId="54" xfId="433" applyNumberFormat="1" applyFont="1" applyFill="1" applyBorder="1" applyAlignment="1">
      <alignment horizontal="center" vertical="center"/>
    </xf>
    <xf numFmtId="3" fontId="132" fillId="0" borderId="19" xfId="433" applyNumberFormat="1" applyFont="1" applyFill="1" applyBorder="1" applyAlignment="1">
      <alignment horizontal="center" vertical="center"/>
    </xf>
    <xf numFmtId="3" fontId="73" fillId="0" borderId="19" xfId="433" applyNumberFormat="1" applyFont="1" applyFill="1" applyBorder="1" applyAlignment="1">
      <alignment horizontal="left" vertical="center"/>
    </xf>
    <xf numFmtId="3" fontId="73" fillId="0" borderId="0" xfId="433" applyNumberFormat="1" applyFont="1" applyFill="1" applyBorder="1" applyAlignment="1">
      <alignment horizontal="center" vertical="center"/>
    </xf>
    <xf numFmtId="3" fontId="131" fillId="0" borderId="21" xfId="433" applyNumberFormat="1" applyFont="1" applyFill="1" applyBorder="1" applyAlignment="1">
      <alignment horizontal="center" vertical="center"/>
    </xf>
    <xf numFmtId="3" fontId="131" fillId="0" borderId="19" xfId="433" applyNumberFormat="1" applyFont="1" applyFill="1" applyBorder="1" applyAlignment="1">
      <alignment horizontal="center" vertical="center"/>
    </xf>
    <xf numFmtId="3" fontId="131" fillId="0" borderId="0" xfId="433" applyNumberFormat="1" applyFont="1" applyFill="1" applyBorder="1" applyAlignment="1">
      <alignment horizontal="center" vertical="center"/>
    </xf>
    <xf numFmtId="3" fontId="73" fillId="48" borderId="19" xfId="433" applyNumberFormat="1" applyFont="1" applyFill="1" applyBorder="1" applyAlignment="1">
      <alignment horizontal="left" vertical="center"/>
    </xf>
    <xf numFmtId="3" fontId="131" fillId="0" borderId="54" xfId="433" applyNumberFormat="1" applyFont="1" applyFill="1" applyBorder="1" applyAlignment="1">
      <alignment horizontal="center" vertical="center"/>
    </xf>
    <xf numFmtId="3" fontId="73" fillId="0" borderId="0" xfId="433" applyNumberFormat="1" applyFont="1" applyFill="1"/>
    <xf numFmtId="3" fontId="71" fillId="0" borderId="0" xfId="433" applyNumberFormat="1" applyFont="1" applyFill="1"/>
    <xf numFmtId="3" fontId="36" fillId="0" borderId="0" xfId="433" applyNumberFormat="1" applyFont="1" applyFill="1"/>
    <xf numFmtId="3" fontId="74" fillId="0" borderId="0" xfId="433" applyNumberFormat="1" applyFont="1" applyFill="1" applyBorder="1"/>
    <xf numFmtId="3" fontId="74" fillId="0" borderId="0" xfId="433" applyNumberFormat="1" applyFont="1" applyFill="1" applyBorder="1" applyAlignment="1">
      <alignment horizontal="center" vertical="center"/>
    </xf>
    <xf numFmtId="0" fontId="74" fillId="0" borderId="0" xfId="433" quotePrefix="1" applyFont="1" applyFill="1" applyBorder="1" applyAlignment="1">
      <alignment horizontal="center" vertical="center"/>
    </xf>
    <xf numFmtId="0" fontId="74" fillId="0" borderId="0" xfId="433" applyFont="1" applyFill="1" applyBorder="1" applyAlignment="1">
      <alignment horizontal="center" vertical="center"/>
    </xf>
    <xf numFmtId="3" fontId="74" fillId="48" borderId="0" xfId="433" applyNumberFormat="1" applyFont="1" applyFill="1" applyBorder="1"/>
    <xf numFmtId="0" fontId="74" fillId="48" borderId="0" xfId="433" applyFont="1" applyFill="1" applyBorder="1" applyAlignment="1">
      <alignment horizontal="center" vertical="center"/>
    </xf>
    <xf numFmtId="0" fontId="74" fillId="48" borderId="0" xfId="433" quotePrefix="1" applyFont="1" applyFill="1" applyBorder="1" applyAlignment="1">
      <alignment horizontal="center" vertical="center"/>
    </xf>
    <xf numFmtId="3" fontId="74" fillId="48" borderId="0" xfId="433" applyNumberFormat="1" applyFont="1" applyFill="1"/>
    <xf numFmtId="167" fontId="74" fillId="48" borderId="0" xfId="433" applyNumberFormat="1" applyFont="1" applyFill="1" applyAlignment="1">
      <alignment horizontal="center"/>
    </xf>
    <xf numFmtId="3" fontId="74" fillId="48" borderId="0" xfId="433" applyNumberFormat="1" applyFont="1" applyFill="1" applyAlignment="1">
      <alignment horizontal="center"/>
    </xf>
    <xf numFmtId="0" fontId="73" fillId="48" borderId="19" xfId="433" applyFont="1" applyFill="1" applyBorder="1" applyAlignment="1">
      <alignment horizontal="center" vertical="center" wrapText="1"/>
    </xf>
    <xf numFmtId="167" fontId="73" fillId="48" borderId="19" xfId="433" applyNumberFormat="1" applyFont="1" applyFill="1" applyBorder="1" applyAlignment="1">
      <alignment horizontal="center" vertical="center" wrapText="1"/>
    </xf>
    <xf numFmtId="0" fontId="132" fillId="48" borderId="19" xfId="433" applyFont="1" applyFill="1" applyBorder="1" applyAlignment="1">
      <alignment horizontal="center" vertical="center" wrapText="1"/>
    </xf>
    <xf numFmtId="3" fontId="131" fillId="48" borderId="19" xfId="433" applyNumberFormat="1" applyFont="1" applyFill="1" applyBorder="1" applyAlignment="1">
      <alignment horizontal="center" vertical="center" wrapText="1"/>
    </xf>
    <xf numFmtId="0" fontId="70" fillId="48" borderId="19" xfId="0" applyFont="1" applyFill="1" applyBorder="1" applyAlignment="1">
      <alignment horizontal="center"/>
    </xf>
    <xf numFmtId="3" fontId="74" fillId="48" borderId="0" xfId="433" applyNumberFormat="1" applyFont="1" applyFill="1" applyAlignment="1">
      <alignment horizontal="center" vertical="center" wrapText="1"/>
    </xf>
    <xf numFmtId="3" fontId="73" fillId="48" borderId="0" xfId="433" applyNumberFormat="1" applyFont="1" applyFill="1" applyBorder="1" applyAlignment="1">
      <alignment horizontal="center" vertical="center" wrapText="1"/>
    </xf>
    <xf numFmtId="3" fontId="73" fillId="0" borderId="0" xfId="433" applyNumberFormat="1" applyFont="1" applyFill="1" applyBorder="1"/>
    <xf numFmtId="3" fontId="71" fillId="0" borderId="0" xfId="433" applyNumberFormat="1" applyFont="1" applyFill="1" applyBorder="1"/>
    <xf numFmtId="3" fontId="36" fillId="0" borderId="0" xfId="433" applyNumberFormat="1" applyFont="1" applyFill="1" applyBorder="1"/>
    <xf numFmtId="0" fontId="131" fillId="0" borderId="25" xfId="433" applyFont="1" applyFill="1" applyBorder="1" applyAlignment="1">
      <alignment horizontal="center" vertical="center" wrapText="1"/>
    </xf>
    <xf numFmtId="0" fontId="131" fillId="0" borderId="20" xfId="433" applyFont="1" applyFill="1" applyBorder="1" applyAlignment="1">
      <alignment horizontal="center" vertical="center" wrapText="1"/>
    </xf>
    <xf numFmtId="3" fontId="74" fillId="0" borderId="0" xfId="433" applyNumberFormat="1" applyFont="1" applyFill="1" applyBorder="1" applyAlignment="1">
      <alignment horizontal="left" vertical="center"/>
    </xf>
    <xf numFmtId="3" fontId="70" fillId="0" borderId="0" xfId="433" applyNumberFormat="1" applyFont="1" applyFill="1" applyBorder="1"/>
    <xf numFmtId="3" fontId="34" fillId="0" borderId="0" xfId="433" applyNumberFormat="1" applyFont="1" applyFill="1" applyBorder="1"/>
    <xf numFmtId="0" fontId="131" fillId="0" borderId="28" xfId="433" applyFont="1" applyFill="1" applyBorder="1" applyAlignment="1">
      <alignment horizontal="center" vertical="center" wrapText="1"/>
    </xf>
    <xf numFmtId="0" fontId="131" fillId="0" borderId="29" xfId="433" applyFont="1" applyFill="1" applyBorder="1" applyAlignment="1">
      <alignment horizontal="center" vertical="center" wrapText="1"/>
    </xf>
    <xf numFmtId="3" fontId="133" fillId="0" borderId="19" xfId="433" applyNumberFormat="1" applyFont="1" applyFill="1" applyBorder="1" applyAlignment="1">
      <alignment horizontal="center" vertical="center" wrapText="1"/>
    </xf>
    <xf numFmtId="3" fontId="131" fillId="0" borderId="54" xfId="433" applyNumberFormat="1" applyFont="1" applyFill="1" applyBorder="1" applyAlignment="1">
      <alignment horizontal="center" vertical="center" wrapText="1"/>
    </xf>
    <xf numFmtId="3" fontId="133" fillId="48" borderId="19" xfId="433" applyNumberFormat="1" applyFont="1" applyFill="1" applyBorder="1" applyAlignment="1">
      <alignment horizontal="center" vertical="center" wrapText="1"/>
    </xf>
    <xf numFmtId="3" fontId="74" fillId="0" borderId="19" xfId="433" applyNumberFormat="1" applyFont="1" applyFill="1" applyBorder="1" applyAlignment="1">
      <alignment horizontal="left" vertical="center" wrapText="1"/>
    </xf>
    <xf numFmtId="3" fontId="70" fillId="48" borderId="19" xfId="377" applyNumberFormat="1" applyFont="1" applyFill="1" applyBorder="1" applyAlignment="1">
      <alignment horizontal="center" vertical="center" wrapText="1"/>
    </xf>
    <xf numFmtId="3" fontId="132" fillId="0" borderId="68" xfId="433" applyNumberFormat="1" applyFont="1" applyFill="1" applyBorder="1" applyAlignment="1">
      <alignment horizontal="center" vertical="center"/>
    </xf>
    <xf numFmtId="3" fontId="132" fillId="0" borderId="36" xfId="433" applyNumberFormat="1" applyFont="1" applyFill="1" applyBorder="1" applyAlignment="1">
      <alignment horizontal="center" vertical="center"/>
    </xf>
    <xf numFmtId="3" fontId="70" fillId="48" borderId="19" xfId="433" applyNumberFormat="1" applyFont="1" applyFill="1" applyBorder="1" applyAlignment="1">
      <alignment horizontal="center" vertical="center"/>
    </xf>
    <xf numFmtId="3" fontId="70" fillId="48" borderId="19" xfId="433" applyNumberFormat="1" applyFont="1" applyFill="1" applyBorder="1" applyAlignment="1" applyProtection="1">
      <alignment horizontal="center" vertical="center"/>
      <protection locked="0"/>
    </xf>
    <xf numFmtId="3" fontId="78" fillId="48" borderId="19" xfId="433" applyNumberFormat="1" applyFont="1" applyFill="1" applyBorder="1" applyAlignment="1">
      <alignment horizontal="center" vertical="center"/>
    </xf>
    <xf numFmtId="3" fontId="132" fillId="0" borderId="88" xfId="433" applyNumberFormat="1" applyFont="1" applyFill="1" applyBorder="1" applyAlignment="1">
      <alignment horizontal="center" vertical="center"/>
    </xf>
    <xf numFmtId="3" fontId="132" fillId="0" borderId="38" xfId="433" applyNumberFormat="1" applyFont="1" applyFill="1" applyBorder="1" applyAlignment="1">
      <alignment horizontal="center" vertical="center"/>
    </xf>
    <xf numFmtId="3" fontId="132" fillId="0" borderId="39" xfId="433" applyNumberFormat="1" applyFont="1" applyFill="1" applyBorder="1" applyAlignment="1">
      <alignment horizontal="center" vertical="center"/>
    </xf>
    <xf numFmtId="3" fontId="73" fillId="0" borderId="19" xfId="433" applyNumberFormat="1" applyFont="1" applyFill="1" applyBorder="1" applyAlignment="1">
      <alignment horizontal="left" vertical="center" wrapText="1"/>
    </xf>
    <xf numFmtId="3" fontId="77" fillId="48" borderId="19" xfId="377" applyNumberFormat="1" applyFont="1" applyFill="1" applyBorder="1" applyAlignment="1">
      <alignment horizontal="center" vertical="center"/>
    </xf>
    <xf numFmtId="3" fontId="71" fillId="48" borderId="19" xfId="377" applyNumberFormat="1" applyFont="1" applyFill="1" applyBorder="1" applyAlignment="1">
      <alignment horizontal="center" vertical="center" wrapText="1"/>
    </xf>
    <xf numFmtId="3" fontId="131" fillId="0" borderId="22" xfId="433" applyNumberFormat="1" applyFont="1" applyFill="1" applyBorder="1" applyAlignment="1">
      <alignment horizontal="center" vertical="center"/>
    </xf>
    <xf numFmtId="3" fontId="70" fillId="0" borderId="0" xfId="433" applyNumberFormat="1" applyFont="1" applyFill="1" applyAlignment="1">
      <alignment horizontal="center"/>
    </xf>
    <xf numFmtId="3" fontId="34" fillId="0" borderId="0" xfId="433" applyNumberFormat="1" applyFont="1" applyFill="1" applyAlignment="1">
      <alignment horizontal="center"/>
    </xf>
    <xf numFmtId="167" fontId="34" fillId="0" borderId="0" xfId="433" applyNumberFormat="1" applyFont="1" applyFill="1"/>
    <xf numFmtId="0" fontId="0" fillId="0" borderId="0" xfId="433" applyFont="1" applyAlignment="1" applyProtection="1">
      <alignment horizontal="center" vertical="center"/>
    </xf>
    <xf numFmtId="4" fontId="34" fillId="0" borderId="0" xfId="433" applyNumberFormat="1" applyFont="1" applyFill="1"/>
    <xf numFmtId="0" fontId="104" fillId="0" borderId="0" xfId="433" applyFont="1" applyFill="1" applyAlignment="1">
      <alignment horizontal="center"/>
    </xf>
    <xf numFmtId="0" fontId="44" fillId="0" borderId="0" xfId="433" applyFont="1" applyFill="1" applyAlignment="1"/>
    <xf numFmtId="0" fontId="39" fillId="0" borderId="0" xfId="433" applyFont="1" applyAlignment="1" applyProtection="1">
      <alignment horizontal="left" indent="4"/>
    </xf>
    <xf numFmtId="0" fontId="39" fillId="0" borderId="0" xfId="433" applyFont="1" applyProtection="1"/>
    <xf numFmtId="0" fontId="44" fillId="0" borderId="0" xfId="433" applyFont="1" applyAlignment="1"/>
    <xf numFmtId="0" fontId="44" fillId="0" borderId="0" xfId="433" applyFont="1" applyAlignment="1">
      <alignment horizontal="left" indent="4"/>
    </xf>
    <xf numFmtId="0" fontId="0" fillId="0" borderId="0" xfId="433" applyFont="1" applyAlignment="1" applyProtection="1">
      <alignment horizontal="center" vertical="center" wrapText="1"/>
      <protection locked="0"/>
    </xf>
    <xf numFmtId="0" fontId="70" fillId="0" borderId="0" xfId="433" applyFont="1" applyAlignment="1" applyProtection="1">
      <alignment horizontal="center" vertical="center" wrapText="1"/>
      <protection locked="0"/>
    </xf>
    <xf numFmtId="0" fontId="74" fillId="0" borderId="0" xfId="0" applyFont="1" applyAlignment="1">
      <alignment wrapText="1"/>
    </xf>
    <xf numFmtId="0" fontId="30" fillId="0" borderId="0" xfId="433" applyFont="1" applyProtection="1"/>
    <xf numFmtId="0" fontId="70" fillId="0" borderId="0" xfId="433" applyFont="1" applyBorder="1" applyAlignment="1" applyProtection="1">
      <alignment horizontal="center" vertical="center" wrapText="1"/>
      <protection locked="0"/>
    </xf>
    <xf numFmtId="0" fontId="104" fillId="0" borderId="0" xfId="433" applyFont="1" applyAlignment="1" applyProtection="1">
      <alignment horizontal="center" vertical="center" wrapText="1"/>
      <protection locked="0"/>
    </xf>
    <xf numFmtId="0" fontId="0" fillId="0" borderId="0" xfId="433" applyFont="1" applyProtection="1"/>
    <xf numFmtId="0" fontId="74" fillId="0" borderId="18" xfId="433" applyFont="1" applyFill="1" applyBorder="1" applyAlignment="1" applyProtection="1">
      <alignment horizontal="center" vertical="center" wrapText="1"/>
    </xf>
    <xf numFmtId="0" fontId="74" fillId="0" borderId="18" xfId="433" applyFont="1" applyFill="1" applyBorder="1" applyAlignment="1" applyProtection="1">
      <alignment horizontal="left" vertical="center" wrapText="1"/>
    </xf>
    <xf numFmtId="0" fontId="0" fillId="0" borderId="0" xfId="433" applyFont="1" applyFill="1" applyProtection="1"/>
    <xf numFmtId="0" fontId="70" fillId="0" borderId="0" xfId="433" applyFont="1" applyFill="1" applyProtection="1"/>
    <xf numFmtId="0" fontId="0" fillId="0" borderId="0" xfId="433" applyFont="1" applyAlignment="1" applyProtection="1">
      <alignment horizontal="center" vertical="center" wrapText="1"/>
    </xf>
    <xf numFmtId="0" fontId="74" fillId="0" borderId="18" xfId="433" applyNumberFormat="1" applyFont="1" applyFill="1" applyBorder="1" applyAlignment="1" applyProtection="1">
      <alignment horizontal="center" vertical="center" wrapText="1"/>
    </xf>
    <xf numFmtId="1" fontId="74" fillId="0" borderId="18" xfId="433" applyNumberFormat="1" applyFont="1" applyFill="1" applyBorder="1" applyAlignment="1" applyProtection="1">
      <alignment horizontal="center" vertical="center" wrapText="1"/>
    </xf>
    <xf numFmtId="1" fontId="0" fillId="0" borderId="17" xfId="433" applyNumberFormat="1" applyFont="1" applyFill="1" applyBorder="1" applyAlignment="1" applyProtection="1">
      <alignment horizontal="center" vertical="center" wrapText="1"/>
    </xf>
    <xf numFmtId="1" fontId="0" fillId="0" borderId="0" xfId="433" applyNumberFormat="1" applyFont="1" applyBorder="1" applyAlignment="1" applyProtection="1">
      <alignment horizontal="center" vertical="center" wrapText="1"/>
    </xf>
    <xf numFmtId="1" fontId="0" fillId="0" borderId="0" xfId="433" applyNumberFormat="1" applyFont="1" applyAlignment="1" applyProtection="1">
      <alignment horizontal="center" vertical="center" wrapText="1"/>
    </xf>
    <xf numFmtId="0" fontId="74" fillId="0" borderId="18" xfId="433" applyFont="1" applyFill="1" applyBorder="1" applyAlignment="1" applyProtection="1">
      <alignment horizontal="center" vertical="center"/>
    </xf>
    <xf numFmtId="0" fontId="74" fillId="0" borderId="18" xfId="433" applyFont="1" applyFill="1" applyBorder="1" applyAlignment="1" applyProtection="1">
      <alignment horizontal="left" vertical="center"/>
    </xf>
    <xf numFmtId="3" fontId="74" fillId="48" borderId="18" xfId="377" applyNumberFormat="1" applyFont="1" applyFill="1" applyBorder="1" applyAlignment="1" applyProtection="1">
      <alignment horizontal="center" vertical="center"/>
      <protection locked="0"/>
    </xf>
    <xf numFmtId="10" fontId="74" fillId="48" borderId="18" xfId="377" applyNumberFormat="1" applyFont="1" applyFill="1" applyBorder="1" applyAlignment="1" applyProtection="1">
      <alignment horizontal="center" vertical="center"/>
    </xf>
    <xf numFmtId="3" fontId="74" fillId="48" borderId="18" xfId="377" applyNumberFormat="1" applyFont="1" applyFill="1" applyBorder="1" applyAlignment="1" applyProtection="1">
      <alignment horizontal="center" vertical="center"/>
    </xf>
    <xf numFmtId="0" fontId="30" fillId="0" borderId="0" xfId="433" applyFont="1" applyFill="1" applyAlignment="1" applyProtection="1">
      <alignment horizontal="center" vertical="center" wrapText="1"/>
      <protection locked="0"/>
    </xf>
    <xf numFmtId="3" fontId="74" fillId="0" borderId="40" xfId="57141" applyNumberFormat="1" applyFont="1" applyFill="1" applyBorder="1" applyAlignment="1" applyProtection="1">
      <alignment horizontal="center" vertical="center" wrapText="1"/>
    </xf>
    <xf numFmtId="0" fontId="70" fillId="0" borderId="40" xfId="57141" applyFont="1" applyFill="1" applyBorder="1" applyAlignment="1" applyProtection="1">
      <alignment horizontal="center" vertical="center" wrapText="1"/>
      <protection locked="0"/>
    </xf>
    <xf numFmtId="3" fontId="74" fillId="0" borderId="41" xfId="57141" applyNumberFormat="1" applyFont="1" applyFill="1" applyBorder="1" applyAlignment="1" applyProtection="1">
      <alignment horizontal="center" vertical="center" wrapText="1"/>
    </xf>
    <xf numFmtId="0" fontId="70" fillId="0" borderId="41" xfId="57141" applyFont="1" applyBorder="1" applyAlignment="1" applyProtection="1">
      <alignment horizontal="center" vertical="center" wrapText="1"/>
      <protection locked="0"/>
    </xf>
    <xf numFmtId="3" fontId="70" fillId="0" borderId="40" xfId="377" applyNumberFormat="1" applyFont="1" applyFill="1" applyBorder="1" applyAlignment="1">
      <alignment horizontal="center"/>
    </xf>
    <xf numFmtId="3" fontId="70" fillId="0" borderId="41" xfId="377" applyNumberFormat="1" applyFont="1" applyFill="1" applyBorder="1" applyAlignment="1">
      <alignment horizontal="center"/>
    </xf>
    <xf numFmtId="3" fontId="70" fillId="0" borderId="42" xfId="377" applyNumberFormat="1" applyFont="1" applyFill="1" applyBorder="1" applyAlignment="1">
      <alignment horizontal="center"/>
    </xf>
    <xf numFmtId="0" fontId="70" fillId="0" borderId="42" xfId="57141" applyFont="1" applyBorder="1" applyAlignment="1" applyProtection="1">
      <alignment horizontal="center" vertical="center" wrapText="1"/>
      <protection locked="0"/>
    </xf>
    <xf numFmtId="1" fontId="70" fillId="0" borderId="43" xfId="57141" applyNumberFormat="1" applyFont="1" applyBorder="1" applyAlignment="1" applyProtection="1">
      <alignment horizontal="center" vertical="center" wrapText="1"/>
      <protection locked="0"/>
    </xf>
    <xf numFmtId="3" fontId="70" fillId="0" borderId="40" xfId="377" applyNumberFormat="1" applyFont="1" applyFill="1" applyBorder="1" applyAlignment="1" applyProtection="1">
      <alignment horizontal="center" vertical="center" wrapText="1"/>
      <protection locked="0"/>
    </xf>
    <xf numFmtId="3" fontId="70" fillId="0" borderId="41" xfId="377" applyNumberFormat="1" applyFont="1" applyFill="1" applyBorder="1" applyAlignment="1" applyProtection="1">
      <alignment horizontal="center" vertical="center" wrapText="1"/>
      <protection locked="0"/>
    </xf>
    <xf numFmtId="0" fontId="70" fillId="0" borderId="18" xfId="57141" applyFont="1" applyBorder="1" applyAlignment="1" applyProtection="1">
      <alignment horizontal="center" vertical="center" wrapText="1"/>
      <protection locked="0"/>
    </xf>
    <xf numFmtId="0" fontId="70" fillId="0" borderId="42" xfId="57141" applyFont="1" applyFill="1" applyBorder="1" applyAlignment="1" applyProtection="1">
      <alignment horizontal="center" vertical="center" wrapText="1"/>
      <protection locked="0"/>
    </xf>
    <xf numFmtId="3" fontId="70" fillId="0" borderId="40" xfId="377" applyNumberFormat="1" applyFont="1" applyFill="1" applyBorder="1" applyAlignment="1" applyProtection="1">
      <alignment horizontal="center"/>
    </xf>
    <xf numFmtId="3" fontId="70" fillId="0" borderId="41" xfId="377" applyNumberFormat="1" applyFont="1" applyFill="1" applyBorder="1" applyAlignment="1" applyProtection="1">
      <alignment horizontal="center"/>
    </xf>
    <xf numFmtId="3" fontId="70" fillId="0" borderId="18" xfId="377" applyNumberFormat="1" applyFont="1" applyFill="1" applyBorder="1" applyAlignment="1" applyProtection="1">
      <alignment horizontal="center" vertical="center"/>
    </xf>
    <xf numFmtId="3" fontId="134" fillId="0" borderId="18" xfId="377" applyNumberFormat="1" applyFont="1" applyFill="1" applyBorder="1" applyAlignment="1" applyProtection="1">
      <alignment horizontal="center" vertical="center"/>
    </xf>
    <xf numFmtId="3" fontId="70" fillId="0" borderId="40" xfId="377" applyNumberFormat="1" applyFont="1" applyFill="1" applyBorder="1" applyAlignment="1">
      <alignment horizontal="center" vertical="center"/>
    </xf>
    <xf numFmtId="0" fontId="70" fillId="0" borderId="40" xfId="57141" applyFont="1" applyBorder="1" applyAlignment="1" applyProtection="1">
      <alignment horizontal="center" vertical="center" wrapText="1"/>
      <protection locked="0"/>
    </xf>
    <xf numFmtId="3" fontId="70" fillId="0" borderId="41" xfId="377" applyNumberFormat="1" applyFont="1" applyFill="1" applyBorder="1" applyAlignment="1">
      <alignment horizontal="center" vertical="center"/>
    </xf>
    <xf numFmtId="3" fontId="70" fillId="0" borderId="41" xfId="377" applyNumberFormat="1" applyFont="1" applyFill="1" applyBorder="1" applyAlignment="1" applyProtection="1">
      <alignment horizontal="center" vertical="center"/>
    </xf>
    <xf numFmtId="1" fontId="70" fillId="0" borderId="48" xfId="57141" applyNumberFormat="1" applyFont="1" applyFill="1" applyBorder="1" applyAlignment="1" applyProtection="1">
      <alignment horizontal="center" vertical="center"/>
      <protection locked="0"/>
    </xf>
    <xf numFmtId="1" fontId="70" fillId="0" borderId="47" xfId="57141" applyNumberFormat="1" applyFont="1" applyFill="1" applyBorder="1" applyAlignment="1" applyProtection="1">
      <alignment horizontal="center" vertical="center"/>
      <protection locked="0"/>
    </xf>
    <xf numFmtId="0" fontId="70" fillId="0" borderId="41" xfId="57141" applyFont="1" applyFill="1" applyBorder="1" applyAlignment="1" applyProtection="1">
      <alignment horizontal="center" vertical="center" wrapText="1"/>
      <protection locked="0"/>
    </xf>
    <xf numFmtId="0" fontId="70" fillId="0" borderId="0" xfId="57141" applyFont="1" applyAlignment="1" applyProtection="1">
      <alignment horizontal="center" vertical="center" wrapText="1"/>
      <protection locked="0"/>
    </xf>
    <xf numFmtId="0" fontId="70" fillId="0" borderId="0" xfId="57141" applyFont="1" applyFill="1" applyAlignment="1" applyProtection="1">
      <alignment horizontal="center" vertical="center" wrapText="1"/>
      <protection locked="0"/>
    </xf>
    <xf numFmtId="0" fontId="44" fillId="0" borderId="0" xfId="433" applyFont="1" applyFill="1" applyAlignment="1">
      <alignment horizontal="right"/>
    </xf>
    <xf numFmtId="0" fontId="39" fillId="0" borderId="0" xfId="433" applyFont="1" applyAlignment="1" applyProtection="1">
      <alignment horizontal="center" vertical="center" wrapText="1"/>
      <protection locked="0"/>
    </xf>
    <xf numFmtId="0" fontId="39" fillId="0" borderId="0" xfId="433" applyFont="1" applyBorder="1" applyAlignment="1" applyProtection="1">
      <alignment horizontal="center" vertical="center" wrapText="1"/>
      <protection locked="0"/>
    </xf>
    <xf numFmtId="0" fontId="104" fillId="0" borderId="0" xfId="433" applyFont="1" applyFill="1" applyAlignment="1">
      <alignment horizontal="left"/>
    </xf>
    <xf numFmtId="0" fontId="30" fillId="0" borderId="0" xfId="433" applyFont="1" applyAlignment="1" applyProtection="1">
      <alignment horizontal="center" vertical="center" wrapText="1"/>
      <protection locked="0"/>
    </xf>
    <xf numFmtId="0" fontId="30" fillId="0" borderId="0" xfId="433" applyFont="1" applyFill="1" applyAlignment="1" applyProtection="1">
      <alignment horizontal="center" vertical="center"/>
      <protection locked="0"/>
    </xf>
    <xf numFmtId="0" fontId="30" fillId="0" borderId="18" xfId="377" applyFont="1" applyBorder="1" applyAlignment="1" applyProtection="1">
      <alignment horizontal="center" vertical="center" wrapText="1"/>
      <protection locked="0"/>
    </xf>
    <xf numFmtId="1" fontId="30" fillId="0" borderId="0" xfId="433" applyNumberFormat="1" applyFont="1" applyAlignment="1" applyProtection="1">
      <alignment horizontal="center" vertical="center" wrapText="1"/>
      <protection locked="0"/>
    </xf>
    <xf numFmtId="0" fontId="44" fillId="48" borderId="18" xfId="381" applyFont="1" applyFill="1" applyBorder="1" applyAlignment="1">
      <alignment horizontal="center" vertical="center"/>
    </xf>
    <xf numFmtId="0" fontId="44" fillId="48" borderId="18" xfId="381" applyFont="1" applyFill="1" applyBorder="1" applyAlignment="1">
      <alignment horizontal="center" vertical="center" wrapText="1"/>
    </xf>
    <xf numFmtId="0" fontId="83" fillId="0" borderId="0" xfId="381" applyFont="1" applyAlignment="1">
      <alignment horizontal="center" vertical="center"/>
    </xf>
    <xf numFmtId="4" fontId="74" fillId="48" borderId="18" xfId="52" applyNumberFormat="1" applyFont="1" applyFill="1" applyBorder="1" applyAlignment="1" applyProtection="1">
      <alignment horizontal="center" vertical="center"/>
      <protection locked="0"/>
    </xf>
    <xf numFmtId="4" fontId="74" fillId="48" borderId="18" xfId="52" applyNumberFormat="1" applyFont="1" applyFill="1" applyBorder="1" applyAlignment="1" applyProtection="1">
      <alignment horizontal="center" vertical="center"/>
    </xf>
    <xf numFmtId="4" fontId="74" fillId="48" borderId="18" xfId="433" applyNumberFormat="1" applyFont="1" applyFill="1" applyBorder="1" applyAlignment="1" applyProtection="1">
      <alignment horizontal="center" vertical="center"/>
      <protection locked="0"/>
    </xf>
    <xf numFmtId="4" fontId="74" fillId="48" borderId="18" xfId="433" applyNumberFormat="1" applyFont="1" applyFill="1" applyBorder="1" applyAlignment="1" applyProtection="1">
      <alignment horizontal="center" vertical="center"/>
    </xf>
    <xf numFmtId="2" fontId="74" fillId="48" borderId="18" xfId="433" applyNumberFormat="1" applyFont="1" applyFill="1" applyBorder="1" applyAlignment="1" applyProtection="1">
      <alignment horizontal="center"/>
    </xf>
    <xf numFmtId="2" fontId="74" fillId="48" borderId="18" xfId="52" applyNumberFormat="1" applyFont="1" applyFill="1" applyBorder="1" applyAlignment="1" applyProtection="1">
      <alignment horizontal="center" vertical="center"/>
    </xf>
    <xf numFmtId="4" fontId="74" fillId="48" borderId="18" xfId="52" applyNumberFormat="1" applyFont="1" applyFill="1" applyBorder="1" applyAlignment="1" applyProtection="1">
      <alignment horizontal="center"/>
    </xf>
    <xf numFmtId="0" fontId="74" fillId="48" borderId="18" xfId="52" applyFont="1" applyFill="1" applyBorder="1" applyAlignment="1" applyProtection="1">
      <alignment horizontal="center" vertical="center"/>
    </xf>
    <xf numFmtId="0" fontId="74" fillId="48" borderId="56" xfId="52" applyFont="1" applyFill="1" applyBorder="1" applyAlignment="1" applyProtection="1">
      <alignment horizontal="center" vertical="center"/>
    </xf>
    <xf numFmtId="3" fontId="74" fillId="48" borderId="18" xfId="433" applyNumberFormat="1" applyFont="1" applyFill="1" applyBorder="1" applyAlignment="1" applyProtection="1">
      <alignment horizontal="center" vertical="center"/>
      <protection locked="0"/>
    </xf>
    <xf numFmtId="0" fontId="74" fillId="48" borderId="18" xfId="52" applyFont="1" applyFill="1" applyBorder="1" applyAlignment="1" applyProtection="1">
      <alignment vertical="center"/>
    </xf>
    <xf numFmtId="3" fontId="74" fillId="48" borderId="18" xfId="52" applyNumberFormat="1" applyFont="1" applyFill="1" applyBorder="1" applyAlignment="1" applyProtection="1">
      <alignment horizontal="center" vertical="center"/>
      <protection locked="0"/>
    </xf>
    <xf numFmtId="0" fontId="74" fillId="48" borderId="40" xfId="52" applyFont="1" applyFill="1" applyBorder="1" applyAlignment="1" applyProtection="1">
      <alignment horizontal="center" vertical="center"/>
    </xf>
    <xf numFmtId="3" fontId="74" fillId="48" borderId="18" xfId="52" applyNumberFormat="1" applyFont="1" applyFill="1" applyBorder="1" applyAlignment="1" applyProtection="1">
      <alignment horizontal="center" vertical="center"/>
    </xf>
    <xf numFmtId="0" fontId="74" fillId="48" borderId="40" xfId="52" applyFont="1" applyFill="1" applyBorder="1" applyAlignment="1" applyProtection="1">
      <alignment vertical="center"/>
    </xf>
    <xf numFmtId="0" fontId="74" fillId="48" borderId="41" xfId="52" applyFont="1" applyFill="1" applyBorder="1" applyAlignment="1" applyProtection="1">
      <alignment horizontal="center" vertical="center"/>
    </xf>
    <xf numFmtId="0" fontId="74" fillId="48" borderId="42" xfId="52" applyFont="1" applyFill="1" applyBorder="1" applyAlignment="1" applyProtection="1">
      <alignment horizontal="center" vertical="center"/>
    </xf>
    <xf numFmtId="0" fontId="74" fillId="48" borderId="42" xfId="52" applyFont="1" applyFill="1" applyBorder="1" applyAlignment="1" applyProtection="1">
      <alignment vertical="center"/>
    </xf>
    <xf numFmtId="10" fontId="74" fillId="48" borderId="18" xfId="52" applyNumberFormat="1" applyFont="1" applyFill="1" applyBorder="1" applyAlignment="1" applyProtection="1">
      <alignment vertical="center"/>
    </xf>
    <xf numFmtId="3" fontId="74" fillId="48" borderId="41" xfId="52" applyNumberFormat="1" applyFont="1" applyFill="1" applyBorder="1" applyAlignment="1" applyProtection="1">
      <alignment horizontal="center" vertical="center"/>
    </xf>
    <xf numFmtId="10" fontId="74" fillId="48" borderId="41" xfId="52" applyNumberFormat="1" applyFont="1" applyFill="1" applyBorder="1" applyAlignment="1" applyProtection="1">
      <alignment horizontal="center" vertical="center"/>
    </xf>
    <xf numFmtId="4" fontId="74" fillId="48" borderId="41" xfId="52" applyNumberFormat="1" applyFont="1" applyFill="1" applyBorder="1" applyAlignment="1" applyProtection="1">
      <alignment horizontal="center" vertical="center"/>
    </xf>
    <xf numFmtId="10" fontId="74" fillId="48" borderId="18" xfId="52" applyNumberFormat="1" applyFont="1" applyFill="1" applyBorder="1" applyAlignment="1" applyProtection="1">
      <alignment horizontal="center" vertical="center"/>
      <protection locked="0"/>
    </xf>
    <xf numFmtId="10" fontId="74" fillId="48" borderId="44" xfId="52" applyNumberFormat="1" applyFont="1" applyFill="1" applyBorder="1" applyAlignment="1" applyProtection="1">
      <alignment horizontal="center" vertical="center"/>
    </xf>
    <xf numFmtId="0" fontId="74" fillId="48" borderId="45" xfId="52" applyFont="1" applyFill="1" applyBorder="1" applyAlignment="1" applyProtection="1">
      <alignment horizontal="center" vertical="center"/>
    </xf>
    <xf numFmtId="0" fontId="74" fillId="48" borderId="46" xfId="52" applyFont="1" applyFill="1" applyBorder="1" applyAlignment="1" applyProtection="1">
      <alignment horizontal="center" vertical="center"/>
    </xf>
    <xf numFmtId="0" fontId="74" fillId="48" borderId="47" xfId="52" applyFont="1" applyFill="1" applyBorder="1" applyAlignment="1" applyProtection="1">
      <alignment horizontal="center" vertical="center"/>
    </xf>
    <xf numFmtId="0" fontId="74" fillId="48" borderId="56" xfId="52" applyFont="1" applyFill="1" applyBorder="1" applyAlignment="1" applyProtection="1">
      <alignment vertical="center"/>
    </xf>
    <xf numFmtId="0" fontId="74" fillId="48" borderId="57" xfId="52" applyFont="1" applyFill="1" applyBorder="1" applyAlignment="1" applyProtection="1">
      <alignment vertical="center"/>
    </xf>
    <xf numFmtId="0" fontId="74" fillId="48" borderId="53" xfId="52" applyFont="1" applyFill="1" applyBorder="1" applyAlignment="1" applyProtection="1">
      <alignment vertical="center"/>
    </xf>
    <xf numFmtId="3" fontId="74" fillId="48" borderId="18" xfId="433" applyNumberFormat="1" applyFont="1" applyFill="1" applyBorder="1" applyAlignment="1" applyProtection="1">
      <alignment horizontal="center" vertical="center"/>
    </xf>
    <xf numFmtId="4" fontId="74" fillId="48" borderId="41" xfId="52" applyNumberFormat="1" applyFont="1" applyFill="1" applyBorder="1" applyAlignment="1" applyProtection="1">
      <alignment horizontal="center" vertical="center" wrapText="1"/>
      <protection locked="0"/>
    </xf>
    <xf numFmtId="0" fontId="73" fillId="48" borderId="18" xfId="433" applyFont="1" applyFill="1" applyBorder="1" applyAlignment="1" applyProtection="1">
      <alignment horizontal="left" vertical="top" wrapText="1"/>
    </xf>
    <xf numFmtId="0" fontId="74" fillId="48" borderId="18" xfId="433" applyFont="1" applyFill="1" applyBorder="1" applyAlignment="1" applyProtection="1">
      <alignment horizontal="left" vertical="top" wrapText="1"/>
    </xf>
    <xf numFmtId="0" fontId="74" fillId="48" borderId="18" xfId="433" applyNumberFormat="1" applyFont="1" applyFill="1" applyBorder="1" applyAlignment="1" applyProtection="1">
      <alignment horizontal="center" vertical="center" wrapText="1"/>
      <protection locked="0"/>
    </xf>
    <xf numFmtId="0" fontId="74" fillId="48" borderId="18" xfId="433" applyFont="1" applyFill="1" applyBorder="1" applyAlignment="1" applyProtection="1">
      <alignment horizontal="center" wrapText="1"/>
    </xf>
    <xf numFmtId="0" fontId="74" fillId="48" borderId="18" xfId="433" applyFont="1" applyFill="1" applyBorder="1" applyAlignment="1" applyProtection="1">
      <alignment horizontal="center" vertical="top" wrapText="1"/>
    </xf>
    <xf numFmtId="4" fontId="74" fillId="48" borderId="18" xfId="433" applyNumberFormat="1" applyFont="1" applyFill="1" applyBorder="1" applyAlignment="1" applyProtection="1">
      <alignment horizontal="center" vertical="center" wrapText="1"/>
    </xf>
    <xf numFmtId="171" fontId="74" fillId="48" borderId="18" xfId="433" applyNumberFormat="1" applyFont="1" applyFill="1" applyBorder="1" applyAlignment="1" applyProtection="1">
      <alignment horizontal="center" vertical="center" wrapText="1"/>
      <protection locked="0"/>
    </xf>
    <xf numFmtId="0" fontId="74" fillId="48" borderId="18" xfId="433" applyFont="1" applyFill="1" applyBorder="1" applyAlignment="1" applyProtection="1">
      <alignment horizontal="left" vertical="top" wrapText="1" indent="3"/>
    </xf>
    <xf numFmtId="3" fontId="74" fillId="48" borderId="18" xfId="433" applyNumberFormat="1" applyFont="1" applyFill="1" applyBorder="1" applyAlignment="1" applyProtection="1">
      <alignment horizontal="center" vertical="center" wrapText="1"/>
    </xf>
    <xf numFmtId="1" fontId="70" fillId="0" borderId="18" xfId="377" applyNumberFormat="1" applyFont="1" applyBorder="1" applyAlignment="1" applyProtection="1">
      <alignment horizontal="left" vertical="center" wrapText="1"/>
      <protection locked="0"/>
    </xf>
    <xf numFmtId="3" fontId="73" fillId="0" borderId="0" xfId="433" applyNumberFormat="1" applyFont="1" applyFill="1" applyBorder="1" applyAlignment="1">
      <alignment horizontal="left" vertical="center"/>
    </xf>
    <xf numFmtId="3" fontId="73" fillId="0" borderId="19" xfId="433" applyNumberFormat="1" applyFont="1" applyFill="1" applyBorder="1" applyAlignment="1">
      <alignment horizontal="center" vertical="center" wrapText="1"/>
    </xf>
    <xf numFmtId="0" fontId="131" fillId="0" borderId="24" xfId="433" applyFont="1" applyFill="1" applyBorder="1" applyAlignment="1">
      <alignment horizontal="center" vertical="center" wrapText="1"/>
    </xf>
    <xf numFmtId="0" fontId="131" fillId="0" borderId="27" xfId="433" applyFont="1" applyFill="1" applyBorder="1" applyAlignment="1">
      <alignment horizontal="center" vertical="center" wrapText="1"/>
    </xf>
    <xf numFmtId="0" fontId="131" fillId="0" borderId="31" xfId="433" applyFont="1" applyFill="1" applyBorder="1" applyAlignment="1">
      <alignment horizontal="center" vertical="center" wrapText="1"/>
    </xf>
    <xf numFmtId="0" fontId="131" fillId="0" borderId="19" xfId="433" applyFont="1" applyFill="1" applyBorder="1" applyAlignment="1">
      <alignment horizontal="center" vertical="center" wrapText="1"/>
    </xf>
    <xf numFmtId="0" fontId="131" fillId="0" borderId="0" xfId="433" applyFont="1" applyFill="1" applyBorder="1" applyAlignment="1">
      <alignment horizontal="center" vertical="center" wrapText="1"/>
    </xf>
    <xf numFmtId="0" fontId="131" fillId="0" borderId="34" xfId="433" applyFont="1" applyFill="1" applyBorder="1" applyAlignment="1">
      <alignment horizontal="center" vertical="center" wrapText="1"/>
    </xf>
    <xf numFmtId="3" fontId="73" fillId="48" borderId="0" xfId="433" applyNumberFormat="1" applyFont="1" applyFill="1" applyBorder="1" applyAlignment="1">
      <alignment horizontal="left" vertical="center"/>
    </xf>
    <xf numFmtId="3" fontId="73" fillId="48" borderId="19" xfId="433" applyNumberFormat="1" applyFont="1" applyFill="1" applyBorder="1" applyAlignment="1">
      <alignment horizontal="center" vertical="center" wrapText="1"/>
    </xf>
    <xf numFmtId="0" fontId="131" fillId="48" borderId="19" xfId="433" applyFont="1" applyFill="1" applyBorder="1" applyAlignment="1">
      <alignment horizontal="center" vertical="center" wrapText="1"/>
    </xf>
    <xf numFmtId="3" fontId="70" fillId="0" borderId="41" xfId="57141" applyNumberFormat="1" applyFont="1" applyFill="1" applyBorder="1" applyAlignment="1" applyProtection="1">
      <alignment horizontal="center" vertical="center" wrapText="1"/>
      <protection locked="0"/>
    </xf>
    <xf numFmtId="0" fontId="60" fillId="40" borderId="18" xfId="381" applyFont="1" applyFill="1" applyBorder="1" applyAlignment="1" applyProtection="1">
      <alignment vertical="center" wrapText="1"/>
    </xf>
    <xf numFmtId="49" fontId="73" fillId="40" borderId="18" xfId="381" applyNumberFormat="1" applyFont="1" applyFill="1" applyBorder="1" applyAlignment="1" applyProtection="1">
      <alignment horizontal="center" vertical="center" wrapText="1"/>
    </xf>
    <xf numFmtId="2" fontId="60" fillId="40" borderId="18" xfId="381" applyNumberFormat="1" applyFont="1" applyFill="1" applyBorder="1" applyAlignment="1" applyProtection="1">
      <alignment vertical="center"/>
    </xf>
    <xf numFmtId="2" fontId="60" fillId="40" borderId="18" xfId="381" applyNumberFormat="1" applyFont="1" applyFill="1" applyBorder="1" applyAlignment="1" applyProtection="1">
      <alignment horizontal="right" vertical="center"/>
    </xf>
    <xf numFmtId="4" fontId="74" fillId="0" borderId="18" xfId="0" applyNumberFormat="1" applyFont="1" applyFill="1" applyBorder="1" applyAlignment="1">
      <alignment horizontal="right" vertical="center" wrapText="1"/>
    </xf>
    <xf numFmtId="49" fontId="73" fillId="0" borderId="18" xfId="61" applyNumberFormat="1" applyFont="1" applyFill="1" applyBorder="1" applyAlignment="1" applyProtection="1">
      <alignment horizontal="center" vertical="center" wrapText="1"/>
    </xf>
    <xf numFmtId="4" fontId="44" fillId="48" borderId="18" xfId="0" applyNumberFormat="1" applyFont="1" applyFill="1" applyBorder="1" applyAlignment="1">
      <alignment horizontal="right" vertical="center" wrapText="1"/>
    </xf>
    <xf numFmtId="4" fontId="44" fillId="48" borderId="56" xfId="62" applyNumberFormat="1" applyFont="1" applyFill="1" applyBorder="1" applyAlignment="1">
      <alignment horizontal="right" vertical="center"/>
    </xf>
    <xf numFmtId="0" fontId="70" fillId="0" borderId="18" xfId="431" applyFont="1" applyFill="1" applyBorder="1" applyAlignment="1" applyProtection="1">
      <alignment horizontal="center" vertical="center" wrapText="1"/>
      <protection locked="0"/>
    </xf>
    <xf numFmtId="0" fontId="70" fillId="0" borderId="48" xfId="431" applyFont="1" applyFill="1" applyBorder="1" applyAlignment="1">
      <alignment horizontal="center" vertical="center"/>
    </xf>
    <xf numFmtId="0" fontId="70" fillId="0" borderId="18" xfId="431" applyFont="1" applyFill="1" applyBorder="1" applyAlignment="1">
      <alignment horizontal="center" vertical="center"/>
    </xf>
    <xf numFmtId="0" fontId="70" fillId="0" borderId="47" xfId="431" applyFont="1" applyFill="1" applyBorder="1" applyAlignment="1">
      <alignment horizontal="center" vertical="center" wrapText="1"/>
    </xf>
    <xf numFmtId="0" fontId="70" fillId="0" borderId="41" xfId="431" applyFont="1" applyFill="1" applyBorder="1" applyAlignment="1" applyProtection="1">
      <alignment horizontal="center" vertical="center" wrapText="1"/>
      <protection locked="0"/>
    </xf>
    <xf numFmtId="0" fontId="70" fillId="0" borderId="48" xfId="431" applyFont="1" applyFill="1" applyBorder="1" applyAlignment="1" applyProtection="1">
      <alignment horizontal="center" vertical="center" wrapText="1"/>
      <protection locked="0"/>
    </xf>
    <xf numFmtId="0" fontId="70" fillId="0" borderId="18" xfId="431" applyFont="1" applyFill="1" applyBorder="1" applyAlignment="1">
      <alignment horizontal="center" vertical="center" wrapText="1"/>
    </xf>
    <xf numFmtId="0" fontId="70" fillId="0" borderId="0" xfId="431" applyFont="1" applyFill="1"/>
    <xf numFmtId="0" fontId="104" fillId="0" borderId="0" xfId="431" applyFont="1" applyFill="1" applyAlignment="1">
      <alignment horizontal="center"/>
    </xf>
    <xf numFmtId="0" fontId="0" fillId="0" borderId="0" xfId="431" applyFont="1" applyFill="1"/>
    <xf numFmtId="0" fontId="44" fillId="0" borderId="0" xfId="431" applyFont="1" applyFill="1" applyAlignment="1"/>
    <xf numFmtId="0" fontId="44" fillId="0" borderId="0" xfId="431" applyFont="1" applyAlignment="1"/>
    <xf numFmtId="0" fontId="44" fillId="0" borderId="0" xfId="431" applyFont="1" applyAlignment="1">
      <alignment horizontal="left" indent="4"/>
    </xf>
    <xf numFmtId="0" fontId="44" fillId="0" borderId="0" xfId="431" applyFont="1" applyFill="1" applyAlignment="1">
      <alignment horizontal="left" indent="4"/>
    </xf>
    <xf numFmtId="0" fontId="70" fillId="0" borderId="0" xfId="431" applyFont="1" applyProtection="1"/>
    <xf numFmtId="0" fontId="30" fillId="0" borderId="0" xfId="431" applyFont="1" applyFill="1" applyAlignment="1" applyProtection="1">
      <alignment horizontal="center" vertical="center" wrapText="1"/>
      <protection locked="0"/>
    </xf>
    <xf numFmtId="0" fontId="74" fillId="0" borderId="41" xfId="431" applyNumberFormat="1" applyFont="1" applyFill="1" applyBorder="1" applyAlignment="1" applyProtection="1">
      <alignment horizontal="center" vertical="center" wrapText="1"/>
    </xf>
    <xf numFmtId="0" fontId="74" fillId="0" borderId="41" xfId="431" applyFont="1" applyFill="1" applyBorder="1" applyAlignment="1" applyProtection="1">
      <alignment horizontal="center" vertical="center" wrapText="1"/>
    </xf>
    <xf numFmtId="0" fontId="74" fillId="0" borderId="41" xfId="431" applyFont="1" applyFill="1" applyBorder="1" applyAlignment="1" applyProtection="1">
      <alignment horizontal="center" vertical="center" wrapText="1"/>
      <protection locked="0"/>
    </xf>
    <xf numFmtId="0" fontId="74" fillId="0" borderId="18" xfId="431" applyFont="1" applyFill="1" applyBorder="1" applyAlignment="1" applyProtection="1">
      <alignment horizontal="center" vertical="center" wrapText="1"/>
      <protection locked="0"/>
    </xf>
    <xf numFmtId="1" fontId="74" fillId="0" borderId="18" xfId="431" applyNumberFormat="1" applyFont="1" applyFill="1" applyBorder="1" applyAlignment="1" applyProtection="1">
      <alignment horizontal="center" vertical="center" wrapText="1"/>
    </xf>
    <xf numFmtId="0" fontId="74" fillId="0" borderId="18" xfId="431" applyFont="1" applyFill="1" applyBorder="1" applyAlignment="1" applyProtection="1">
      <alignment horizontal="center" vertical="center" wrapText="1"/>
    </xf>
    <xf numFmtId="0" fontId="70" fillId="0" borderId="40" xfId="431" applyFont="1" applyFill="1" applyBorder="1" applyAlignment="1">
      <alignment horizontal="center"/>
    </xf>
    <xf numFmtId="49" fontId="70" fillId="0" borderId="40" xfId="431" applyNumberFormat="1" applyFont="1" applyBorder="1" applyAlignment="1">
      <alignment horizontal="center" vertical="center" wrapText="1"/>
    </xf>
    <xf numFmtId="0" fontId="70" fillId="0" borderId="40" xfId="431" applyFont="1" applyBorder="1" applyAlignment="1">
      <alignment horizontal="center"/>
    </xf>
    <xf numFmtId="49" fontId="70" fillId="0" borderId="40" xfId="431" applyNumberFormat="1" applyFont="1" applyBorder="1" applyAlignment="1">
      <alignment horizontal="center"/>
    </xf>
    <xf numFmtId="0" fontId="70" fillId="0" borderId="40" xfId="431" applyFont="1" applyBorder="1"/>
    <xf numFmtId="0" fontId="70" fillId="0" borderId="40" xfId="431" applyFont="1" applyBorder="1" applyAlignment="1">
      <alignment horizontal="center" vertical="center"/>
    </xf>
    <xf numFmtId="0" fontId="70" fillId="0" borderId="40" xfId="431" applyFont="1" applyFill="1" applyBorder="1" applyAlignment="1" applyProtection="1">
      <alignment horizontal="center" vertical="center" wrapText="1"/>
      <protection locked="0"/>
    </xf>
    <xf numFmtId="0" fontId="70" fillId="0" borderId="41" xfId="431" applyFont="1" applyFill="1" applyBorder="1" applyAlignment="1">
      <alignment horizontal="center"/>
    </xf>
    <xf numFmtId="0" fontId="70" fillId="0" borderId="41" xfId="431" applyFont="1" applyBorder="1" applyAlignment="1">
      <alignment horizontal="center"/>
    </xf>
    <xf numFmtId="49" fontId="70" fillId="0" borderId="41" xfId="431" applyNumberFormat="1" applyFont="1" applyBorder="1" applyAlignment="1">
      <alignment horizontal="center"/>
    </xf>
    <xf numFmtId="0" fontId="70" fillId="0" borderId="41" xfId="431" applyFont="1" applyBorder="1"/>
    <xf numFmtId="0" fontId="70" fillId="0" borderId="41" xfId="431" applyFont="1" applyBorder="1" applyAlignment="1">
      <alignment horizontal="center" vertical="center"/>
    </xf>
    <xf numFmtId="0" fontId="70" fillId="0" borderId="41" xfId="431" applyFont="1" applyBorder="1" applyAlignment="1" applyProtection="1">
      <alignment horizontal="center" vertical="center" wrapText="1"/>
      <protection locked="0"/>
    </xf>
    <xf numFmtId="0" fontId="70" fillId="0" borderId="42" xfId="431" applyFont="1" applyBorder="1" applyAlignment="1">
      <alignment horizontal="center"/>
    </xf>
    <xf numFmtId="0" fontId="70" fillId="0" borderId="42" xfId="431" applyFont="1" applyFill="1" applyBorder="1" applyAlignment="1">
      <alignment horizontal="center"/>
    </xf>
    <xf numFmtId="0" fontId="70" fillId="0" borderId="42" xfId="431" applyFont="1" applyBorder="1" applyAlignment="1">
      <alignment horizontal="center" vertical="center"/>
    </xf>
    <xf numFmtId="0" fontId="70" fillId="0" borderId="42" xfId="431" applyFont="1" applyBorder="1" applyAlignment="1" applyProtection="1">
      <alignment horizontal="center" vertical="center" wrapText="1"/>
      <protection locked="0"/>
    </xf>
    <xf numFmtId="0" fontId="70" fillId="40" borderId="40" xfId="431" applyFont="1" applyFill="1" applyBorder="1" applyAlignment="1">
      <alignment horizontal="center"/>
    </xf>
    <xf numFmtId="0" fontId="70" fillId="40" borderId="42" xfId="431" applyFont="1" applyFill="1" applyBorder="1" applyAlignment="1">
      <alignment horizontal="center"/>
    </xf>
    <xf numFmtId="1" fontId="70" fillId="0" borderId="40" xfId="431" applyNumberFormat="1" applyFont="1" applyFill="1" applyBorder="1" applyAlignment="1" applyProtection="1">
      <alignment horizontal="center" vertical="center" wrapText="1"/>
      <protection locked="0"/>
    </xf>
    <xf numFmtId="0" fontId="70" fillId="0" borderId="40" xfId="431" applyFont="1" applyBorder="1" applyAlignment="1" applyProtection="1">
      <alignment horizontal="center" vertical="center" wrapText="1"/>
      <protection locked="0"/>
    </xf>
    <xf numFmtId="0" fontId="70" fillId="0" borderId="17" xfId="431" applyFont="1" applyBorder="1" applyAlignment="1">
      <alignment horizontal="center"/>
    </xf>
    <xf numFmtId="1" fontId="70" fillId="0" borderId="41" xfId="431" applyNumberFormat="1" applyFont="1" applyFill="1" applyBorder="1" applyAlignment="1" applyProtection="1">
      <alignment horizontal="center" vertical="center" wrapText="1"/>
      <protection locked="0"/>
    </xf>
    <xf numFmtId="0" fontId="70" fillId="0" borderId="0" xfId="431" applyFont="1" applyBorder="1" applyAlignment="1" applyProtection="1">
      <alignment horizontal="center" vertical="center" wrapText="1"/>
      <protection locked="0"/>
    </xf>
    <xf numFmtId="1" fontId="70" fillId="0" borderId="43" xfId="431" applyNumberFormat="1" applyFont="1" applyFill="1" applyBorder="1" applyAlignment="1" applyProtection="1">
      <alignment horizontal="center" vertical="center" wrapText="1"/>
      <protection locked="0"/>
    </xf>
    <xf numFmtId="0" fontId="70" fillId="0" borderId="40" xfId="431" applyFont="1" applyBorder="1" applyAlignment="1" applyProtection="1">
      <alignment horizontal="left" vertical="center" wrapText="1"/>
      <protection locked="0"/>
    </xf>
    <xf numFmtId="0" fontId="70" fillId="0" borderId="41" xfId="431" applyFont="1" applyBorder="1" applyAlignment="1">
      <alignment vertical="center" wrapText="1"/>
    </xf>
    <xf numFmtId="0" fontId="70" fillId="0" borderId="42" xfId="431" applyFont="1" applyBorder="1" applyAlignment="1" applyProtection="1">
      <alignment horizontal="left" vertical="center" wrapText="1"/>
      <protection locked="0"/>
    </xf>
    <xf numFmtId="0" fontId="70" fillId="0" borderId="42" xfId="431" applyFont="1" applyFill="1" applyBorder="1" applyAlignment="1" applyProtection="1">
      <alignment horizontal="center" vertical="center" wrapText="1"/>
      <protection locked="0"/>
    </xf>
    <xf numFmtId="0" fontId="70" fillId="0" borderId="43" xfId="431" applyFont="1" applyBorder="1" applyAlignment="1" applyProtection="1">
      <alignment horizontal="center" vertical="center" wrapText="1"/>
      <protection locked="0"/>
    </xf>
    <xf numFmtId="0" fontId="70" fillId="0" borderId="45" xfId="431" applyFont="1" applyBorder="1" applyAlignment="1" applyProtection="1">
      <alignment horizontal="center" vertical="center" wrapText="1"/>
      <protection locked="0"/>
    </xf>
    <xf numFmtId="0" fontId="70" fillId="0" borderId="44" xfId="431" applyFont="1" applyBorder="1" applyAlignment="1">
      <alignment horizontal="center"/>
    </xf>
    <xf numFmtId="0" fontId="70" fillId="0" borderId="47" xfId="431" applyFont="1" applyBorder="1" applyAlignment="1" applyProtection="1">
      <alignment horizontal="center" vertical="center" wrapText="1"/>
      <protection locked="0"/>
    </xf>
    <xf numFmtId="0" fontId="70" fillId="0" borderId="46" xfId="431" applyFont="1" applyBorder="1" applyAlignment="1">
      <alignment horizontal="center"/>
    </xf>
    <xf numFmtId="0" fontId="70" fillId="0" borderId="18" xfId="431" applyFont="1" applyBorder="1" applyAlignment="1" applyProtection="1">
      <alignment horizontal="center" vertical="center" wrapText="1"/>
      <protection locked="0"/>
    </xf>
    <xf numFmtId="0" fontId="70" fillId="0" borderId="18" xfId="431" applyFont="1" applyBorder="1" applyAlignment="1">
      <alignment horizontal="center" vertical="center"/>
    </xf>
    <xf numFmtId="0" fontId="70" fillId="0" borderId="18" xfId="431" applyFont="1" applyBorder="1" applyAlignment="1">
      <alignment horizontal="center" vertical="center" wrapText="1"/>
    </xf>
    <xf numFmtId="1" fontId="70" fillId="0" borderId="18" xfId="431" applyNumberFormat="1" applyFont="1" applyFill="1" applyBorder="1" applyAlignment="1" applyProtection="1">
      <alignment horizontal="center" vertical="center" wrapText="1"/>
      <protection locked="0"/>
    </xf>
    <xf numFmtId="0" fontId="70" fillId="0" borderId="48" xfId="431" applyFont="1" applyBorder="1" applyAlignment="1">
      <alignment horizontal="center" vertical="center"/>
    </xf>
    <xf numFmtId="0" fontId="70" fillId="0" borderId="48" xfId="431" applyFont="1" applyBorder="1" applyAlignment="1" applyProtection="1">
      <alignment horizontal="center" vertical="center" wrapText="1"/>
      <protection locked="0"/>
    </xf>
    <xf numFmtId="0" fontId="70" fillId="0" borderId="47" xfId="431" applyFont="1" applyBorder="1" applyAlignment="1">
      <alignment horizontal="center" vertical="center" wrapText="1"/>
    </xf>
    <xf numFmtId="1" fontId="74" fillId="0" borderId="0" xfId="431" applyNumberFormat="1" applyFont="1" applyFill="1" applyAlignment="1" applyProtection="1">
      <alignment horizontal="center" vertical="center" wrapText="1"/>
      <protection locked="0"/>
    </xf>
    <xf numFmtId="0" fontId="74" fillId="0" borderId="0" xfId="431" applyFont="1" applyFill="1" applyAlignment="1" applyProtection="1">
      <alignment horizontal="center" vertical="center" wrapText="1"/>
      <protection locked="0"/>
    </xf>
    <xf numFmtId="1" fontId="30" fillId="0" borderId="0" xfId="431" applyNumberFormat="1" applyFont="1" applyFill="1" applyAlignment="1" applyProtection="1">
      <alignment horizontal="center" vertical="center" wrapText="1"/>
      <protection locked="0"/>
    </xf>
    <xf numFmtId="49" fontId="44" fillId="48" borderId="60" xfId="62" applyNumberFormat="1" applyFont="1" applyFill="1" applyBorder="1" applyAlignment="1">
      <alignment horizontal="left" vertical="center"/>
    </xf>
    <xf numFmtId="0" fontId="44" fillId="48" borderId="79" xfId="63" applyFont="1" applyFill="1" applyBorder="1" applyAlignment="1">
      <alignment horizontal="center" vertical="center" wrapText="1"/>
    </xf>
    <xf numFmtId="0" fontId="44" fillId="48" borderId="62" xfId="63" applyFont="1" applyFill="1" applyBorder="1" applyAlignment="1">
      <alignment horizontal="center" vertical="center" wrapText="1"/>
    </xf>
    <xf numFmtId="3" fontId="74" fillId="0" borderId="18" xfId="57142" applyNumberFormat="1" applyFont="1" applyFill="1" applyBorder="1" applyAlignment="1">
      <alignment horizontal="right" wrapText="1"/>
    </xf>
    <xf numFmtId="170" fontId="74" fillId="0" borderId="18" xfId="57142" applyNumberFormat="1" applyFont="1" applyFill="1" applyBorder="1" applyAlignment="1">
      <alignment horizontal="right" vertical="center" wrapText="1"/>
    </xf>
    <xf numFmtId="170" fontId="74" fillId="0" borderId="18" xfId="601" applyNumberFormat="1" applyFont="1" applyFill="1" applyBorder="1" applyAlignment="1">
      <alignment horizontal="right" vertical="center" wrapText="1"/>
    </xf>
    <xf numFmtId="0" fontId="74" fillId="0" borderId="18" xfId="57142" applyFont="1" applyFill="1" applyBorder="1"/>
    <xf numFmtId="3" fontId="74" fillId="48" borderId="18" xfId="57142" applyNumberFormat="1" applyFont="1" applyFill="1" applyBorder="1" applyAlignment="1">
      <alignment horizontal="right" wrapText="1"/>
    </xf>
    <xf numFmtId="170" fontId="74" fillId="48" borderId="18" xfId="57142" applyNumberFormat="1" applyFont="1" applyFill="1" applyBorder="1" applyAlignment="1">
      <alignment horizontal="right" vertical="center" wrapText="1"/>
    </xf>
    <xf numFmtId="170" fontId="74" fillId="48" borderId="18" xfId="601" applyNumberFormat="1" applyFont="1" applyFill="1" applyBorder="1" applyAlignment="1">
      <alignment horizontal="right" vertical="center" wrapText="1"/>
    </xf>
    <xf numFmtId="0" fontId="74" fillId="48" borderId="18" xfId="57142" applyFont="1" applyFill="1" applyBorder="1"/>
    <xf numFmtId="0" fontId="111" fillId="48" borderId="18" xfId="57142" applyFont="1" applyFill="1" applyBorder="1"/>
    <xf numFmtId="0" fontId="72" fillId="0" borderId="56" xfId="57142" applyFont="1" applyFill="1" applyBorder="1" applyAlignment="1">
      <alignment vertical="center" wrapText="1"/>
    </xf>
    <xf numFmtId="0" fontId="34" fillId="0" borderId="0" xfId="57142" applyFont="1" applyFill="1" applyAlignment="1">
      <alignment horizontal="center" vertical="center" wrapText="1"/>
    </xf>
    <xf numFmtId="0" fontId="43" fillId="0" borderId="0" xfId="57142" applyFont="1" applyAlignment="1">
      <alignment horizontal="center" vertical="center" wrapText="1"/>
    </xf>
    <xf numFmtId="2" fontId="44" fillId="0" borderId="18" xfId="57142" applyNumberFormat="1" applyFont="1" applyFill="1" applyBorder="1" applyAlignment="1">
      <alignment horizontal="center" vertical="center" wrapText="1"/>
    </xf>
    <xf numFmtId="2" fontId="44" fillId="0" borderId="18" xfId="1598" applyNumberFormat="1" applyFont="1" applyFill="1" applyBorder="1" applyAlignment="1">
      <alignment horizontal="center" vertical="center" wrapText="1"/>
    </xf>
    <xf numFmtId="0" fontId="44" fillId="40" borderId="18" xfId="57142" applyFont="1" applyFill="1" applyBorder="1" applyAlignment="1">
      <alignment horizontal="center" vertical="center" wrapText="1"/>
    </xf>
    <xf numFmtId="0" fontId="43" fillId="40" borderId="0" xfId="57142" applyFont="1" applyFill="1" applyAlignment="1">
      <alignment horizontal="center" vertical="center" wrapText="1"/>
    </xf>
    <xf numFmtId="1" fontId="44" fillId="0" borderId="18" xfId="57143" applyNumberFormat="1" applyFont="1" applyFill="1" applyBorder="1" applyAlignment="1">
      <alignment horizontal="center" vertical="center" wrapText="1"/>
    </xf>
    <xf numFmtId="0" fontId="44" fillId="0" borderId="18" xfId="57143" applyFont="1" applyFill="1" applyBorder="1" applyAlignment="1">
      <alignment horizontal="center" vertical="center" wrapText="1"/>
    </xf>
    <xf numFmtId="0" fontId="44" fillId="0" borderId="18" xfId="57145" applyFont="1" applyFill="1" applyBorder="1" applyAlignment="1">
      <alignment horizontal="center" vertical="center" wrapText="1"/>
    </xf>
    <xf numFmtId="14" fontId="44" fillId="0" borderId="18" xfId="57145" applyNumberFormat="1" applyFont="1" applyFill="1" applyBorder="1" applyAlignment="1">
      <alignment horizontal="center" vertical="center" wrapText="1"/>
    </xf>
    <xf numFmtId="2" fontId="66" fillId="0" borderId="18" xfId="57142" applyNumberFormat="1" applyFont="1" applyFill="1" applyBorder="1" applyAlignment="1">
      <alignment horizontal="center" vertical="center" wrapText="1"/>
    </xf>
    <xf numFmtId="0" fontId="112" fillId="42" borderId="18" xfId="57142" applyFont="1" applyFill="1" applyBorder="1" applyAlignment="1">
      <alignment horizontal="center" vertical="center" wrapText="1"/>
    </xf>
    <xf numFmtId="0" fontId="66" fillId="0" borderId="18" xfId="57142" applyFont="1" applyFill="1" applyBorder="1" applyAlignment="1">
      <alignment horizontal="center" vertical="center" wrapText="1"/>
    </xf>
    <xf numFmtId="49" fontId="66" fillId="0" borderId="18" xfId="57142" applyNumberFormat="1" applyFont="1" applyFill="1" applyBorder="1" applyAlignment="1">
      <alignment horizontal="center" vertical="center" wrapText="1"/>
    </xf>
    <xf numFmtId="4" fontId="112" fillId="0" borderId="18" xfId="57142" applyNumberFormat="1" applyFont="1" applyFill="1" applyBorder="1" applyAlignment="1">
      <alignment horizontal="center" vertical="center" wrapText="1"/>
    </xf>
    <xf numFmtId="0" fontId="112" fillId="0" borderId="18" xfId="57142" applyFont="1" applyFill="1" applyBorder="1" applyAlignment="1">
      <alignment horizontal="center" vertical="center" wrapText="1"/>
    </xf>
    <xf numFmtId="2" fontId="112" fillId="0" borderId="18" xfId="1598" applyNumberFormat="1" applyFont="1" applyFill="1" applyBorder="1" applyAlignment="1">
      <alignment horizontal="center" vertical="center" wrapText="1"/>
    </xf>
    <xf numFmtId="0" fontId="113" fillId="42" borderId="0" xfId="57142" applyFont="1" applyFill="1" applyAlignment="1">
      <alignment horizontal="center" vertical="center" wrapText="1"/>
    </xf>
    <xf numFmtId="0" fontId="44" fillId="42" borderId="18" xfId="57142" applyFont="1" applyFill="1" applyBorder="1" applyAlignment="1">
      <alignment horizontal="center" vertical="center" wrapText="1"/>
    </xf>
    <xf numFmtId="0" fontId="43" fillId="42" borderId="0" xfId="57142" applyFont="1" applyFill="1" applyAlignment="1">
      <alignment horizontal="center" vertical="center" wrapText="1"/>
    </xf>
    <xf numFmtId="0" fontId="44" fillId="0" borderId="40" xfId="57142" applyFont="1" applyFill="1" applyBorder="1" applyAlignment="1">
      <alignment horizontal="center" vertical="center" wrapText="1"/>
    </xf>
    <xf numFmtId="14" fontId="44" fillId="0" borderId="18" xfId="523" applyNumberFormat="1" applyFont="1" applyFill="1" applyBorder="1" applyAlignment="1">
      <alignment horizontal="center" vertical="center" wrapText="1"/>
    </xf>
    <xf numFmtId="1" fontId="44" fillId="0" borderId="18" xfId="57142" applyNumberFormat="1" applyFont="1" applyFill="1" applyBorder="1" applyAlignment="1">
      <alignment horizontal="center" vertical="center" wrapText="1"/>
    </xf>
    <xf numFmtId="0" fontId="44" fillId="50" borderId="18" xfId="57142" applyFont="1" applyFill="1" applyBorder="1" applyAlignment="1">
      <alignment horizontal="center" vertical="center" wrapText="1"/>
    </xf>
    <xf numFmtId="0" fontId="43" fillId="50" borderId="0" xfId="57142" applyFont="1" applyFill="1" applyAlignment="1">
      <alignment horizontal="center" vertical="center" wrapText="1"/>
    </xf>
    <xf numFmtId="0" fontId="44" fillId="0" borderId="18" xfId="57142" applyFont="1" applyBorder="1" applyAlignment="1">
      <alignment horizontal="center" vertical="center"/>
    </xf>
    <xf numFmtId="0" fontId="44" fillId="0" borderId="18" xfId="57142" applyFont="1" applyFill="1" applyBorder="1" applyAlignment="1">
      <alignment horizontal="center" vertical="center"/>
    </xf>
    <xf numFmtId="2" fontId="44" fillId="0" borderId="18" xfId="57142" applyNumberFormat="1" applyFont="1" applyFill="1" applyBorder="1" applyAlignment="1">
      <alignment horizontal="center" vertical="center"/>
    </xf>
    <xf numFmtId="4" fontId="44" fillId="0" borderId="18" xfId="57142" applyNumberFormat="1" applyFont="1" applyFill="1" applyBorder="1" applyAlignment="1">
      <alignment horizontal="center" vertical="center"/>
    </xf>
    <xf numFmtId="0" fontId="43" fillId="0" borderId="0" xfId="57142" applyFont="1" applyAlignment="1">
      <alignment horizontal="center" vertical="center"/>
    </xf>
    <xf numFmtId="0" fontId="66" fillId="0" borderId="18" xfId="57143" applyFont="1" applyFill="1" applyBorder="1" applyAlignment="1">
      <alignment horizontal="center" vertical="center" wrapText="1"/>
    </xf>
    <xf numFmtId="0" fontId="114" fillId="0" borderId="0" xfId="57142" applyFont="1" applyBorder="1" applyAlignment="1">
      <alignment horizontal="center" vertical="center" wrapText="1"/>
    </xf>
    <xf numFmtId="0" fontId="34" fillId="0" borderId="0" xfId="57142" applyFont="1" applyAlignment="1">
      <alignment horizontal="center" vertical="center" wrapText="1"/>
    </xf>
    <xf numFmtId="0" fontId="34" fillId="50" borderId="0" xfId="57142" applyFont="1" applyFill="1" applyAlignment="1">
      <alignment horizontal="center" vertical="center" wrapText="1"/>
    </xf>
    <xf numFmtId="0" fontId="34" fillId="0" borderId="0" xfId="57142" applyFont="1" applyBorder="1" applyAlignment="1">
      <alignment horizontal="center" vertical="center" wrapText="1"/>
    </xf>
    <xf numFmtId="0" fontId="44" fillId="40" borderId="0" xfId="57142" applyFont="1" applyFill="1" applyBorder="1" applyAlignment="1">
      <alignment horizontal="center" vertical="center" wrapText="1"/>
    </xf>
    <xf numFmtId="49" fontId="44" fillId="40" borderId="0" xfId="57142" applyNumberFormat="1" applyFont="1" applyFill="1" applyBorder="1" applyAlignment="1">
      <alignment horizontal="center" vertical="center" wrapText="1"/>
    </xf>
    <xf numFmtId="2" fontId="34" fillId="0" borderId="0" xfId="57142" applyNumberFormat="1" applyFont="1" applyAlignment="1">
      <alignment horizontal="center" vertical="center" wrapText="1"/>
    </xf>
    <xf numFmtId="4" fontId="34" fillId="0" borderId="0" xfId="57142" applyNumberFormat="1" applyFont="1" applyAlignment="1">
      <alignment horizontal="center" vertical="center" wrapText="1"/>
    </xf>
    <xf numFmtId="0" fontId="34" fillId="40" borderId="0" xfId="57142" applyFont="1" applyFill="1" applyAlignment="1">
      <alignment horizontal="center" vertical="center" wrapText="1"/>
    </xf>
    <xf numFmtId="0" fontId="70" fillId="0" borderId="0" xfId="57142" applyFont="1" applyBorder="1" applyAlignment="1">
      <alignment horizontal="center" vertical="center" wrapText="1"/>
    </xf>
    <xf numFmtId="49" fontId="34" fillId="0" borderId="0" xfId="57142" applyNumberFormat="1" applyFont="1" applyBorder="1" applyAlignment="1">
      <alignment horizontal="center" vertical="center" wrapText="1"/>
    </xf>
    <xf numFmtId="0" fontId="70" fillId="0" borderId="0" xfId="57142" applyFont="1" applyAlignment="1">
      <alignment horizontal="center" vertical="center" wrapText="1"/>
    </xf>
    <xf numFmtId="49" fontId="34" fillId="0" borderId="0" xfId="57142" applyNumberFormat="1" applyFont="1" applyAlignment="1">
      <alignment horizontal="center" vertical="center" wrapText="1"/>
    </xf>
    <xf numFmtId="0" fontId="44" fillId="0" borderId="56" xfId="57142" applyFont="1" applyFill="1" applyBorder="1" applyAlignment="1">
      <alignment horizontal="center" vertical="center" wrapText="1"/>
    </xf>
    <xf numFmtId="2" fontId="44" fillId="0" borderId="40" xfId="57142" applyNumberFormat="1" applyFont="1" applyFill="1" applyBorder="1" applyAlignment="1">
      <alignment horizontal="center" vertical="center" wrapText="1"/>
    </xf>
    <xf numFmtId="0" fontId="44" fillId="0" borderId="41" xfId="57142" applyFont="1" applyFill="1" applyBorder="1" applyAlignment="1">
      <alignment horizontal="center" vertical="center" wrapText="1"/>
    </xf>
    <xf numFmtId="2" fontId="44" fillId="0" borderId="41" xfId="1598" applyNumberFormat="1" applyFont="1" applyFill="1" applyBorder="1" applyAlignment="1">
      <alignment horizontal="center" vertical="center" wrapText="1"/>
    </xf>
    <xf numFmtId="0" fontId="70" fillId="48" borderId="18" xfId="0" applyFont="1" applyFill="1" applyBorder="1" applyAlignment="1">
      <alignment horizontal="center" vertical="center" wrapText="1"/>
    </xf>
    <xf numFmtId="0" fontId="44" fillId="48" borderId="18" xfId="57142" applyFont="1" applyFill="1" applyBorder="1" applyAlignment="1">
      <alignment horizontal="center" vertical="center" wrapText="1"/>
    </xf>
    <xf numFmtId="0" fontId="44" fillId="48" borderId="18" xfId="382" applyFont="1" applyFill="1" applyBorder="1" applyAlignment="1">
      <alignment horizontal="center" vertical="center" wrapText="1"/>
    </xf>
    <xf numFmtId="0" fontId="44" fillId="48" borderId="18" xfId="57143" applyFont="1" applyFill="1" applyBorder="1" applyAlignment="1">
      <alignment horizontal="center" vertical="center" wrapText="1"/>
    </xf>
    <xf numFmtId="49" fontId="44" fillId="48" borderId="18" xfId="382" applyNumberFormat="1" applyFont="1" applyFill="1" applyBorder="1" applyAlignment="1">
      <alignment horizontal="center" vertical="center" wrapText="1"/>
    </xf>
    <xf numFmtId="49" fontId="44" fillId="48" borderId="18" xfId="57142" applyNumberFormat="1" applyFont="1" applyFill="1" applyBorder="1" applyAlignment="1">
      <alignment horizontal="center" vertical="center" wrapText="1"/>
    </xf>
    <xf numFmtId="1" fontId="44" fillId="48" borderId="18" xfId="382" applyNumberFormat="1" applyFont="1" applyFill="1" applyBorder="1" applyAlignment="1">
      <alignment horizontal="center" vertical="center" wrapText="1"/>
    </xf>
    <xf numFmtId="2" fontId="44" fillId="48" borderId="18" xfId="57142" applyNumberFormat="1" applyFont="1" applyFill="1" applyBorder="1" applyAlignment="1">
      <alignment horizontal="center" vertical="center" wrapText="1"/>
    </xf>
    <xf numFmtId="4" fontId="44" fillId="48" borderId="18" xfId="57142" applyNumberFormat="1" applyFont="1" applyFill="1" applyBorder="1" applyAlignment="1">
      <alignment horizontal="center" vertical="center" wrapText="1"/>
    </xf>
    <xf numFmtId="0" fontId="66" fillId="48" borderId="18" xfId="0" applyFont="1" applyFill="1" applyBorder="1" applyAlignment="1">
      <alignment horizontal="center" vertical="center" wrapText="1"/>
    </xf>
    <xf numFmtId="0" fontId="44" fillId="48" borderId="18" xfId="0" applyFont="1" applyFill="1" applyBorder="1" applyAlignment="1">
      <alignment horizontal="center" vertical="center" wrapText="1"/>
    </xf>
    <xf numFmtId="0" fontId="66" fillId="48" borderId="18" xfId="0" applyNumberFormat="1" applyFont="1" applyFill="1" applyBorder="1" applyAlignment="1">
      <alignment horizontal="center" vertical="center" wrapText="1"/>
    </xf>
    <xf numFmtId="1" fontId="66" fillId="48" borderId="18" xfId="0" applyNumberFormat="1" applyFont="1" applyFill="1" applyBorder="1" applyAlignment="1">
      <alignment horizontal="center" vertical="center" wrapText="1"/>
    </xf>
    <xf numFmtId="0" fontId="43" fillId="50" borderId="0" xfId="381" applyFont="1" applyFill="1" applyAlignment="1">
      <alignment vertical="center" wrapText="1"/>
    </xf>
    <xf numFmtId="2" fontId="44" fillId="48" borderId="18" xfId="381" applyNumberFormat="1" applyFont="1" applyFill="1" applyBorder="1" applyAlignment="1">
      <alignment horizontal="center" vertical="center" wrapText="1"/>
    </xf>
    <xf numFmtId="0" fontId="66" fillId="48" borderId="44" xfId="1598" applyFont="1" applyFill="1" applyBorder="1" applyAlignment="1">
      <alignment horizontal="left" vertical="center" wrapText="1"/>
    </xf>
    <xf numFmtId="4" fontId="44" fillId="0" borderId="84" xfId="62" applyNumberFormat="1" applyFont="1" applyFill="1" applyBorder="1" applyAlignment="1">
      <alignment horizontal="right" vertical="center"/>
    </xf>
    <xf numFmtId="4" fontId="68" fillId="45" borderId="72" xfId="62" applyNumberFormat="1" applyFont="1" applyFill="1" applyBorder="1" applyAlignment="1">
      <alignment vertical="center"/>
    </xf>
    <xf numFmtId="4" fontId="68" fillId="45" borderId="71" xfId="62" applyNumberFormat="1" applyFont="1" applyFill="1" applyBorder="1" applyAlignment="1">
      <alignment horizontal="center" vertical="center"/>
    </xf>
    <xf numFmtId="4" fontId="68" fillId="45" borderId="76" xfId="62" applyNumberFormat="1" applyFont="1" applyFill="1" applyBorder="1" applyAlignment="1">
      <alignment vertical="center"/>
    </xf>
    <xf numFmtId="4" fontId="44" fillId="48" borderId="18" xfId="1598" applyNumberFormat="1" applyFont="1" applyFill="1" applyBorder="1" applyAlignment="1">
      <alignment horizontal="right" vertical="center"/>
    </xf>
    <xf numFmtId="4" fontId="44" fillId="48" borderId="56" xfId="1598" applyNumberFormat="1" applyFont="1" applyFill="1" applyBorder="1" applyAlignment="1">
      <alignment horizontal="right" vertical="center"/>
    </xf>
    <xf numFmtId="4" fontId="44" fillId="0" borderId="53" xfId="407" applyNumberFormat="1" applyFont="1" applyFill="1" applyBorder="1" applyAlignment="1">
      <alignment vertical="center"/>
    </xf>
    <xf numFmtId="4" fontId="44" fillId="40" borderId="49" xfId="1598" applyNumberFormat="1" applyFont="1" applyFill="1" applyBorder="1" applyAlignment="1">
      <alignment horizontal="right" vertical="center"/>
    </xf>
    <xf numFmtId="4" fontId="44" fillId="0" borderId="49" xfId="433" applyNumberFormat="1" applyFont="1" applyFill="1" applyBorder="1" applyAlignment="1">
      <alignment horizontal="right" vertical="center"/>
    </xf>
    <xf numFmtId="4" fontId="44" fillId="48" borderId="49" xfId="1598" applyNumberFormat="1" applyFont="1" applyFill="1" applyBorder="1" applyAlignment="1">
      <alignment horizontal="right" vertical="center"/>
    </xf>
    <xf numFmtId="4" fontId="74" fillId="40" borderId="18" xfId="381" applyNumberFormat="1" applyFont="1" applyFill="1" applyBorder="1" applyAlignment="1" applyProtection="1">
      <alignment vertical="center" wrapText="1"/>
    </xf>
    <xf numFmtId="2" fontId="44" fillId="0" borderId="40" xfId="62" applyNumberFormat="1" applyFont="1" applyFill="1" applyBorder="1" applyAlignment="1">
      <alignment horizontal="center" vertical="center"/>
    </xf>
    <xf numFmtId="0" fontId="65" fillId="45" borderId="22" xfId="62" applyFont="1" applyFill="1" applyBorder="1" applyAlignment="1">
      <alignment horizontal="left" vertical="center" wrapText="1"/>
    </xf>
    <xf numFmtId="0" fontId="44" fillId="40" borderId="79" xfId="61" applyFont="1" applyFill="1" applyBorder="1" applyAlignment="1">
      <alignment horizontal="center" vertical="center" wrapText="1"/>
    </xf>
    <xf numFmtId="0" fontId="44" fillId="0" borderId="62" xfId="1598" applyFont="1" applyFill="1" applyBorder="1" applyAlignment="1" applyProtection="1">
      <alignment horizontal="center" vertical="center" wrapText="1"/>
    </xf>
    <xf numFmtId="0" fontId="68" fillId="45" borderId="36" xfId="62" applyFont="1" applyFill="1" applyBorder="1" applyAlignment="1">
      <alignment horizontal="center" vertical="center" wrapText="1"/>
    </xf>
    <xf numFmtId="0" fontId="44" fillId="0" borderId="80" xfId="62" applyFont="1" applyFill="1" applyBorder="1" applyAlignment="1">
      <alignment horizontal="center" vertical="center" wrapText="1"/>
    </xf>
    <xf numFmtId="0" fontId="44" fillId="51" borderId="80" xfId="62" applyFont="1" applyFill="1" applyBorder="1" applyAlignment="1">
      <alignment horizontal="center" vertical="center" wrapText="1"/>
    </xf>
    <xf numFmtId="0" fontId="44" fillId="43" borderId="80" xfId="62" applyFont="1" applyFill="1" applyBorder="1" applyAlignment="1">
      <alignment horizontal="center" vertical="center" wrapText="1"/>
    </xf>
    <xf numFmtId="0" fontId="44" fillId="40" borderId="80" xfId="62" applyFont="1" applyFill="1" applyBorder="1" applyAlignment="1">
      <alignment horizontal="center" vertical="center" wrapText="1"/>
    </xf>
    <xf numFmtId="0" fontId="44" fillId="43" borderId="39" xfId="62" applyFont="1" applyFill="1" applyBorder="1" applyAlignment="1">
      <alignment horizontal="center" vertical="center" wrapText="1"/>
    </xf>
    <xf numFmtId="0" fontId="44" fillId="45" borderId="19" xfId="62" applyFont="1" applyFill="1" applyBorder="1" applyAlignment="1">
      <alignment horizontal="center" vertical="center" wrapText="1"/>
    </xf>
    <xf numFmtId="49" fontId="44" fillId="40" borderId="35" xfId="61" applyNumberFormat="1" applyFont="1" applyFill="1" applyBorder="1" applyAlignment="1">
      <alignment horizontal="left" vertical="center" wrapText="1"/>
    </xf>
    <xf numFmtId="0" fontId="68" fillId="40" borderId="35" xfId="61" applyFont="1" applyFill="1" applyBorder="1" applyAlignment="1">
      <alignment horizontal="left"/>
    </xf>
    <xf numFmtId="49" fontId="65" fillId="0" borderId="65" xfId="62" applyNumberFormat="1" applyFont="1" applyFill="1" applyBorder="1" applyAlignment="1" applyProtection="1">
      <alignment horizontal="left" vertical="center" wrapText="1"/>
    </xf>
    <xf numFmtId="49" fontId="65" fillId="0" borderId="65" xfId="62" applyNumberFormat="1" applyFont="1" applyFill="1" applyBorder="1" applyAlignment="1">
      <alignment horizontal="left" vertical="center" wrapText="1"/>
    </xf>
    <xf numFmtId="49" fontId="44" fillId="0" borderId="65" xfId="1598" applyNumberFormat="1" applyFont="1" applyFill="1" applyBorder="1" applyAlignment="1">
      <alignment horizontal="left" vertical="center" wrapText="1"/>
    </xf>
    <xf numFmtId="49" fontId="44" fillId="0" borderId="65" xfId="62" applyNumberFormat="1" applyFont="1" applyFill="1" applyBorder="1" applyAlignment="1">
      <alignment horizontal="left" vertical="center" wrapText="1"/>
    </xf>
    <xf numFmtId="49" fontId="65" fillId="0" borderId="65" xfId="61" applyNumberFormat="1" applyFont="1" applyFill="1" applyBorder="1" applyAlignment="1" applyProtection="1">
      <alignment horizontal="left" vertical="center" wrapText="1"/>
    </xf>
    <xf numFmtId="49" fontId="44" fillId="0" borderId="65" xfId="62" applyNumberFormat="1" applyFont="1" applyFill="1" applyBorder="1" applyAlignment="1" applyProtection="1">
      <alignment horizontal="left" vertical="center" wrapText="1"/>
    </xf>
    <xf numFmtId="49" fontId="44" fillId="0" borderId="65" xfId="61" applyNumberFormat="1" applyFont="1" applyFill="1" applyBorder="1" applyAlignment="1">
      <alignment horizontal="left"/>
    </xf>
    <xf numFmtId="49" fontId="65" fillId="40" borderId="65" xfId="61" applyNumberFormat="1" applyFont="1" applyFill="1" applyBorder="1" applyAlignment="1">
      <alignment horizontal="left" vertical="center"/>
    </xf>
    <xf numFmtId="49" fontId="44" fillId="0" borderId="65" xfId="62" applyNumberFormat="1" applyFont="1" applyFill="1" applyBorder="1" applyAlignment="1">
      <alignment horizontal="left" vertical="center"/>
    </xf>
    <xf numFmtId="49" fontId="68" fillId="0" borderId="65" xfId="62" applyNumberFormat="1" applyFont="1" applyFill="1" applyBorder="1" applyAlignment="1">
      <alignment horizontal="left"/>
    </xf>
    <xf numFmtId="49" fontId="44" fillId="40" borderId="65" xfId="62" applyNumberFormat="1" applyFont="1" applyFill="1" applyBorder="1" applyAlignment="1">
      <alignment horizontal="left" vertical="center"/>
    </xf>
    <xf numFmtId="49" fontId="68" fillId="0" borderId="65" xfId="61" applyNumberFormat="1" applyFont="1" applyFill="1" applyBorder="1" applyAlignment="1">
      <alignment horizontal="left"/>
    </xf>
    <xf numFmtId="0" fontId="44" fillId="40" borderId="76" xfId="61" applyFont="1" applyFill="1" applyBorder="1" applyAlignment="1">
      <alignment horizontal="center" vertical="center" wrapText="1"/>
    </xf>
    <xf numFmtId="0" fontId="68" fillId="40" borderId="52" xfId="61" applyFont="1" applyFill="1" applyBorder="1" applyAlignment="1"/>
    <xf numFmtId="0" fontId="65" fillId="43" borderId="49" xfId="62" applyFont="1" applyFill="1" applyBorder="1" applyAlignment="1" applyProtection="1">
      <alignment vertical="center" wrapText="1"/>
    </xf>
    <xf numFmtId="0" fontId="65" fillId="41" borderId="49" xfId="62" applyFont="1" applyFill="1" applyBorder="1" applyAlignment="1">
      <alignment horizontal="left" vertical="center" wrapText="1"/>
    </xf>
    <xf numFmtId="0" fontId="65" fillId="40" borderId="49" xfId="62" applyFont="1" applyFill="1" applyBorder="1" applyAlignment="1">
      <alignment horizontal="center" vertical="center" wrapText="1"/>
    </xf>
    <xf numFmtId="0" fontId="125" fillId="0" borderId="49" xfId="0" applyFont="1" applyFill="1" applyBorder="1" applyAlignment="1">
      <alignment vertical="center" wrapText="1"/>
    </xf>
    <xf numFmtId="0" fontId="44" fillId="0" borderId="49" xfId="0" applyFont="1" applyFill="1" applyBorder="1" applyAlignment="1">
      <alignment horizontal="left" vertical="center" wrapText="1"/>
    </xf>
    <xf numFmtId="0" fontId="65" fillId="0" borderId="49" xfId="61" applyFont="1" applyFill="1" applyBorder="1" applyAlignment="1" applyProtection="1">
      <alignment horizontal="center" vertical="center" wrapText="1"/>
    </xf>
    <xf numFmtId="0" fontId="125" fillId="48" borderId="49" xfId="0" applyFont="1" applyFill="1" applyBorder="1" applyAlignment="1">
      <alignment wrapText="1"/>
    </xf>
    <xf numFmtId="0" fontId="65" fillId="42" borderId="49" xfId="62" applyFont="1" applyFill="1" applyBorder="1" applyAlignment="1">
      <alignment horizontal="left" vertical="center" wrapText="1"/>
    </xf>
    <xf numFmtId="0" fontId="125" fillId="0" borderId="49" xfId="0" applyFont="1" applyBorder="1" applyAlignment="1">
      <alignment horizontal="left" vertical="center" wrapText="1"/>
    </xf>
    <xf numFmtId="0" fontId="44" fillId="40" borderId="49" xfId="62" applyFont="1" applyFill="1" applyBorder="1" applyAlignment="1" applyProtection="1">
      <alignment horizontal="left" wrapText="1"/>
    </xf>
    <xf numFmtId="0" fontId="65" fillId="0" borderId="49" xfId="0" applyFont="1" applyFill="1" applyBorder="1" applyAlignment="1">
      <alignment horizontal="center" wrapText="1"/>
    </xf>
    <xf numFmtId="0" fontId="66" fillId="0" borderId="49" xfId="0" applyFont="1" applyFill="1" applyBorder="1" applyAlignment="1">
      <alignment horizontal="left" vertical="center" wrapText="1"/>
    </xf>
    <xf numFmtId="0" fontId="126" fillId="0" borderId="49" xfId="162" applyFont="1" applyFill="1" applyBorder="1" applyAlignment="1">
      <alignment horizontal="left" vertical="center" wrapText="1"/>
    </xf>
    <xf numFmtId="0" fontId="44" fillId="0" borderId="49" xfId="62" applyFont="1" applyFill="1" applyBorder="1" applyAlignment="1">
      <alignment horizontal="left" vertical="center" wrapText="1"/>
    </xf>
    <xf numFmtId="0" fontId="65" fillId="40" borderId="49" xfId="61" applyFont="1" applyFill="1" applyBorder="1" applyAlignment="1">
      <alignment horizontal="center" vertical="center" wrapText="1"/>
    </xf>
    <xf numFmtId="0" fontId="44" fillId="48" borderId="49" xfId="0" applyFont="1" applyFill="1" applyBorder="1" applyAlignment="1">
      <alignment horizontal="left" vertical="center" wrapText="1"/>
    </xf>
    <xf numFmtId="0" fontId="44" fillId="48" borderId="49" xfId="1598" applyFont="1" applyFill="1" applyBorder="1" applyAlignment="1">
      <alignment horizontal="left" vertical="center" wrapText="1"/>
    </xf>
    <xf numFmtId="0" fontId="65" fillId="0" borderId="49" xfId="62" applyFont="1" applyFill="1" applyBorder="1" applyAlignment="1">
      <alignment horizontal="center" vertical="center" wrapText="1"/>
    </xf>
    <xf numFmtId="0" fontId="65" fillId="41" borderId="49" xfId="52" applyFont="1" applyFill="1" applyBorder="1" applyAlignment="1">
      <alignment horizontal="left" vertical="center" wrapText="1"/>
    </xf>
    <xf numFmtId="0" fontId="65" fillId="43" borderId="49" xfId="62" applyFont="1" applyFill="1" applyBorder="1" applyAlignment="1">
      <alignment horizontal="left" vertical="center" wrapText="1"/>
    </xf>
    <xf numFmtId="0" fontId="68" fillId="45" borderId="33" xfId="62" applyFont="1" applyFill="1" applyBorder="1" applyAlignment="1">
      <alignment horizontal="center" vertical="center"/>
    </xf>
    <xf numFmtId="0" fontId="44" fillId="0" borderId="80" xfId="62" applyFont="1" applyFill="1" applyBorder="1" applyAlignment="1">
      <alignment horizontal="center" vertical="center"/>
    </xf>
    <xf numFmtId="0" fontId="44" fillId="0" borderId="36" xfId="62" applyFont="1" applyFill="1" applyBorder="1" applyAlignment="1">
      <alignment horizontal="center" vertical="center" wrapText="1"/>
    </xf>
    <xf numFmtId="0" fontId="44" fillId="0" borderId="80" xfId="407" applyFont="1" applyBorder="1" applyAlignment="1">
      <alignment horizontal="center" wrapText="1"/>
    </xf>
    <xf numFmtId="0" fontId="44" fillId="0" borderId="39" xfId="407" applyFont="1" applyBorder="1" applyAlignment="1">
      <alignment horizontal="center" vertical="center" wrapText="1"/>
    </xf>
    <xf numFmtId="4" fontId="44" fillId="0" borderId="45" xfId="62" applyNumberFormat="1" applyFont="1" applyFill="1" applyBorder="1" applyAlignment="1">
      <alignment horizontal="right" vertical="center"/>
    </xf>
    <xf numFmtId="4" fontId="44" fillId="0" borderId="44" xfId="62" applyNumberFormat="1" applyFont="1" applyFill="1" applyBorder="1" applyAlignment="1">
      <alignment horizontal="right" vertical="center"/>
    </xf>
    <xf numFmtId="0" fontId="68" fillId="45" borderId="72" xfId="62" applyFont="1" applyFill="1" applyBorder="1" applyAlignment="1">
      <alignment horizontal="left" vertical="center"/>
    </xf>
    <xf numFmtId="0" fontId="68" fillId="45" borderId="76" xfId="62" applyFont="1" applyFill="1" applyBorder="1" applyAlignment="1">
      <alignment vertical="center"/>
    </xf>
    <xf numFmtId="0" fontId="65" fillId="43" borderId="49" xfId="52" applyFont="1" applyFill="1" applyBorder="1" applyAlignment="1">
      <alignment horizontal="left" vertical="center" wrapText="1"/>
    </xf>
    <xf numFmtId="0" fontId="44" fillId="48" borderId="49" xfId="4562" applyFont="1" applyFill="1" applyBorder="1" applyAlignment="1">
      <alignment horizontal="left" vertical="center" wrapText="1"/>
    </xf>
    <xf numFmtId="0" fontId="44" fillId="48" borderId="49" xfId="605" applyFont="1" applyFill="1" applyBorder="1" applyAlignment="1">
      <alignment horizontal="left" vertical="center" wrapText="1"/>
    </xf>
    <xf numFmtId="0" fontId="44" fillId="48" borderId="49" xfId="433" applyFont="1" applyFill="1" applyBorder="1" applyAlignment="1">
      <alignment horizontal="left" vertical="center" wrapText="1"/>
    </xf>
    <xf numFmtId="0" fontId="66" fillId="0" borderId="62" xfId="0" applyFont="1" applyFill="1" applyBorder="1" applyAlignment="1">
      <alignment horizontal="left" vertical="center" wrapText="1"/>
    </xf>
    <xf numFmtId="0" fontId="44" fillId="0" borderId="52" xfId="52" applyFont="1" applyFill="1" applyBorder="1" applyAlignment="1">
      <alignment horizontal="left" vertical="center" wrapText="1"/>
    </xf>
    <xf numFmtId="0" fontId="44" fillId="40" borderId="49" xfId="0" applyFont="1" applyFill="1" applyBorder="1" applyAlignment="1">
      <alignment horizontal="left" vertical="center"/>
    </xf>
    <xf numFmtId="0" fontId="66" fillId="0" borderId="49" xfId="433" applyFont="1" applyFill="1" applyBorder="1" applyAlignment="1">
      <alignment horizontal="left" vertical="center" wrapText="1"/>
    </xf>
    <xf numFmtId="0" fontId="44" fillId="48" borderId="52" xfId="433" applyFont="1" applyFill="1" applyBorder="1" applyAlignment="1">
      <alignment horizontal="left" vertical="center" wrapText="1"/>
    </xf>
    <xf numFmtId="0" fontId="66" fillId="48" borderId="62" xfId="0" applyFont="1" applyFill="1" applyBorder="1" applyAlignment="1">
      <alignment horizontal="left" vertical="center"/>
    </xf>
    <xf numFmtId="0" fontId="44" fillId="48" borderId="58" xfId="433" applyFont="1" applyFill="1" applyBorder="1" applyAlignment="1">
      <alignment horizontal="left" vertical="center" wrapText="1"/>
    </xf>
    <xf numFmtId="0" fontId="65" fillId="45" borderId="70" xfId="62" applyFont="1" applyFill="1" applyBorder="1" applyAlignment="1">
      <alignment vertical="center"/>
    </xf>
    <xf numFmtId="0" fontId="68" fillId="45" borderId="54" xfId="62" applyFont="1" applyFill="1" applyBorder="1" applyAlignment="1">
      <alignment vertical="center"/>
    </xf>
    <xf numFmtId="0" fontId="65" fillId="43" borderId="52" xfId="62" applyFont="1" applyFill="1" applyBorder="1" applyAlignment="1">
      <alignment horizontal="left" vertical="center" wrapText="1"/>
    </xf>
    <xf numFmtId="0" fontId="44" fillId="49" borderId="49" xfId="62" applyFont="1" applyFill="1" applyBorder="1" applyAlignment="1">
      <alignment horizontal="left" vertical="center" wrapText="1"/>
    </xf>
    <xf numFmtId="0" fontId="44" fillId="49" borderId="49" xfId="0" applyFont="1" applyFill="1" applyBorder="1" applyAlignment="1">
      <alignment vertical="center" wrapText="1"/>
    </xf>
    <xf numFmtId="0" fontId="44" fillId="48" borderId="67" xfId="1598" applyFont="1" applyFill="1" applyBorder="1" applyAlignment="1">
      <alignment horizontal="left" vertical="center" wrapText="1"/>
    </xf>
    <xf numFmtId="0" fontId="44" fillId="48" borderId="52" xfId="375" applyFont="1" applyFill="1" applyBorder="1" applyAlignment="1">
      <alignment horizontal="left" vertical="center" wrapText="1"/>
    </xf>
    <xf numFmtId="0" fontId="44" fillId="48" borderId="49" xfId="375" applyFont="1" applyFill="1" applyBorder="1" applyAlignment="1">
      <alignment horizontal="left" vertical="center" wrapText="1"/>
    </xf>
    <xf numFmtId="0" fontId="66" fillId="48" borderId="49" xfId="0" applyFont="1" applyFill="1" applyBorder="1" applyAlignment="1">
      <alignment vertical="center" wrapText="1"/>
    </xf>
    <xf numFmtId="0" fontId="44" fillId="42" borderId="80" xfId="63" applyFont="1" applyFill="1" applyBorder="1" applyAlignment="1">
      <alignment horizontal="center" vertical="center" wrapText="1"/>
    </xf>
    <xf numFmtId="49" fontId="44" fillId="0" borderId="66" xfId="0" applyNumberFormat="1" applyFont="1" applyFill="1" applyBorder="1" applyAlignment="1" applyProtection="1">
      <alignment horizontal="left" vertical="center"/>
    </xf>
    <xf numFmtId="49" fontId="44" fillId="0" borderId="89" xfId="62" applyNumberFormat="1" applyFont="1" applyFill="1" applyBorder="1" applyAlignment="1">
      <alignment horizontal="left"/>
    </xf>
    <xf numFmtId="0" fontId="65" fillId="43" borderId="90" xfId="62" applyFont="1" applyFill="1" applyBorder="1" applyAlignment="1">
      <alignment horizontal="left" vertical="center" wrapText="1"/>
    </xf>
    <xf numFmtId="0" fontId="65" fillId="43" borderId="38" xfId="62" applyFont="1" applyFill="1" applyBorder="1" applyAlignment="1">
      <alignment horizontal="left" vertical="center" wrapText="1"/>
    </xf>
    <xf numFmtId="0" fontId="65" fillId="43" borderId="88" xfId="62" applyFont="1" applyFill="1" applyBorder="1" applyAlignment="1">
      <alignment horizontal="left" vertical="center" wrapText="1"/>
    </xf>
    <xf numFmtId="2" fontId="74" fillId="0" borderId="0" xfId="381" applyNumberFormat="1" applyFont="1" applyAlignment="1">
      <alignment horizontal="center"/>
    </xf>
    <xf numFmtId="0" fontId="44" fillId="48" borderId="85" xfId="4560" applyFont="1" applyFill="1" applyBorder="1" applyAlignment="1">
      <alignment vertical="center"/>
    </xf>
    <xf numFmtId="0" fontId="65" fillId="45" borderId="81" xfId="62" applyFont="1" applyFill="1" applyBorder="1" applyAlignment="1">
      <alignment vertical="center"/>
    </xf>
    <xf numFmtId="0" fontId="44" fillId="48" borderId="80" xfId="62" applyFont="1" applyFill="1" applyBorder="1" applyAlignment="1">
      <alignment horizontal="left" vertical="center" wrapText="1"/>
    </xf>
    <xf numFmtId="4" fontId="44" fillId="48" borderId="61" xfId="62" applyNumberFormat="1" applyFont="1" applyFill="1" applyBorder="1" applyAlignment="1">
      <alignment vertical="center" wrapText="1"/>
    </xf>
    <xf numFmtId="4" fontId="44" fillId="48" borderId="49" xfId="52" applyNumberFormat="1" applyFont="1" applyFill="1" applyBorder="1" applyAlignment="1">
      <alignment horizontal="right" vertical="center"/>
    </xf>
    <xf numFmtId="0" fontId="65" fillId="43" borderId="87" xfId="62" applyFont="1" applyFill="1" applyBorder="1" applyAlignment="1">
      <alignment horizontal="left" vertical="center" wrapText="1"/>
    </xf>
    <xf numFmtId="2" fontId="44" fillId="0" borderId="40" xfId="62" applyNumberFormat="1" applyFont="1" applyFill="1" applyBorder="1" applyAlignment="1">
      <alignment horizontal="center" vertical="center"/>
    </xf>
    <xf numFmtId="0" fontId="44" fillId="0" borderId="76" xfId="0" applyFont="1" applyBorder="1" applyAlignment="1">
      <alignment wrapText="1"/>
    </xf>
    <xf numFmtId="2" fontId="65" fillId="50" borderId="61" xfId="62" applyNumberFormat="1" applyFont="1" applyFill="1" applyBorder="1" applyAlignment="1">
      <alignment horizontal="center" vertical="center"/>
    </xf>
    <xf numFmtId="2" fontId="65" fillId="50" borderId="18" xfId="61" applyNumberFormat="1" applyFont="1" applyFill="1" applyBorder="1" applyAlignment="1">
      <alignment horizontal="center" vertical="center"/>
    </xf>
    <xf numFmtId="2" fontId="65" fillId="50" borderId="56" xfId="62" applyNumberFormat="1" applyFont="1" applyFill="1" applyBorder="1" applyAlignment="1">
      <alignment horizontal="center" vertical="center"/>
    </xf>
    <xf numFmtId="0" fontId="74" fillId="48" borderId="18" xfId="381" applyNumberFormat="1" applyFont="1" applyFill="1" applyBorder="1" applyAlignment="1">
      <alignment horizontal="left"/>
    </xf>
    <xf numFmtId="0" fontId="73" fillId="48" borderId="56" xfId="381" applyFont="1" applyFill="1" applyBorder="1" applyAlignment="1"/>
    <xf numFmtId="0" fontId="73" fillId="48" borderId="57" xfId="381" applyFont="1" applyFill="1" applyBorder="1" applyAlignment="1">
      <alignment wrapText="1"/>
    </xf>
    <xf numFmtId="0" fontId="73" fillId="48" borderId="53" xfId="381" applyFont="1" applyFill="1" applyBorder="1" applyAlignment="1">
      <alignment wrapText="1"/>
    </xf>
    <xf numFmtId="0" fontId="70" fillId="48" borderId="18" xfId="381" applyFont="1" applyFill="1" applyBorder="1"/>
    <xf numFmtId="49" fontId="74" fillId="48" borderId="18" xfId="381" applyNumberFormat="1" applyFont="1" applyFill="1" applyBorder="1" applyAlignment="1">
      <alignment horizontal="left" vertical="center"/>
    </xf>
    <xf numFmtId="4" fontId="74" fillId="48" borderId="18" xfId="7197" applyNumberFormat="1" applyFont="1" applyFill="1" applyBorder="1" applyAlignment="1">
      <alignment horizontal="left" wrapText="1"/>
    </xf>
    <xf numFmtId="1" fontId="74" fillId="48" borderId="18" xfId="7197" applyNumberFormat="1" applyFont="1" applyFill="1" applyBorder="1" applyAlignment="1">
      <alignment horizontal="center" wrapText="1"/>
    </xf>
    <xf numFmtId="4" fontId="74" fillId="48" borderId="18" xfId="381" applyNumberFormat="1" applyFont="1" applyFill="1" applyBorder="1" applyAlignment="1">
      <alignment horizontal="center" wrapText="1"/>
    </xf>
    <xf numFmtId="4" fontId="74" fillId="48" borderId="18" xfId="7197" applyNumberFormat="1" applyFont="1" applyFill="1" applyBorder="1" applyAlignment="1">
      <alignment horizontal="center" wrapText="1"/>
    </xf>
    <xf numFmtId="4" fontId="42" fillId="48" borderId="18" xfId="7197" applyNumberFormat="1" applyFont="1" applyFill="1" applyBorder="1" applyAlignment="1">
      <alignment horizontal="center" wrapText="1"/>
    </xf>
    <xf numFmtId="4" fontId="74" fillId="48" borderId="18" xfId="381" applyNumberFormat="1" applyFont="1" applyFill="1" applyBorder="1" applyAlignment="1">
      <alignment horizontal="center" vertical="center" wrapText="1"/>
    </xf>
    <xf numFmtId="4" fontId="70" fillId="48" borderId="18" xfId="381" applyNumberFormat="1" applyFont="1" applyFill="1" applyBorder="1"/>
    <xf numFmtId="4" fontId="74" fillId="48" borderId="18" xfId="7197" applyNumberFormat="1" applyFont="1" applyFill="1" applyBorder="1" applyAlignment="1">
      <alignment horizontal="left"/>
    </xf>
    <xf numFmtId="1" fontId="74" fillId="48" borderId="18" xfId="7197" applyNumberFormat="1" applyFont="1" applyFill="1" applyBorder="1" applyAlignment="1">
      <alignment horizontal="center"/>
    </xf>
    <xf numFmtId="4" fontId="74" fillId="48" borderId="18" xfId="7197" applyNumberFormat="1" applyFont="1" applyFill="1" applyBorder="1" applyAlignment="1">
      <alignment horizontal="center"/>
    </xf>
    <xf numFmtId="4" fontId="42" fillId="48" borderId="18" xfId="7197" applyNumberFormat="1" applyFont="1" applyFill="1" applyBorder="1" applyAlignment="1">
      <alignment horizontal="center"/>
    </xf>
    <xf numFmtId="4" fontId="74" fillId="48" borderId="53" xfId="381" applyNumberFormat="1" applyFont="1" applyFill="1" applyBorder="1" applyAlignment="1">
      <alignment horizontal="center" vertical="center" wrapText="1"/>
    </xf>
    <xf numFmtId="4" fontId="42" fillId="48" borderId="53" xfId="381" applyNumberFormat="1" applyFont="1" applyFill="1" applyBorder="1" applyAlignment="1">
      <alignment horizontal="center" vertical="center" wrapText="1"/>
    </xf>
    <xf numFmtId="4" fontId="74" fillId="48" borderId="56" xfId="7197" applyNumberFormat="1" applyFont="1" applyFill="1" applyBorder="1" applyAlignment="1">
      <alignment horizontal="left" wrapText="1"/>
    </xf>
    <xf numFmtId="4" fontId="124" fillId="48" borderId="18" xfId="381" applyNumberFormat="1" applyFont="1" applyFill="1" applyBorder="1" applyAlignment="1">
      <alignment horizontal="center" vertical="center" wrapText="1"/>
    </xf>
    <xf numFmtId="4" fontId="70" fillId="48" borderId="0" xfId="381" applyNumberFormat="1" applyFont="1" applyFill="1"/>
    <xf numFmtId="4" fontId="74" fillId="48" borderId="56" xfId="7197" applyNumberFormat="1" applyFont="1" applyFill="1" applyBorder="1" applyAlignment="1">
      <alignment horizontal="left"/>
    </xf>
    <xf numFmtId="4" fontId="74" fillId="48" borderId="18" xfId="381" applyNumberFormat="1" applyFont="1" applyFill="1" applyBorder="1" applyAlignment="1">
      <alignment horizontal="center"/>
    </xf>
    <xf numFmtId="4" fontId="124" fillId="48" borderId="53" xfId="381" applyNumberFormat="1" applyFont="1" applyFill="1" applyBorder="1" applyAlignment="1">
      <alignment horizontal="center" vertical="center"/>
    </xf>
    <xf numFmtId="4" fontId="74" fillId="48" borderId="53" xfId="381" applyNumberFormat="1" applyFont="1" applyFill="1" applyBorder="1" applyAlignment="1">
      <alignment horizontal="center" vertical="center"/>
    </xf>
    <xf numFmtId="4" fontId="74" fillId="48" borderId="40" xfId="7197" applyNumberFormat="1" applyFont="1" applyFill="1" applyBorder="1" applyAlignment="1">
      <alignment horizontal="left" vertical="center"/>
    </xf>
    <xf numFmtId="4" fontId="74" fillId="48" borderId="40" xfId="381" applyNumberFormat="1" applyFont="1" applyFill="1" applyBorder="1" applyAlignment="1">
      <alignment horizontal="center" vertical="center" wrapText="1"/>
    </xf>
    <xf numFmtId="4" fontId="42" fillId="48" borderId="18" xfId="381" applyNumberFormat="1" applyFont="1" applyFill="1" applyBorder="1" applyAlignment="1">
      <alignment horizontal="center" vertical="center" wrapText="1"/>
    </xf>
    <xf numFmtId="4" fontId="74" fillId="48" borderId="41" xfId="7197" applyNumberFormat="1" applyFont="1" applyFill="1" applyBorder="1" applyAlignment="1">
      <alignment horizontal="left" vertical="center"/>
    </xf>
    <xf numFmtId="4" fontId="74" fillId="48" borderId="41" xfId="381" applyNumberFormat="1" applyFont="1" applyFill="1" applyBorder="1" applyAlignment="1">
      <alignment horizontal="center" vertical="center" wrapText="1"/>
    </xf>
    <xf numFmtId="4" fontId="124" fillId="48" borderId="53" xfId="381" applyNumberFormat="1" applyFont="1" applyFill="1" applyBorder="1" applyAlignment="1">
      <alignment horizontal="center" vertical="center" wrapText="1"/>
    </xf>
    <xf numFmtId="4" fontId="60" fillId="48" borderId="18" xfId="381" applyNumberFormat="1" applyFont="1" applyFill="1" applyBorder="1" applyAlignment="1">
      <alignment horizontal="center" wrapText="1"/>
    </xf>
    <xf numFmtId="4" fontId="60" fillId="48" borderId="18" xfId="381" applyNumberFormat="1" applyFont="1" applyFill="1" applyBorder="1" applyAlignment="1">
      <alignment horizontal="center"/>
    </xf>
    <xf numFmtId="4" fontId="74" fillId="48" borderId="18" xfId="18708" applyNumberFormat="1" applyFont="1" applyFill="1" applyBorder="1" applyAlignment="1">
      <alignment horizontal="left"/>
    </xf>
    <xf numFmtId="0" fontId="74" fillId="48" borderId="18" xfId="18708" applyNumberFormat="1" applyFont="1" applyFill="1" applyBorder="1" applyAlignment="1">
      <alignment horizontal="center"/>
    </xf>
    <xf numFmtId="4" fontId="76" fillId="48" borderId="18" xfId="381" applyNumberFormat="1" applyFont="1" applyFill="1" applyBorder="1" applyAlignment="1">
      <alignment horizontal="center" wrapText="1"/>
    </xf>
    <xf numFmtId="4" fontId="74" fillId="48" borderId="18" xfId="18708" applyNumberFormat="1" applyFont="1" applyFill="1" applyBorder="1" applyAlignment="1">
      <alignment horizontal="left" wrapText="1"/>
    </xf>
    <xf numFmtId="0" fontId="74" fillId="48" borderId="41" xfId="18708" applyNumberFormat="1" applyFont="1" applyFill="1" applyBorder="1" applyAlignment="1">
      <alignment horizontal="center" vertical="center"/>
    </xf>
    <xf numFmtId="49" fontId="74" fillId="48" borderId="18" xfId="381" applyNumberFormat="1" applyFont="1" applyFill="1" applyBorder="1" applyAlignment="1">
      <alignment horizontal="left"/>
    </xf>
    <xf numFmtId="0" fontId="73" fillId="48" borderId="18" xfId="381" applyFont="1" applyFill="1" applyBorder="1" applyAlignment="1">
      <alignment horizontal="left"/>
    </xf>
    <xf numFmtId="0" fontId="73" fillId="48" borderId="18" xfId="381" applyNumberFormat="1" applyFont="1" applyFill="1" applyBorder="1" applyAlignment="1">
      <alignment horizontal="left"/>
    </xf>
    <xf numFmtId="2" fontId="44" fillId="40" borderId="42" xfId="62" applyNumberFormat="1" applyFont="1" applyFill="1" applyBorder="1" applyAlignment="1">
      <alignment horizontal="center" vertical="center" wrapText="1"/>
    </xf>
    <xf numFmtId="4" fontId="74" fillId="44" borderId="18" xfId="52" applyNumberFormat="1" applyFont="1" applyFill="1" applyBorder="1" applyAlignment="1" applyProtection="1">
      <alignment horizontal="center" vertical="center" wrapText="1"/>
      <protection locked="0"/>
    </xf>
    <xf numFmtId="0" fontId="74" fillId="40" borderId="18" xfId="52" applyFont="1" applyFill="1" applyBorder="1" applyAlignment="1" applyProtection="1">
      <alignment horizontal="center" vertical="center" wrapText="1"/>
    </xf>
    <xf numFmtId="0" fontId="74" fillId="40" borderId="18" xfId="433" applyFont="1" applyFill="1" applyBorder="1" applyAlignment="1" applyProtection="1">
      <alignment horizontal="center" vertical="center" wrapText="1"/>
    </xf>
    <xf numFmtId="1" fontId="74" fillId="40" borderId="18" xfId="52" applyNumberFormat="1" applyFont="1" applyFill="1" applyBorder="1" applyAlignment="1" applyProtection="1">
      <alignment horizontal="center" vertical="center" wrapText="1"/>
      <protection locked="0"/>
    </xf>
    <xf numFmtId="0" fontId="70" fillId="48" borderId="18" xfId="378" applyFont="1" applyFill="1" applyBorder="1" applyAlignment="1" applyProtection="1">
      <alignment horizontal="center" vertical="center" wrapText="1"/>
    </xf>
    <xf numFmtId="0" fontId="62" fillId="0" borderId="18" xfId="0" applyFont="1" applyBorder="1"/>
    <xf numFmtId="0" fontId="62" fillId="0" borderId="0" xfId="0" applyFont="1"/>
    <xf numFmtId="0" fontId="74" fillId="40" borderId="40" xfId="52" applyFont="1" applyFill="1" applyBorder="1" applyAlignment="1" applyProtection="1">
      <alignment horizontal="center" vertical="center" wrapText="1"/>
      <protection locked="0"/>
    </xf>
    <xf numFmtId="0" fontId="0" fillId="0" borderId="18" xfId="52" applyFont="1" applyBorder="1" applyAlignment="1" applyProtection="1">
      <alignment horizontal="center" vertical="center" wrapText="1"/>
      <protection locked="0"/>
    </xf>
    <xf numFmtId="0" fontId="44" fillId="48" borderId="18" xfId="375" applyFont="1" applyFill="1" applyBorder="1" applyAlignment="1">
      <alignment horizontal="left" vertical="center" wrapText="1"/>
    </xf>
    <xf numFmtId="0" fontId="62" fillId="0" borderId="0" xfId="52" applyFont="1" applyBorder="1" applyAlignment="1" applyProtection="1">
      <alignment horizontal="center" vertical="center" wrapText="1"/>
      <protection locked="0"/>
    </xf>
    <xf numFmtId="2" fontId="74" fillId="0" borderId="18" xfId="381" applyNumberFormat="1" applyFont="1" applyBorder="1" applyAlignment="1">
      <alignment horizontal="center" vertical="center" wrapText="1"/>
    </xf>
    <xf numFmtId="10" fontId="74" fillId="0" borderId="18" xfId="381" applyNumberFormat="1" applyFont="1" applyBorder="1" applyAlignment="1">
      <alignment horizontal="center" vertical="center" wrapText="1"/>
    </xf>
    <xf numFmtId="0" fontId="44" fillId="48" borderId="18" xfId="375" applyFont="1" applyFill="1" applyBorder="1" applyAlignment="1">
      <alignment horizontal="center" vertical="center" wrapText="1"/>
    </xf>
    <xf numFmtId="0" fontId="125" fillId="48" borderId="18" xfId="0" applyFont="1" applyFill="1" applyBorder="1" applyAlignment="1">
      <alignment horizontal="center" vertical="center" wrapText="1"/>
    </xf>
    <xf numFmtId="4" fontId="74" fillId="0" borderId="18" xfId="52" applyNumberFormat="1" applyFont="1" applyBorder="1" applyAlignment="1" applyProtection="1">
      <alignment horizontal="center" vertical="center" wrapText="1"/>
      <protection locked="0"/>
    </xf>
    <xf numFmtId="10" fontId="74" fillId="0" borderId="18" xfId="52" applyNumberFormat="1" applyFont="1" applyBorder="1" applyAlignment="1" applyProtection="1">
      <alignment horizontal="center" vertical="center" wrapText="1"/>
      <protection locked="0"/>
    </xf>
    <xf numFmtId="0" fontId="74" fillId="0" borderId="18" xfId="52" applyFont="1" applyBorder="1" applyAlignment="1" applyProtection="1">
      <alignment horizontal="center" vertical="center" wrapText="1"/>
      <protection locked="0"/>
    </xf>
    <xf numFmtId="2" fontId="62" fillId="0" borderId="0" xfId="0" applyNumberFormat="1" applyFont="1"/>
    <xf numFmtId="0" fontId="74" fillId="0" borderId="18" xfId="433" applyFont="1" applyBorder="1" applyAlignment="1" applyProtection="1">
      <alignment horizontal="center" vertical="center" wrapText="1"/>
    </xf>
    <xf numFmtId="0" fontId="74" fillId="40" borderId="18" xfId="433" applyFont="1" applyFill="1" applyBorder="1" applyAlignment="1" applyProtection="1">
      <alignment horizontal="center" vertical="center" wrapText="1"/>
    </xf>
    <xf numFmtId="0" fontId="74" fillId="48" borderId="18" xfId="433" applyFont="1" applyFill="1" applyBorder="1" applyAlignment="1" applyProtection="1">
      <alignment horizontal="center" vertical="center" wrapText="1"/>
    </xf>
    <xf numFmtId="0" fontId="66" fillId="48" borderId="28" xfId="0" applyFont="1" applyFill="1" applyBorder="1" applyAlignment="1">
      <alignment vertical="center" wrapText="1"/>
    </xf>
    <xf numFmtId="0" fontId="44" fillId="0" borderId="49" xfId="0" applyFont="1" applyBorder="1" applyAlignment="1">
      <alignment vertical="center"/>
    </xf>
    <xf numFmtId="0" fontId="34" fillId="0" borderId="0" xfId="433" applyFont="1"/>
    <xf numFmtId="0" fontId="34" fillId="0" borderId="0" xfId="433" applyFont="1" applyFill="1"/>
    <xf numFmtId="10" fontId="135" fillId="0" borderId="18" xfId="433" applyNumberFormat="1" applyFont="1" applyFill="1" applyBorder="1" applyProtection="1"/>
    <xf numFmtId="0" fontId="136" fillId="0" borderId="0" xfId="433" applyFont="1"/>
    <xf numFmtId="10" fontId="135" fillId="0" borderId="18" xfId="433" applyNumberFormat="1" applyFont="1" applyBorder="1" applyProtection="1"/>
    <xf numFmtId="171" fontId="70" fillId="0" borderId="18" xfId="433" applyNumberFormat="1" applyFont="1" applyFill="1" applyBorder="1" applyProtection="1"/>
    <xf numFmtId="0" fontId="70" fillId="0" borderId="0" xfId="433" applyFont="1"/>
    <xf numFmtId="0" fontId="74" fillId="0" borderId="0" xfId="433" applyFont="1" applyAlignment="1">
      <alignment vertical="top" wrapText="1"/>
    </xf>
    <xf numFmtId="0" fontId="42" fillId="0" borderId="0" xfId="433" applyFont="1" applyAlignment="1">
      <alignment vertical="top" wrapText="1"/>
    </xf>
    <xf numFmtId="0" fontId="34" fillId="0" borderId="0" xfId="433" applyFont="1" applyBorder="1" applyAlignment="1" applyProtection="1">
      <alignment horizontal="center" vertical="center" wrapText="1"/>
    </xf>
    <xf numFmtId="0" fontId="34" fillId="0" borderId="0" xfId="433" applyFont="1" applyBorder="1" applyAlignment="1" applyProtection="1">
      <alignment wrapText="1"/>
    </xf>
    <xf numFmtId="171" fontId="34" fillId="0" borderId="0" xfId="433" applyNumberFormat="1" applyFont="1" applyFill="1" applyBorder="1" applyProtection="1"/>
    <xf numFmtId="4" fontId="34" fillId="0" borderId="0" xfId="433" applyNumberFormat="1" applyFont="1" applyFill="1" applyBorder="1" applyProtection="1"/>
    <xf numFmtId="10" fontId="34" fillId="0" borderId="0" xfId="433" applyNumberFormat="1" applyFont="1" applyBorder="1" applyProtection="1"/>
    <xf numFmtId="0" fontId="34" fillId="0" borderId="0" xfId="433" applyFont="1" applyAlignment="1">
      <alignment wrapText="1"/>
    </xf>
    <xf numFmtId="0" fontId="33" fillId="0" borderId="0" xfId="433" applyFont="1" applyProtection="1"/>
    <xf numFmtId="1" fontId="33" fillId="0" borderId="0" xfId="433" applyNumberFormat="1" applyFont="1" applyFill="1" applyBorder="1" applyAlignment="1" applyProtection="1">
      <alignment horizontal="center" vertical="center" wrapText="1"/>
      <protection locked="0"/>
    </xf>
    <xf numFmtId="0" fontId="33" fillId="0" borderId="0" xfId="433" applyFont="1" applyFill="1" applyProtection="1"/>
    <xf numFmtId="0" fontId="33" fillId="0" borderId="0" xfId="433" applyFont="1" applyFill="1" applyBorder="1" applyAlignment="1" applyProtection="1">
      <alignment horizontal="center" wrapText="1"/>
    </xf>
    <xf numFmtId="0" fontId="33" fillId="48" borderId="18" xfId="433" applyFont="1" applyFill="1" applyBorder="1" applyAlignment="1" applyProtection="1">
      <alignment horizontal="center" vertical="center"/>
    </xf>
    <xf numFmtId="2" fontId="33" fillId="48" borderId="18" xfId="433" applyNumberFormat="1" applyFont="1" applyFill="1" applyBorder="1" applyAlignment="1" applyProtection="1">
      <alignment horizontal="center" vertical="center"/>
    </xf>
    <xf numFmtId="0" fontId="42" fillId="0" borderId="0" xfId="433" applyFont="1" applyProtection="1"/>
    <xf numFmtId="0" fontId="42" fillId="0" borderId="0" xfId="433" applyFont="1" applyFill="1" applyProtection="1"/>
    <xf numFmtId="0" fontId="34" fillId="0" borderId="0" xfId="433" applyFont="1" applyProtection="1"/>
    <xf numFmtId="0" fontId="74" fillId="0" borderId="40" xfId="433" applyFont="1" applyFill="1" applyBorder="1" applyAlignment="1" applyProtection="1">
      <alignment horizontal="center" vertical="center" wrapText="1"/>
    </xf>
    <xf numFmtId="0" fontId="74" fillId="0" borderId="18" xfId="433" applyNumberFormat="1" applyFont="1" applyFill="1" applyBorder="1" applyAlignment="1" applyProtection="1">
      <alignment horizontal="center" vertical="center" wrapText="1"/>
    </xf>
    <xf numFmtId="0" fontId="74" fillId="0" borderId="18" xfId="433" applyFont="1" applyFill="1" applyBorder="1" applyAlignment="1" applyProtection="1">
      <alignment horizontal="center" vertical="center" wrapText="1"/>
    </xf>
    <xf numFmtId="3" fontId="74" fillId="48" borderId="18" xfId="377" applyNumberFormat="1" applyFont="1" applyFill="1" applyBorder="1" applyAlignment="1" applyProtection="1">
      <alignment horizontal="center" vertical="center" wrapText="1"/>
      <protection locked="0"/>
    </xf>
    <xf numFmtId="0" fontId="62" fillId="0" borderId="0" xfId="433" applyFont="1" applyAlignment="1" applyProtection="1">
      <alignment horizontal="center" vertical="center" wrapText="1"/>
      <protection locked="0"/>
    </xf>
    <xf numFmtId="0" fontId="74" fillId="0" borderId="18" xfId="377" applyFont="1" applyFill="1" applyBorder="1" applyAlignment="1" applyProtection="1">
      <alignment horizontal="center" vertical="center" wrapText="1"/>
      <protection locked="0"/>
    </xf>
    <xf numFmtId="169" fontId="74" fillId="0" borderId="18" xfId="377" applyNumberFormat="1" applyFont="1" applyFill="1" applyBorder="1" applyAlignment="1" applyProtection="1">
      <alignment horizontal="center" vertical="center" wrapText="1"/>
      <protection locked="0"/>
    </xf>
    <xf numFmtId="2" fontId="74" fillId="0" borderId="18" xfId="377" applyNumberFormat="1" applyFont="1" applyFill="1" applyBorder="1" applyAlignment="1" applyProtection="1">
      <alignment horizontal="center" vertical="center" wrapText="1"/>
      <protection locked="0"/>
    </xf>
    <xf numFmtId="0" fontId="74" fillId="0" borderId="18" xfId="377" applyFont="1" applyBorder="1" applyAlignment="1" applyProtection="1">
      <alignment horizontal="center" vertical="center" wrapText="1"/>
      <protection locked="0"/>
    </xf>
    <xf numFmtId="0" fontId="74" fillId="0" borderId="0" xfId="433" applyFont="1" applyAlignment="1" applyProtection="1">
      <alignment horizontal="center" vertical="center" wrapText="1"/>
      <protection locked="0"/>
    </xf>
    <xf numFmtId="0" fontId="74" fillId="0" borderId="18" xfId="377" applyFont="1" applyBorder="1" applyAlignment="1" applyProtection="1">
      <alignment vertical="center" wrapText="1"/>
      <protection locked="0"/>
    </xf>
    <xf numFmtId="2" fontId="74" fillId="0" borderId="18" xfId="377" applyNumberFormat="1" applyFont="1" applyBorder="1" applyAlignment="1" applyProtection="1">
      <alignment horizontal="center" vertical="center" wrapText="1"/>
      <protection locked="0"/>
    </xf>
    <xf numFmtId="0" fontId="74" fillId="0" borderId="18" xfId="57140" applyFont="1" applyBorder="1" applyAlignment="1">
      <alignment horizontal="center"/>
    </xf>
    <xf numFmtId="10" fontId="74" fillId="48" borderId="18" xfId="377" applyNumberFormat="1" applyFont="1" applyFill="1" applyBorder="1" applyAlignment="1" applyProtection="1">
      <alignment horizontal="center" vertical="center" wrapText="1"/>
    </xf>
    <xf numFmtId="3" fontId="74" fillId="48" borderId="18" xfId="377" applyNumberFormat="1" applyFont="1" applyFill="1" applyBorder="1" applyAlignment="1" applyProtection="1">
      <alignment horizontal="center" vertical="center" wrapText="1"/>
    </xf>
    <xf numFmtId="3" fontId="74" fillId="0" borderId="18" xfId="57141" applyNumberFormat="1" applyFont="1" applyFill="1" applyBorder="1" applyAlignment="1" applyProtection="1">
      <alignment horizontal="center" vertical="center" wrapText="1"/>
      <protection locked="0"/>
    </xf>
    <xf numFmtId="4" fontId="44" fillId="0" borderId="0" xfId="61" applyNumberFormat="1" applyFont="1" applyAlignment="1">
      <alignment horizontal="center" vertical="center" wrapText="1"/>
    </xf>
    <xf numFmtId="4" fontId="68" fillId="40" borderId="41" xfId="61" applyNumberFormat="1" applyFont="1" applyFill="1" applyBorder="1" applyAlignment="1">
      <alignment horizontal="center"/>
    </xf>
    <xf numFmtId="4" fontId="44" fillId="48" borderId="18" xfId="1598" applyNumberFormat="1" applyFont="1" applyFill="1" applyBorder="1" applyAlignment="1">
      <alignment horizontal="center" vertical="center"/>
    </xf>
    <xf numFmtId="4" fontId="44" fillId="48" borderId="18" xfId="1598" applyNumberFormat="1" applyFont="1" applyFill="1" applyBorder="1" applyAlignment="1">
      <alignment horizontal="right" vertical="center" wrapText="1"/>
    </xf>
    <xf numFmtId="4" fontId="44" fillId="0" borderId="18" xfId="407" applyNumberFormat="1" applyFont="1" applyBorder="1" applyAlignment="1">
      <alignment horizontal="right" vertical="center"/>
    </xf>
    <xf numFmtId="4" fontId="66" fillId="0" borderId="18" xfId="407" applyNumberFormat="1" applyFont="1" applyFill="1" applyBorder="1" applyAlignment="1">
      <alignment horizontal="right" vertical="center"/>
    </xf>
    <xf numFmtId="4" fontId="66" fillId="0" borderId="40" xfId="407" applyNumberFormat="1" applyFont="1" applyFill="1" applyBorder="1" applyAlignment="1">
      <alignment horizontal="right" vertical="center"/>
    </xf>
    <xf numFmtId="4" fontId="44" fillId="0" borderId="18" xfId="433" applyNumberFormat="1" applyFont="1" applyFill="1" applyBorder="1" applyAlignment="1">
      <alignment horizontal="right" vertical="center"/>
    </xf>
    <xf numFmtId="4" fontId="44" fillId="0" borderId="40" xfId="1598" applyNumberFormat="1" applyFont="1" applyFill="1" applyBorder="1" applyAlignment="1">
      <alignment horizontal="center" vertical="center"/>
    </xf>
    <xf numFmtId="4" fontId="65" fillId="42" borderId="22" xfId="62" applyNumberFormat="1" applyFont="1" applyFill="1" applyBorder="1" applyAlignment="1">
      <alignment horizontal="center" vertical="center"/>
    </xf>
    <xf numFmtId="4" fontId="65" fillId="0" borderId="0" xfId="62" applyNumberFormat="1" applyFont="1" applyFill="1" applyBorder="1" applyAlignment="1">
      <alignment horizontal="center" vertical="center"/>
    </xf>
    <xf numFmtId="4" fontId="44" fillId="0" borderId="0" xfId="381" applyNumberFormat="1" applyFont="1" applyAlignment="1">
      <alignment horizontal="center"/>
    </xf>
    <xf numFmtId="4" fontId="44" fillId="0" borderId="0" xfId="380" applyNumberFormat="1" applyFont="1" applyAlignment="1" applyProtection="1">
      <alignment horizontal="center" vertical="top"/>
      <protection hidden="1"/>
    </xf>
    <xf numFmtId="4" fontId="65" fillId="0" borderId="0" xfId="380" applyNumberFormat="1" applyFont="1" applyBorder="1" applyAlignment="1" applyProtection="1">
      <alignment horizontal="left"/>
      <protection hidden="1"/>
    </xf>
    <xf numFmtId="4" fontId="104" fillId="0" borderId="0" xfId="381" applyNumberFormat="1" applyFont="1" applyAlignment="1">
      <alignment horizontal="center"/>
    </xf>
    <xf numFmtId="0" fontId="44" fillId="0" borderId="49" xfId="0" applyFont="1" applyFill="1" applyBorder="1" applyAlignment="1">
      <alignment horizontal="left" vertical="top" wrapText="1"/>
    </xf>
    <xf numFmtId="0" fontId="44" fillId="0" borderId="62" xfId="4560" applyFont="1" applyFill="1" applyBorder="1" applyAlignment="1">
      <alignment vertical="center"/>
    </xf>
    <xf numFmtId="0" fontId="44" fillId="0" borderId="80" xfId="4560" applyFont="1" applyFill="1" applyBorder="1" applyAlignment="1">
      <alignment vertical="center"/>
    </xf>
    <xf numFmtId="4" fontId="74" fillId="48" borderId="18" xfId="381" applyNumberFormat="1" applyFont="1" applyFill="1" applyBorder="1" applyAlignment="1" applyProtection="1">
      <alignment horizontal="left" vertical="center" wrapText="1"/>
    </xf>
    <xf numFmtId="4" fontId="74" fillId="48" borderId="18" xfId="381" applyNumberFormat="1" applyFont="1" applyFill="1" applyBorder="1" applyAlignment="1" applyProtection="1">
      <alignment horizontal="left" vertical="center"/>
    </xf>
    <xf numFmtId="4" fontId="74" fillId="48" borderId="18" xfId="381" applyNumberFormat="1" applyFont="1" applyFill="1" applyBorder="1" applyAlignment="1" applyProtection="1">
      <alignment horizontal="center" vertical="center" wrapText="1"/>
    </xf>
    <xf numFmtId="0" fontId="60" fillId="40" borderId="18" xfId="381" applyFont="1" applyFill="1" applyBorder="1" applyAlignment="1" applyProtection="1">
      <alignment horizontal="center" vertical="center" wrapText="1"/>
      <protection locked="0"/>
    </xf>
    <xf numFmtId="0" fontId="74" fillId="40" borderId="17" xfId="381" applyFont="1" applyFill="1" applyBorder="1" applyAlignment="1" applyProtection="1">
      <alignment horizontal="left"/>
    </xf>
    <xf numFmtId="0" fontId="60" fillId="40" borderId="18" xfId="381" applyFont="1" applyFill="1" applyBorder="1" applyAlignment="1" applyProtection="1">
      <alignment horizontal="center" vertical="center"/>
    </xf>
    <xf numFmtId="0" fontId="74" fillId="48" borderId="18" xfId="381" applyFont="1" applyFill="1" applyBorder="1" applyAlignment="1" applyProtection="1">
      <alignment horizontal="center" vertical="center" wrapText="1"/>
    </xf>
    <xf numFmtId="4" fontId="74" fillId="48" borderId="18" xfId="381" applyNumberFormat="1" applyFont="1" applyFill="1" applyBorder="1" applyAlignment="1" applyProtection="1">
      <alignment horizontal="center" vertical="center"/>
    </xf>
    <xf numFmtId="49" fontId="74" fillId="0" borderId="18" xfId="1598" applyNumberFormat="1" applyFont="1" applyFill="1" applyBorder="1" applyAlignment="1" applyProtection="1">
      <alignment horizontal="left" vertical="center" wrapText="1"/>
    </xf>
    <xf numFmtId="0" fontId="127" fillId="0" borderId="18" xfId="57309" applyFont="1" applyFill="1" applyBorder="1" applyAlignment="1">
      <alignment horizontal="center" vertical="center" wrapText="1"/>
    </xf>
    <xf numFmtId="0" fontId="127" fillId="0" borderId="18" xfId="57309" applyFont="1" applyFill="1" applyBorder="1" applyAlignment="1">
      <alignment horizontal="left" vertical="center" wrapText="1"/>
    </xf>
    <xf numFmtId="2" fontId="74" fillId="0" borderId="18" xfId="1598" applyNumberFormat="1" applyFont="1" applyFill="1" applyBorder="1" applyAlignment="1">
      <alignment horizontal="right" vertical="center"/>
    </xf>
    <xf numFmtId="0" fontId="127" fillId="0" borderId="18" xfId="57310" applyFont="1" applyFill="1" applyBorder="1" applyAlignment="1">
      <alignment horizontal="center" vertical="center" wrapText="1"/>
    </xf>
    <xf numFmtId="0" fontId="74" fillId="48" borderId="18" xfId="1598" applyFont="1" applyFill="1" applyBorder="1" applyAlignment="1">
      <alignment horizontal="left" vertical="center" wrapText="1"/>
    </xf>
    <xf numFmtId="0" fontId="73" fillId="48" borderId="56" xfId="1598" applyFont="1" applyFill="1" applyBorder="1" applyAlignment="1">
      <alignment horizontal="left" vertical="center" wrapText="1"/>
    </xf>
    <xf numFmtId="4" fontId="74" fillId="40" borderId="18" xfId="381" applyNumberFormat="1" applyFont="1" applyFill="1" applyBorder="1" applyAlignment="1" applyProtection="1">
      <alignment horizontal="center" vertical="center" wrapText="1"/>
    </xf>
    <xf numFmtId="49" fontId="74" fillId="40" borderId="18" xfId="1598" applyNumberFormat="1" applyFont="1" applyFill="1" applyBorder="1" applyAlignment="1">
      <alignment horizontal="center" vertical="center"/>
    </xf>
    <xf numFmtId="0" fontId="74" fillId="0" borderId="18" xfId="1598" applyFont="1" applyFill="1" applyBorder="1" applyAlignment="1">
      <alignment vertical="center" wrapText="1"/>
    </xf>
    <xf numFmtId="4" fontId="74" fillId="40" borderId="18" xfId="381" applyNumberFormat="1" applyFont="1" applyFill="1" applyBorder="1" applyAlignment="1" applyProtection="1">
      <alignment horizontal="right" vertical="center" wrapText="1"/>
    </xf>
    <xf numFmtId="49" fontId="73" fillId="0" borderId="18" xfId="1598" applyNumberFormat="1" applyFont="1" applyFill="1" applyBorder="1" applyAlignment="1">
      <alignment horizontal="center" vertical="center" wrapText="1"/>
    </xf>
    <xf numFmtId="0" fontId="73" fillId="48" borderId="18" xfId="1598" applyFont="1" applyFill="1" applyBorder="1" applyAlignment="1">
      <alignment horizontal="left" vertical="center" wrapText="1"/>
    </xf>
    <xf numFmtId="49" fontId="73" fillId="0" borderId="18" xfId="1598" applyNumberFormat="1" applyFont="1" applyFill="1" applyBorder="1" applyAlignment="1" applyProtection="1">
      <alignment horizontal="center" vertical="center" wrapText="1"/>
    </xf>
    <xf numFmtId="49" fontId="74" fillId="0" borderId="18" xfId="1598" applyNumberFormat="1" applyFont="1" applyFill="1" applyBorder="1" applyAlignment="1">
      <alignment horizontal="center" vertical="center" wrapText="1"/>
    </xf>
    <xf numFmtId="4" fontId="74" fillId="0" borderId="18" xfId="1598" applyNumberFormat="1" applyFont="1" applyFill="1" applyBorder="1" applyAlignment="1">
      <alignment horizontal="right" vertical="center" wrapText="1"/>
    </xf>
    <xf numFmtId="4" fontId="74" fillId="0" borderId="18" xfId="1598" applyNumberFormat="1" applyFont="1" applyFill="1" applyBorder="1" applyAlignment="1">
      <alignment horizontal="right" vertical="center"/>
    </xf>
    <xf numFmtId="49" fontId="74" fillId="0" borderId="18" xfId="1598" applyNumberFormat="1" applyFont="1" applyFill="1" applyBorder="1" applyAlignment="1" applyProtection="1">
      <alignment horizontal="center" vertical="center" wrapText="1"/>
    </xf>
    <xf numFmtId="0" fontId="74" fillId="0" borderId="18" xfId="523" applyFont="1" applyFill="1" applyBorder="1" applyAlignment="1">
      <alignment vertical="center" wrapText="1"/>
    </xf>
    <xf numFmtId="2" fontId="74" fillId="0" borderId="18" xfId="381" applyNumberFormat="1" applyFont="1" applyFill="1" applyBorder="1" applyAlignment="1" applyProtection="1">
      <alignment horizontal="center" vertical="center" wrapText="1"/>
    </xf>
    <xf numFmtId="4" fontId="74" fillId="0" borderId="18" xfId="381" applyNumberFormat="1" applyFont="1" applyFill="1" applyBorder="1" applyAlignment="1" applyProtection="1">
      <alignment horizontal="left" vertical="center" wrapText="1"/>
    </xf>
    <xf numFmtId="49" fontId="74" fillId="0" borderId="18" xfId="381" applyNumberFormat="1" applyFont="1" applyFill="1" applyBorder="1" applyAlignment="1" applyProtection="1">
      <alignment horizontal="center" vertical="center" wrapText="1"/>
    </xf>
    <xf numFmtId="0" fontId="74" fillId="0" borderId="18" xfId="0" applyFont="1" applyBorder="1" applyAlignment="1">
      <alignment wrapText="1"/>
    </xf>
    <xf numFmtId="0" fontId="74" fillId="0" borderId="18" xfId="0" applyFont="1" applyBorder="1" applyAlignment="1">
      <alignment horizontal="justify" vertical="center" wrapText="1"/>
    </xf>
    <xf numFmtId="0" fontId="74" fillId="0" borderId="0" xfId="0" applyFont="1" applyAlignment="1">
      <alignment vertical="center" wrapText="1"/>
    </xf>
    <xf numFmtId="0" fontId="73" fillId="40" borderId="56" xfId="381" applyFont="1" applyFill="1" applyBorder="1" applyAlignment="1" applyProtection="1">
      <alignment horizontal="center" wrapText="1"/>
    </xf>
    <xf numFmtId="0" fontId="73" fillId="40" borderId="53" xfId="381" applyFont="1" applyFill="1" applyBorder="1" applyAlignment="1" applyProtection="1">
      <alignment horizontal="center" wrapText="1"/>
    </xf>
    <xf numFmtId="0" fontId="74" fillId="40" borderId="17" xfId="381" applyFont="1" applyFill="1" applyBorder="1" applyAlignment="1" applyProtection="1">
      <alignment horizontal="left" wrapText="1"/>
    </xf>
    <xf numFmtId="0" fontId="74" fillId="40" borderId="0" xfId="381" applyFont="1" applyFill="1" applyAlignment="1" applyProtection="1">
      <alignment wrapText="1"/>
    </xf>
    <xf numFmtId="0" fontId="74" fillId="48" borderId="0" xfId="381" applyFont="1" applyFill="1" applyAlignment="1" applyProtection="1">
      <alignment horizontal="left" vertical="center"/>
    </xf>
    <xf numFmtId="0" fontId="60" fillId="40" borderId="0" xfId="381" applyFont="1" applyFill="1" applyAlignment="1" applyProtection="1">
      <alignment wrapText="1"/>
    </xf>
    <xf numFmtId="0" fontId="60" fillId="48" borderId="0" xfId="381" applyFont="1" applyFill="1" applyAlignment="1" applyProtection="1">
      <alignment vertical="center"/>
    </xf>
    <xf numFmtId="4" fontId="124" fillId="48" borderId="18" xfId="52" applyNumberFormat="1" applyFont="1" applyFill="1" applyBorder="1" applyAlignment="1" applyProtection="1">
      <alignment horizontal="center" vertical="center"/>
    </xf>
    <xf numFmtId="2" fontId="124" fillId="48" borderId="18" xfId="52" applyNumberFormat="1" applyFont="1" applyFill="1" applyBorder="1" applyAlignment="1" applyProtection="1">
      <alignment horizontal="center" vertical="center"/>
    </xf>
    <xf numFmtId="4" fontId="124" fillId="0" borderId="18" xfId="52" applyNumberFormat="1" applyFont="1" applyFill="1" applyBorder="1" applyAlignment="1" applyProtection="1">
      <alignment horizontal="center" vertical="center"/>
    </xf>
    <xf numFmtId="4" fontId="124" fillId="48" borderId="18" xfId="433" applyNumberFormat="1" applyFont="1" applyFill="1" applyBorder="1" applyAlignment="1" applyProtection="1">
      <alignment horizontal="center" vertical="center"/>
      <protection locked="0"/>
    </xf>
    <xf numFmtId="4" fontId="124" fillId="48" borderId="18" xfId="52" applyNumberFormat="1" applyFont="1" applyFill="1" applyBorder="1" applyAlignment="1" applyProtection="1">
      <alignment horizontal="center" vertical="center"/>
      <protection locked="0"/>
    </xf>
    <xf numFmtId="4" fontId="124" fillId="0" borderId="18" xfId="52" applyNumberFormat="1" applyFont="1" applyFill="1" applyBorder="1" applyAlignment="1" applyProtection="1">
      <alignment horizontal="center" vertical="center"/>
      <protection locked="0"/>
    </xf>
    <xf numFmtId="10" fontId="70" fillId="0" borderId="18" xfId="0" applyNumberFormat="1" applyFont="1" applyFill="1" applyBorder="1" applyAlignment="1">
      <alignment horizontal="center" vertical="center"/>
    </xf>
    <xf numFmtId="4" fontId="74" fillId="0" borderId="18" xfId="433" applyNumberFormat="1" applyFont="1" applyFill="1" applyBorder="1" applyAlignment="1" applyProtection="1">
      <alignment horizontal="center" vertical="center" wrapText="1"/>
      <protection locked="0"/>
    </xf>
    <xf numFmtId="4" fontId="125" fillId="0" borderId="18" xfId="0" applyNumberFormat="1" applyFont="1" applyFill="1" applyBorder="1" applyAlignment="1">
      <alignment horizontal="right" vertical="center"/>
    </xf>
    <xf numFmtId="4" fontId="44" fillId="0" borderId="61" xfId="1598" applyNumberFormat="1" applyFont="1" applyFill="1" applyBorder="1" applyAlignment="1">
      <alignment vertical="center" wrapText="1"/>
    </xf>
    <xf numFmtId="4" fontId="44" fillId="0" borderId="49" xfId="62" applyNumberFormat="1" applyFont="1" applyFill="1" applyBorder="1" applyAlignment="1">
      <alignment vertical="center" wrapText="1"/>
    </xf>
    <xf numFmtId="4" fontId="68" fillId="0" borderId="56" xfId="62" applyNumberFormat="1" applyFont="1" applyFill="1" applyBorder="1" applyAlignment="1">
      <alignment horizontal="right" vertical="center"/>
    </xf>
    <xf numFmtId="4" fontId="68" fillId="0" borderId="61" xfId="62" applyNumberFormat="1" applyFont="1" applyFill="1" applyBorder="1" applyAlignment="1">
      <alignment horizontal="right" vertical="center"/>
    </xf>
    <xf numFmtId="4" fontId="68" fillId="0" borderId="18" xfId="62" applyNumberFormat="1" applyFont="1" applyFill="1" applyBorder="1" applyAlignment="1">
      <alignment horizontal="right" vertical="center"/>
    </xf>
    <xf numFmtId="4" fontId="68" fillId="0" borderId="49" xfId="62" applyNumberFormat="1" applyFont="1" applyFill="1" applyBorder="1" applyAlignment="1">
      <alignment horizontal="right" vertical="center"/>
    </xf>
    <xf numFmtId="4" fontId="44" fillId="0" borderId="62" xfId="61" applyNumberFormat="1" applyFont="1" applyFill="1" applyBorder="1" applyAlignment="1">
      <alignment horizontal="right" vertical="center"/>
    </xf>
    <xf numFmtId="4" fontId="125" fillId="48" borderId="56" xfId="0" applyNumberFormat="1" applyFont="1" applyFill="1" applyBorder="1" applyAlignment="1">
      <alignment horizontal="right" vertical="center"/>
    </xf>
    <xf numFmtId="4" fontId="37" fillId="0" borderId="53" xfId="61" applyNumberFormat="1" applyFont="1" applyFill="1" applyBorder="1" applyAlignment="1">
      <alignment horizontal="right" vertical="center"/>
    </xf>
    <xf numFmtId="4" fontId="65" fillId="0" borderId="56" xfId="61" applyNumberFormat="1" applyFont="1" applyFill="1" applyBorder="1" applyAlignment="1">
      <alignment horizontal="right" vertical="center"/>
    </xf>
    <xf numFmtId="4" fontId="65" fillId="0" borderId="61" xfId="61" applyNumberFormat="1" applyFont="1" applyFill="1" applyBorder="1" applyAlignment="1">
      <alignment horizontal="right" vertical="center"/>
    </xf>
    <xf numFmtId="4" fontId="65" fillId="0" borderId="18" xfId="61" applyNumberFormat="1" applyFont="1" applyFill="1" applyBorder="1" applyAlignment="1">
      <alignment horizontal="right" vertical="center"/>
    </xf>
    <xf numFmtId="4" fontId="65" fillId="0" borderId="49" xfId="61" applyNumberFormat="1" applyFont="1" applyFill="1" applyBorder="1" applyAlignment="1">
      <alignment horizontal="right" vertical="center"/>
    </xf>
    <xf numFmtId="4" fontId="44" fillId="0" borderId="53" xfId="407" applyNumberFormat="1" applyFont="1" applyFill="1" applyBorder="1" applyAlignment="1">
      <alignment horizontal="right" vertical="center"/>
    </xf>
    <xf numFmtId="4" fontId="66" fillId="0" borderId="53" xfId="407" applyNumberFormat="1" applyFont="1" applyFill="1" applyBorder="1" applyAlignment="1">
      <alignment vertical="center"/>
    </xf>
    <xf numFmtId="4" fontId="66" fillId="0" borderId="45" xfId="407" applyNumberFormat="1" applyFont="1" applyFill="1" applyBorder="1" applyAlignment="1">
      <alignment vertical="center"/>
    </xf>
    <xf numFmtId="4" fontId="44" fillId="48" borderId="61" xfId="1598" applyNumberFormat="1" applyFont="1" applyFill="1" applyBorder="1" applyAlignment="1">
      <alignment vertical="center"/>
    </xf>
    <xf numFmtId="4" fontId="44" fillId="0" borderId="61" xfId="1598" applyNumberFormat="1" applyFont="1" applyFill="1" applyBorder="1" applyAlignment="1">
      <alignment vertical="center"/>
    </xf>
    <xf numFmtId="4" fontId="44" fillId="40" borderId="61" xfId="433" applyNumberFormat="1" applyFont="1" applyFill="1" applyBorder="1" applyAlignment="1">
      <alignment vertical="center"/>
    </xf>
    <xf numFmtId="4" fontId="44" fillId="0" borderId="49" xfId="1598" applyNumberFormat="1" applyFont="1" applyFill="1" applyBorder="1" applyAlignment="1">
      <alignment vertical="center" wrapText="1"/>
    </xf>
    <xf numFmtId="4" fontId="44" fillId="0" borderId="66" xfId="1598" applyNumberFormat="1" applyFont="1" applyFill="1" applyBorder="1" applyAlignment="1">
      <alignment vertical="center"/>
    </xf>
    <xf numFmtId="4" fontId="44" fillId="0" borderId="67" xfId="1598" applyNumberFormat="1" applyFont="1" applyFill="1" applyBorder="1" applyAlignment="1">
      <alignment vertical="center" wrapText="1"/>
    </xf>
    <xf numFmtId="4" fontId="70" fillId="0" borderId="18" xfId="433" applyNumberFormat="1" applyFont="1" applyFill="1" applyBorder="1" applyAlignment="1" applyProtection="1">
      <alignment horizontal="center" vertical="center"/>
    </xf>
    <xf numFmtId="0" fontId="65" fillId="43" borderId="29" xfId="62" applyFont="1" applyFill="1" applyBorder="1" applyAlignment="1">
      <alignment horizontal="left" vertical="center" wrapText="1"/>
    </xf>
    <xf numFmtId="0" fontId="68" fillId="43" borderId="31" xfId="62" applyFont="1" applyFill="1" applyBorder="1" applyAlignment="1">
      <alignment horizontal="center" vertical="center"/>
    </xf>
    <xf numFmtId="4" fontId="37" fillId="43" borderId="55" xfId="62" applyNumberFormat="1" applyFont="1" applyFill="1" applyBorder="1" applyAlignment="1">
      <alignment horizontal="right" vertical="center"/>
    </xf>
    <xf numFmtId="4" fontId="68" fillId="43" borderId="69" xfId="62" applyNumberFormat="1" applyFont="1" applyFill="1" applyBorder="1" applyAlignment="1">
      <alignment horizontal="center" vertical="center"/>
    </xf>
    <xf numFmtId="4" fontId="65" fillId="43" borderId="70" xfId="62" applyNumberFormat="1" applyFont="1" applyFill="1" applyBorder="1" applyAlignment="1">
      <alignment horizontal="right" vertical="center"/>
    </xf>
    <xf numFmtId="0" fontId="65" fillId="43" borderId="31" xfId="62" applyFont="1" applyFill="1" applyBorder="1" applyAlignment="1">
      <alignment horizontal="left" vertical="center" wrapText="1"/>
    </xf>
    <xf numFmtId="0" fontId="74" fillId="48" borderId="41" xfId="18708" applyNumberFormat="1" applyFont="1" applyFill="1" applyBorder="1" applyAlignment="1">
      <alignment horizontal="center"/>
    </xf>
    <xf numFmtId="2" fontId="44" fillId="0" borderId="42" xfId="62" applyNumberFormat="1" applyFont="1" applyFill="1" applyBorder="1" applyAlignment="1">
      <alignment horizontal="center" vertical="center" wrapText="1"/>
    </xf>
    <xf numFmtId="0" fontId="30" fillId="48" borderId="18" xfId="378" applyFont="1" applyFill="1" applyBorder="1" applyAlignment="1" applyProtection="1">
      <alignment horizontal="center" vertical="center"/>
    </xf>
    <xf numFmtId="0" fontId="70" fillId="48" borderId="18" xfId="378" applyNumberFormat="1" applyFont="1" applyFill="1" applyBorder="1" applyAlignment="1" applyProtection="1">
      <alignment horizontal="left" vertical="center" wrapText="1"/>
    </xf>
    <xf numFmtId="3" fontId="70" fillId="48" borderId="18" xfId="0" applyNumberFormat="1" applyFont="1" applyFill="1" applyBorder="1" applyAlignment="1" applyProtection="1">
      <alignment horizontal="center" vertical="center"/>
      <protection locked="0"/>
    </xf>
    <xf numFmtId="49" fontId="30" fillId="48" borderId="18" xfId="378" applyNumberFormat="1" applyFont="1" applyFill="1" applyBorder="1" applyAlignment="1" applyProtection="1">
      <alignment horizontal="center" vertical="center"/>
    </xf>
    <xf numFmtId="3" fontId="70" fillId="48" borderId="18" xfId="379" applyNumberFormat="1" applyFont="1" applyFill="1" applyBorder="1" applyAlignment="1" applyProtection="1">
      <alignment horizontal="center" vertical="center"/>
      <protection locked="0"/>
    </xf>
    <xf numFmtId="49" fontId="30" fillId="0" borderId="18" xfId="378" applyNumberFormat="1" applyFont="1" applyBorder="1" applyAlignment="1" applyProtection="1">
      <alignment horizontal="center" vertical="center"/>
    </xf>
    <xf numFmtId="0" fontId="70" fillId="0" borderId="18" xfId="378" applyNumberFormat="1" applyFont="1" applyBorder="1" applyAlignment="1" applyProtection="1">
      <alignment horizontal="left" vertical="center" wrapText="1"/>
    </xf>
    <xf numFmtId="3" fontId="70" fillId="40" borderId="18" xfId="379" applyNumberFormat="1" applyFont="1" applyFill="1" applyBorder="1" applyAlignment="1" applyProtection="1">
      <alignment horizontal="center" vertical="center"/>
      <protection locked="0"/>
    </xf>
    <xf numFmtId="3" fontId="70" fillId="0" borderId="18" xfId="0" applyNumberFormat="1" applyFont="1" applyFill="1" applyBorder="1" applyAlignment="1" applyProtection="1">
      <alignment horizontal="center" vertical="center"/>
      <protection locked="0"/>
    </xf>
    <xf numFmtId="49" fontId="70" fillId="0" borderId="18" xfId="378" applyNumberFormat="1" applyFont="1" applyBorder="1" applyAlignment="1" applyProtection="1">
      <alignment horizontal="center" vertical="center"/>
    </xf>
    <xf numFmtId="0" fontId="44" fillId="0" borderId="27" xfId="4560" applyFont="1" applyFill="1" applyBorder="1" applyAlignment="1">
      <alignment vertical="center"/>
    </xf>
    <xf numFmtId="0" fontId="44" fillId="0" borderId="28" xfId="4560" applyFont="1" applyFill="1" applyBorder="1" applyAlignment="1">
      <alignment vertical="center"/>
    </xf>
    <xf numFmtId="4" fontId="44" fillId="0" borderId="91" xfId="62" applyNumberFormat="1" applyFont="1" applyFill="1" applyBorder="1" applyAlignment="1">
      <alignment horizontal="right" vertical="center"/>
    </xf>
    <xf numFmtId="4" fontId="44" fillId="0" borderId="42" xfId="62" applyNumberFormat="1" applyFont="1" applyFill="1" applyBorder="1" applyAlignment="1">
      <alignment vertical="center" wrapText="1"/>
    </xf>
    <xf numFmtId="4" fontId="44" fillId="0" borderId="58" xfId="62" applyNumberFormat="1" applyFont="1" applyFill="1" applyBorder="1" applyAlignment="1">
      <alignment vertical="center" wrapText="1"/>
    </xf>
    <xf numFmtId="2" fontId="44" fillId="0" borderId="58" xfId="62" applyNumberFormat="1" applyFont="1" applyFill="1" applyBorder="1" applyAlignment="1">
      <alignment horizontal="center" vertical="center" wrapText="1"/>
    </xf>
    <xf numFmtId="0" fontId="44" fillId="0" borderId="27" xfId="0" applyFont="1" applyFill="1" applyBorder="1" applyAlignment="1">
      <alignment horizontal="left" vertical="center" wrapText="1"/>
    </xf>
    <xf numFmtId="0" fontId="44" fillId="48" borderId="0" xfId="375" applyFont="1" applyFill="1" applyBorder="1" applyAlignment="1">
      <alignment horizontal="left" vertical="center" wrapText="1"/>
    </xf>
    <xf numFmtId="4" fontId="44" fillId="40" borderId="91" xfId="62" applyNumberFormat="1" applyFont="1" applyFill="1" applyBorder="1" applyAlignment="1">
      <alignment horizontal="right" vertical="center"/>
    </xf>
    <xf numFmtId="4" fontId="44" fillId="40" borderId="42" xfId="62" applyNumberFormat="1" applyFont="1" applyFill="1" applyBorder="1" applyAlignment="1">
      <alignment vertical="center" wrapText="1"/>
    </xf>
    <xf numFmtId="4" fontId="44" fillId="40" borderId="58" xfId="62" applyNumberFormat="1" applyFont="1" applyFill="1" applyBorder="1" applyAlignment="1">
      <alignment vertical="center" wrapText="1"/>
    </xf>
    <xf numFmtId="49" fontId="44" fillId="48" borderId="72" xfId="62" applyNumberFormat="1" applyFont="1" applyFill="1" applyBorder="1" applyAlignment="1">
      <alignment horizontal="left" vertical="center"/>
    </xf>
    <xf numFmtId="0" fontId="44" fillId="48" borderId="76" xfId="375" applyFont="1" applyFill="1" applyBorder="1" applyAlignment="1">
      <alignment horizontal="left" vertical="center" wrapText="1"/>
    </xf>
    <xf numFmtId="0" fontId="44" fillId="48" borderId="70" xfId="375" applyFont="1" applyFill="1" applyBorder="1" applyAlignment="1">
      <alignment horizontal="left" vertical="center" wrapText="1"/>
    </xf>
    <xf numFmtId="0" fontId="74" fillId="0" borderId="18" xfId="433" applyFont="1" applyFill="1" applyBorder="1" applyAlignment="1" applyProtection="1">
      <alignment horizontal="center" vertical="center" wrapText="1"/>
      <protection locked="0"/>
    </xf>
    <xf numFmtId="4" fontId="44" fillId="0" borderId="18" xfId="381" applyNumberFormat="1" applyFont="1" applyFill="1" applyBorder="1" applyAlignment="1">
      <alignment horizontal="center" vertical="center"/>
    </xf>
    <xf numFmtId="4" fontId="44" fillId="0" borderId="18" xfId="383" applyNumberFormat="1" applyFont="1" applyBorder="1" applyAlignment="1">
      <alignment horizontal="center" vertical="center"/>
    </xf>
    <xf numFmtId="4" fontId="44" fillId="0" borderId="18" xfId="383" applyNumberFormat="1" applyFont="1" applyFill="1" applyBorder="1" applyAlignment="1">
      <alignment horizontal="center" vertical="center"/>
    </xf>
    <xf numFmtId="4" fontId="44" fillId="48" borderId="18" xfId="381" applyNumberFormat="1" applyFont="1" applyFill="1" applyBorder="1" applyAlignment="1">
      <alignment horizontal="center" vertical="center"/>
    </xf>
    <xf numFmtId="4" fontId="44" fillId="48" borderId="18" xfId="62" applyNumberFormat="1" applyFont="1" applyFill="1" applyBorder="1" applyAlignment="1">
      <alignment horizontal="center" vertical="center" wrapText="1"/>
    </xf>
    <xf numFmtId="4" fontId="44" fillId="48" borderId="18" xfId="383" applyNumberFormat="1" applyFont="1" applyFill="1" applyBorder="1" applyAlignment="1">
      <alignment horizontal="center" vertical="center"/>
    </xf>
    <xf numFmtId="4" fontId="44" fillId="0" borderId="53" xfId="381" applyNumberFormat="1" applyFont="1" applyFill="1" applyBorder="1" applyAlignment="1">
      <alignment horizontal="center" vertical="center"/>
    </xf>
    <xf numFmtId="4" fontId="44" fillId="0" borderId="18" xfId="57142" applyNumberFormat="1" applyFont="1" applyFill="1" applyBorder="1" applyAlignment="1">
      <alignment horizontal="center" vertical="center" wrapText="1"/>
    </xf>
    <xf numFmtId="0" fontId="44" fillId="0" borderId="18" xfId="57142" applyFont="1" applyFill="1" applyBorder="1" applyAlignment="1">
      <alignment horizontal="center" vertical="center" wrapText="1"/>
    </xf>
    <xf numFmtId="0" fontId="44" fillId="0" borderId="18" xfId="57142" applyFont="1" applyBorder="1" applyAlignment="1">
      <alignment horizontal="center" vertical="center" wrapText="1"/>
    </xf>
    <xf numFmtId="49" fontId="44" fillId="0" borderId="18" xfId="57142" applyNumberFormat="1" applyFont="1" applyFill="1" applyBorder="1" applyAlignment="1">
      <alignment horizontal="center" vertical="center" wrapText="1"/>
    </xf>
    <xf numFmtId="0" fontId="74" fillId="0" borderId="56" xfId="1598" applyFont="1" applyFill="1" applyBorder="1" applyAlignment="1">
      <alignment vertical="center" wrapText="1"/>
    </xf>
    <xf numFmtId="3" fontId="38" fillId="0" borderId="0" xfId="378" applyNumberFormat="1" applyFont="1" applyAlignment="1" applyProtection="1">
      <alignment horizontal="center" vertical="center"/>
    </xf>
    <xf numFmtId="4" fontId="65" fillId="43" borderId="89" xfId="62" applyNumberFormat="1" applyFont="1" applyFill="1" applyBorder="1" applyAlignment="1">
      <alignment horizontal="right" vertical="center"/>
    </xf>
    <xf numFmtId="4" fontId="65" fillId="43" borderId="92" xfId="62" applyNumberFormat="1" applyFont="1" applyFill="1" applyBorder="1" applyAlignment="1">
      <alignment horizontal="right" vertical="center"/>
    </xf>
    <xf numFmtId="4" fontId="65" fillId="43" borderId="87" xfId="62" applyNumberFormat="1" applyFont="1" applyFill="1" applyBorder="1" applyAlignment="1">
      <alignment horizontal="right" vertical="center"/>
    </xf>
    <xf numFmtId="2" fontId="74" fillId="0" borderId="53" xfId="381" applyNumberFormat="1" applyFont="1" applyBorder="1" applyAlignment="1">
      <alignment horizontal="center" vertical="center" wrapText="1"/>
    </xf>
    <xf numFmtId="1" fontId="66" fillId="0" borderId="18" xfId="57311" applyNumberFormat="1" applyFont="1" applyFill="1" applyBorder="1" applyAlignment="1">
      <alignment horizontal="center" vertical="center" wrapText="1"/>
    </xf>
    <xf numFmtId="0" fontId="66" fillId="0" borderId="18" xfId="57311" applyFont="1" applyFill="1" applyBorder="1" applyAlignment="1">
      <alignment horizontal="center" vertical="center" wrapText="1"/>
    </xf>
    <xf numFmtId="0" fontId="44" fillId="0" borderId="18" xfId="57311" applyFont="1" applyFill="1" applyBorder="1" applyAlignment="1">
      <alignment horizontal="center" vertical="center" wrapText="1"/>
    </xf>
    <xf numFmtId="0" fontId="66" fillId="0" borderId="18" xfId="57311" applyNumberFormat="1" applyFont="1" applyFill="1" applyBorder="1" applyAlignment="1">
      <alignment horizontal="center" vertical="center" wrapText="1"/>
    </xf>
    <xf numFmtId="49" fontId="66" fillId="0" borderId="18" xfId="57311" applyNumberFormat="1" applyFont="1" applyFill="1" applyBorder="1" applyAlignment="1">
      <alignment horizontal="center" vertical="center" wrapText="1"/>
    </xf>
    <xf numFmtId="2" fontId="66" fillId="0" borderId="18" xfId="57311" applyNumberFormat="1" applyFont="1" applyFill="1" applyBorder="1" applyAlignment="1">
      <alignment horizontal="center" vertical="center" wrapText="1"/>
    </xf>
    <xf numFmtId="2" fontId="66" fillId="48" borderId="18" xfId="57311" applyNumberFormat="1" applyFont="1" applyFill="1" applyBorder="1" applyAlignment="1">
      <alignment horizontal="center" vertical="center" wrapText="1"/>
    </xf>
    <xf numFmtId="49" fontId="44" fillId="0" borderId="18" xfId="57311" applyNumberFormat="1" applyFont="1" applyFill="1" applyBorder="1" applyAlignment="1">
      <alignment horizontal="center" vertical="center" wrapText="1"/>
    </xf>
    <xf numFmtId="0" fontId="44" fillId="48" borderId="0" xfId="57142" applyFont="1" applyFill="1" applyAlignment="1">
      <alignment horizontal="center" vertical="center" wrapText="1"/>
    </xf>
    <xf numFmtId="1" fontId="44" fillId="48" borderId="18" xfId="57142" applyNumberFormat="1" applyFont="1" applyFill="1" applyBorder="1" applyAlignment="1">
      <alignment horizontal="center" vertical="center" wrapText="1"/>
    </xf>
    <xf numFmtId="49" fontId="44" fillId="48" borderId="18" xfId="57311" applyNumberFormat="1" applyFont="1" applyFill="1" applyBorder="1" applyAlignment="1">
      <alignment horizontal="center" vertical="center" wrapText="1"/>
    </xf>
    <xf numFmtId="1" fontId="44" fillId="48" borderId="18" xfId="0" applyNumberFormat="1" applyFont="1" applyFill="1" applyBorder="1" applyAlignment="1">
      <alignment horizontal="center" vertical="center" wrapText="1"/>
    </xf>
    <xf numFmtId="49" fontId="44" fillId="48" borderId="18" xfId="0" applyNumberFormat="1" applyFont="1" applyFill="1" applyBorder="1" applyAlignment="1">
      <alignment horizontal="center" vertical="center" wrapText="1"/>
    </xf>
    <xf numFmtId="14" fontId="44" fillId="48" borderId="18" xfId="523" applyNumberFormat="1" applyFont="1" applyFill="1" applyBorder="1" applyAlignment="1">
      <alignment horizontal="center" vertical="center" wrapText="1"/>
    </xf>
    <xf numFmtId="0" fontId="44" fillId="48" borderId="18" xfId="57311" applyFont="1" applyFill="1" applyBorder="1" applyAlignment="1">
      <alignment horizontal="center" vertical="center" wrapText="1"/>
    </xf>
    <xf numFmtId="49" fontId="66" fillId="48" borderId="18" xfId="57311" applyNumberFormat="1" applyFont="1" applyFill="1" applyBorder="1" applyAlignment="1">
      <alignment horizontal="center" vertical="center" wrapText="1"/>
    </xf>
    <xf numFmtId="1" fontId="44" fillId="48" borderId="18" xfId="57143" applyNumberFormat="1" applyFont="1" applyFill="1" applyBorder="1" applyAlignment="1">
      <alignment horizontal="center" vertical="center" wrapText="1"/>
    </xf>
    <xf numFmtId="0" fontId="44" fillId="48" borderId="18" xfId="57145" applyFont="1" applyFill="1" applyBorder="1" applyAlignment="1">
      <alignment horizontal="center" vertical="center" wrapText="1"/>
    </xf>
    <xf numFmtId="49" fontId="66" fillId="48" borderId="18" xfId="0" applyNumberFormat="1" applyFont="1" applyFill="1" applyBorder="1" applyAlignment="1">
      <alignment horizontal="center" vertical="center" wrapText="1"/>
    </xf>
    <xf numFmtId="2" fontId="44" fillId="0" borderId="18" xfId="0" applyNumberFormat="1" applyFont="1" applyBorder="1" applyAlignment="1">
      <alignment horizontal="center" vertical="center" wrapText="1"/>
    </xf>
    <xf numFmtId="0" fontId="44" fillId="40" borderId="18" xfId="381" applyFont="1" applyFill="1" applyBorder="1" applyAlignment="1">
      <alignment vertical="center" wrapText="1"/>
    </xf>
    <xf numFmtId="0" fontId="44" fillId="0" borderId="18" xfId="0" applyFont="1" applyFill="1" applyBorder="1" applyAlignment="1">
      <alignment horizontal="left" vertical="top" wrapText="1"/>
    </xf>
    <xf numFmtId="2" fontId="44" fillId="48" borderId="57" xfId="0" applyNumberFormat="1" applyFont="1" applyFill="1" applyBorder="1" applyAlignment="1">
      <alignment horizontal="center" vertical="center" wrapText="1"/>
    </xf>
    <xf numFmtId="0" fontId="44" fillId="48" borderId="53" xfId="57142" applyFont="1" applyFill="1" applyBorder="1" applyAlignment="1">
      <alignment horizontal="center" vertical="center" wrapText="1"/>
    </xf>
    <xf numFmtId="0" fontId="44" fillId="0" borderId="18" xfId="0" applyFont="1" applyBorder="1" applyAlignment="1">
      <alignment horizontal="center" vertical="center" wrapText="1"/>
    </xf>
    <xf numFmtId="49" fontId="44" fillId="40" borderId="55" xfId="62" applyNumberFormat="1" applyFont="1" applyFill="1" applyBorder="1" applyAlignment="1">
      <alignment horizontal="left" vertical="center"/>
    </xf>
    <xf numFmtId="4" fontId="74" fillId="40" borderId="53" xfId="381" applyNumberFormat="1" applyFont="1" applyFill="1" applyBorder="1" applyAlignment="1" applyProtection="1">
      <alignment horizontal="right" vertical="center" wrapText="1"/>
    </xf>
    <xf numFmtId="0" fontId="137" fillId="0" borderId="0" xfId="61" applyNumberFormat="1" applyFont="1" applyFill="1" applyBorder="1" applyAlignment="1" applyProtection="1">
      <alignment vertical="top"/>
    </xf>
    <xf numFmtId="4" fontId="137" fillId="0" borderId="0" xfId="61" applyNumberFormat="1" applyFont="1" applyFill="1" applyBorder="1" applyAlignment="1" applyProtection="1">
      <alignment vertical="top"/>
    </xf>
    <xf numFmtId="2" fontId="137" fillId="0" borderId="56" xfId="62" applyNumberFormat="1" applyFont="1" applyFill="1" applyBorder="1" applyAlignment="1">
      <alignment horizontal="center" vertical="center" wrapText="1"/>
    </xf>
    <xf numFmtId="2" fontId="137" fillId="0" borderId="49" xfId="62" applyNumberFormat="1" applyFont="1" applyFill="1" applyBorder="1" applyAlignment="1">
      <alignment horizontal="center" vertical="center" wrapText="1"/>
    </xf>
    <xf numFmtId="0" fontId="137" fillId="0" borderId="0" xfId="61" applyFont="1" applyFill="1" applyAlignment="1">
      <alignment horizontal="center" vertical="center" wrapText="1"/>
    </xf>
    <xf numFmtId="4" fontId="137" fillId="0" borderId="0" xfId="61" applyNumberFormat="1" applyFont="1" applyFill="1" applyAlignment="1">
      <alignment horizontal="center" vertical="center" wrapText="1"/>
    </xf>
    <xf numFmtId="2" fontId="137" fillId="52" borderId="0" xfId="380" applyNumberFormat="1" applyFont="1" applyFill="1" applyProtection="1">
      <protection hidden="1"/>
    </xf>
    <xf numFmtId="4" fontId="137" fillId="52" borderId="0" xfId="380" applyNumberFormat="1" applyFont="1" applyFill="1" applyAlignment="1" applyProtection="1">
      <alignment horizontal="left"/>
      <protection hidden="1"/>
    </xf>
    <xf numFmtId="4" fontId="125" fillId="0" borderId="56" xfId="62" applyNumberFormat="1" applyFont="1" applyFill="1" applyBorder="1" applyAlignment="1">
      <alignment horizontal="right" vertical="center"/>
    </xf>
    <xf numFmtId="49" fontId="44" fillId="0" borderId="61" xfId="62" applyNumberFormat="1" applyFont="1" applyFill="1" applyBorder="1" applyAlignment="1" applyProtection="1">
      <alignment horizontal="left" vertical="center" wrapText="1"/>
    </xf>
    <xf numFmtId="0" fontId="75" fillId="0" borderId="0" xfId="378" applyNumberFormat="1" applyFont="1" applyAlignment="1" applyProtection="1">
      <alignment horizontal="center"/>
    </xf>
    <xf numFmtId="0" fontId="44" fillId="0" borderId="80" xfId="1598" applyFont="1" applyFill="1" applyBorder="1" applyAlignment="1">
      <alignment horizontal="left" vertical="center" wrapText="1"/>
    </xf>
    <xf numFmtId="0" fontId="44" fillId="0" borderId="57" xfId="1598" applyFont="1" applyFill="1" applyBorder="1" applyAlignment="1">
      <alignment horizontal="left" vertical="center" wrapText="1"/>
    </xf>
    <xf numFmtId="0" fontId="44" fillId="48" borderId="41" xfId="57142" applyFont="1" applyFill="1" applyBorder="1" applyAlignment="1">
      <alignment horizontal="center" vertical="center" wrapText="1"/>
    </xf>
    <xf numFmtId="0" fontId="44" fillId="0" borderId="18" xfId="381" applyFont="1" applyBorder="1" applyAlignment="1">
      <alignment horizontal="center" vertical="center" wrapText="1"/>
    </xf>
    <xf numFmtId="2" fontId="44" fillId="0" borderId="41" xfId="62" applyNumberFormat="1" applyFont="1" applyFill="1" applyBorder="1" applyAlignment="1">
      <alignment horizontal="center" vertical="center"/>
    </xf>
    <xf numFmtId="4" fontId="44" fillId="0" borderId="53" xfId="1598" applyNumberFormat="1" applyFont="1" applyFill="1" applyBorder="1" applyAlignment="1">
      <alignment horizontal="right" vertical="center"/>
    </xf>
    <xf numFmtId="4" fontId="125" fillId="0" borderId="18" xfId="57018" applyNumberFormat="1" applyFont="1" applyFill="1" applyBorder="1" applyAlignment="1">
      <alignment horizontal="right" vertical="center"/>
    </xf>
    <xf numFmtId="4" fontId="125" fillId="0" borderId="56" xfId="1598" applyNumberFormat="1" applyFont="1" applyFill="1" applyBorder="1" applyAlignment="1">
      <alignment horizontal="right" vertical="center"/>
    </xf>
    <xf numFmtId="0" fontId="44" fillId="0" borderId="58" xfId="0" applyFont="1" applyFill="1" applyBorder="1" applyAlignment="1">
      <alignment wrapText="1"/>
    </xf>
    <xf numFmtId="4" fontId="44" fillId="0" borderId="62" xfId="1598" applyNumberFormat="1" applyFont="1" applyFill="1" applyBorder="1" applyAlignment="1">
      <alignment horizontal="center" vertical="center"/>
    </xf>
    <xf numFmtId="4" fontId="125" fillId="0" borderId="53" xfId="62" applyNumberFormat="1" applyFont="1" applyFill="1" applyBorder="1" applyAlignment="1">
      <alignment horizontal="right" vertical="center" wrapText="1"/>
    </xf>
    <xf numFmtId="4" fontId="125" fillId="0" borderId="18" xfId="62" applyNumberFormat="1" applyFont="1" applyFill="1" applyBorder="1" applyAlignment="1">
      <alignment horizontal="right" vertical="center"/>
    </xf>
    <xf numFmtId="0" fontId="44" fillId="0" borderId="49" xfId="1598" applyFont="1" applyFill="1" applyBorder="1" applyAlignment="1">
      <alignment horizontal="left" vertical="center" wrapText="1"/>
    </xf>
    <xf numFmtId="0" fontId="125" fillId="0" borderId="49" xfId="0" applyFont="1" applyFill="1" applyBorder="1" applyAlignment="1">
      <alignment wrapText="1"/>
    </xf>
    <xf numFmtId="0" fontId="44" fillId="0" borderId="49" xfId="523" applyFont="1" applyFill="1" applyBorder="1" applyAlignment="1">
      <alignment horizontal="justify" vertical="center" wrapText="1"/>
    </xf>
    <xf numFmtId="0" fontId="44" fillId="0" borderId="80" xfId="523" applyFont="1" applyFill="1" applyBorder="1" applyAlignment="1">
      <alignment horizontal="justify" vertical="center" wrapText="1"/>
    </xf>
    <xf numFmtId="0" fontId="125" fillId="0" borderId="18" xfId="0" applyFont="1" applyFill="1" applyBorder="1" applyAlignment="1">
      <alignment vertical="center" wrapText="1"/>
    </xf>
    <xf numFmtId="4" fontId="44" fillId="0" borderId="41" xfId="1598" applyNumberFormat="1" applyFont="1" applyFill="1" applyBorder="1" applyAlignment="1">
      <alignment horizontal="right" vertical="center"/>
    </xf>
    <xf numFmtId="49" fontId="44" fillId="0" borderId="37" xfId="62" applyNumberFormat="1" applyFont="1" applyFill="1" applyBorder="1" applyAlignment="1" applyProtection="1">
      <alignment horizontal="left" vertical="center" wrapText="1"/>
    </xf>
    <xf numFmtId="4" fontId="44" fillId="0" borderId="67" xfId="0" applyNumberFormat="1" applyFont="1" applyFill="1" applyBorder="1" applyAlignment="1">
      <alignment horizontal="left" vertical="center" wrapText="1"/>
    </xf>
    <xf numFmtId="4" fontId="44" fillId="0" borderId="39" xfId="0" applyNumberFormat="1" applyFont="1" applyFill="1" applyBorder="1" applyAlignment="1">
      <alignment horizontal="left" vertical="center" wrapText="1"/>
    </xf>
    <xf numFmtId="4" fontId="44" fillId="0" borderId="86" xfId="1598" applyNumberFormat="1" applyFont="1" applyFill="1" applyBorder="1" applyAlignment="1">
      <alignment horizontal="center" vertical="center"/>
    </xf>
    <xf numFmtId="4" fontId="44" fillId="0" borderId="45" xfId="1598" applyNumberFormat="1" applyFont="1" applyFill="1" applyBorder="1" applyAlignment="1">
      <alignment horizontal="right" vertical="center" wrapText="1"/>
    </xf>
    <xf numFmtId="4" fontId="44" fillId="0" borderId="40" xfId="1598" applyNumberFormat="1" applyFont="1" applyFill="1" applyBorder="1" applyAlignment="1">
      <alignment horizontal="right" vertical="center" wrapText="1"/>
    </xf>
    <xf numFmtId="4" fontId="125" fillId="0" borderId="44" xfId="0" applyNumberFormat="1" applyFont="1" applyFill="1" applyBorder="1" applyAlignment="1">
      <alignment horizontal="right" vertical="center"/>
    </xf>
    <xf numFmtId="4" fontId="44" fillId="0" borderId="66" xfId="62" applyNumberFormat="1" applyFont="1" applyFill="1" applyBorder="1" applyAlignment="1">
      <alignment horizontal="right" vertical="center"/>
    </xf>
    <xf numFmtId="4" fontId="44" fillId="0" borderId="67" xfId="62" applyNumberFormat="1" applyFont="1" applyFill="1" applyBorder="1" applyAlignment="1">
      <alignment horizontal="right" vertical="center"/>
    </xf>
    <xf numFmtId="2" fontId="44" fillId="0" borderId="67" xfId="62" applyNumberFormat="1" applyFont="1" applyFill="1" applyBorder="1" applyAlignment="1">
      <alignment horizontal="center" vertical="center" wrapText="1"/>
    </xf>
    <xf numFmtId="0" fontId="44" fillId="0" borderId="17" xfId="61" applyFont="1" applyFill="1" applyBorder="1" applyAlignment="1">
      <alignment horizontal="center" vertical="center" wrapText="1"/>
    </xf>
    <xf numFmtId="4" fontId="44" fillId="0" borderId="17" xfId="61" applyNumberFormat="1" applyFont="1" applyFill="1" applyBorder="1" applyAlignment="1">
      <alignment horizontal="center" vertical="center" wrapText="1"/>
    </xf>
    <xf numFmtId="4" fontId="44" fillId="0" borderId="62" xfId="1598" applyNumberFormat="1" applyFont="1" applyFill="1" applyBorder="1" applyAlignment="1">
      <alignment horizontal="center" vertical="center" wrapText="1"/>
    </xf>
    <xf numFmtId="4" fontId="44" fillId="0" borderId="18" xfId="0" applyNumberFormat="1" applyFont="1" applyFill="1" applyBorder="1" applyAlignment="1">
      <alignment horizontal="right" vertical="center"/>
    </xf>
    <xf numFmtId="4" fontId="44" fillId="0" borderId="49" xfId="0" applyNumberFormat="1" applyFont="1" applyFill="1" applyBorder="1" applyAlignment="1">
      <alignment horizontal="right" vertical="center"/>
    </xf>
    <xf numFmtId="2" fontId="44" fillId="0" borderId="56" xfId="0" applyNumberFormat="1" applyFont="1" applyFill="1" applyBorder="1" applyAlignment="1">
      <alignment horizontal="center" vertical="center"/>
    </xf>
    <xf numFmtId="2" fontId="44" fillId="0" borderId="1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wrapText="1"/>
    </xf>
    <xf numFmtId="0" fontId="125" fillId="0" borderId="80" xfId="0" applyFont="1" applyFill="1" applyBorder="1" applyAlignment="1">
      <alignment vertical="center" wrapText="1"/>
    </xf>
    <xf numFmtId="0" fontId="125" fillId="0" borderId="62" xfId="0" applyFont="1" applyFill="1" applyBorder="1" applyAlignment="1">
      <alignment horizontal="center" vertical="center"/>
    </xf>
    <xf numFmtId="0" fontId="125" fillId="0" borderId="39" xfId="0" applyFont="1" applyFill="1" applyBorder="1" applyAlignment="1">
      <alignment vertical="center" wrapText="1"/>
    </xf>
    <xf numFmtId="0" fontId="125" fillId="0" borderId="86" xfId="0" applyFont="1" applyFill="1" applyBorder="1" applyAlignment="1">
      <alignment horizontal="center" vertical="center"/>
    </xf>
    <xf numFmtId="4" fontId="44" fillId="0" borderId="40" xfId="0" applyNumberFormat="1" applyFont="1" applyFill="1" applyBorder="1" applyAlignment="1">
      <alignment horizontal="right" vertical="center"/>
    </xf>
    <xf numFmtId="4" fontId="44" fillId="0" borderId="67" xfId="0" applyNumberFormat="1" applyFont="1" applyFill="1" applyBorder="1" applyAlignment="1">
      <alignment horizontal="right" vertical="center"/>
    </xf>
    <xf numFmtId="2" fontId="44" fillId="0" borderId="46" xfId="0" applyNumberFormat="1" applyFont="1" applyFill="1" applyBorder="1" applyAlignment="1">
      <alignment horizontal="center" vertical="center"/>
    </xf>
    <xf numFmtId="2" fontId="44" fillId="0" borderId="41" xfId="0" applyNumberFormat="1" applyFont="1" applyFill="1" applyBorder="1" applyAlignment="1">
      <alignment horizontal="center" vertical="center"/>
    </xf>
    <xf numFmtId="0" fontId="125" fillId="0" borderId="80" xfId="0" applyFont="1" applyFill="1" applyBorder="1" applyAlignment="1">
      <alignment horizontal="center" vertical="center"/>
    </xf>
    <xf numFmtId="0" fontId="125" fillId="0" borderId="85" xfId="0" applyFont="1" applyFill="1" applyBorder="1" applyAlignment="1">
      <alignment vertical="center" wrapText="1"/>
    </xf>
    <xf numFmtId="0" fontId="125" fillId="0" borderId="36" xfId="0" applyFont="1" applyFill="1" applyBorder="1" applyAlignment="1">
      <alignment vertical="center" wrapText="1"/>
    </xf>
    <xf numFmtId="2" fontId="44" fillId="0" borderId="43" xfId="0" applyNumberFormat="1" applyFont="1" applyFill="1" applyBorder="1" applyAlignment="1">
      <alignment horizontal="center" vertical="center"/>
    </xf>
    <xf numFmtId="2" fontId="44" fillId="0" borderId="58" xfId="0" applyNumberFormat="1" applyFont="1" applyFill="1" applyBorder="1" applyAlignment="1">
      <alignment horizontal="center" vertical="center" wrapText="1"/>
    </xf>
    <xf numFmtId="0" fontId="44" fillId="0" borderId="49" xfId="0" applyFont="1" applyFill="1" applyBorder="1" applyAlignment="1">
      <alignment vertical="center" wrapText="1"/>
    </xf>
    <xf numFmtId="4" fontId="44" fillId="0" borderId="53" xfId="62" applyNumberFormat="1" applyFont="1" applyFill="1" applyBorder="1" applyAlignment="1">
      <alignment vertical="center" wrapText="1"/>
    </xf>
    <xf numFmtId="0" fontId="44" fillId="0" borderId="56" xfId="1598" applyFont="1" applyFill="1" applyBorder="1" applyAlignment="1">
      <alignment horizontal="left" vertical="center" wrapText="1"/>
    </xf>
    <xf numFmtId="0" fontId="44" fillId="0" borderId="28" xfId="1598" applyFont="1" applyFill="1" applyBorder="1" applyAlignment="1">
      <alignment horizontal="left" vertical="center" wrapText="1"/>
    </xf>
    <xf numFmtId="0" fontId="44" fillId="0" borderId="0" xfId="1598" applyFont="1" applyFill="1" applyBorder="1" applyAlignment="1">
      <alignment horizontal="left" vertical="center" wrapText="1"/>
    </xf>
    <xf numFmtId="0" fontId="44" fillId="0" borderId="43" xfId="1598" applyFont="1" applyFill="1" applyBorder="1" applyAlignment="1">
      <alignment horizontal="left" vertical="center" wrapText="1"/>
    </xf>
    <xf numFmtId="2" fontId="137" fillId="0" borderId="18" xfId="61" applyNumberFormat="1" applyFont="1" applyFill="1" applyBorder="1" applyAlignment="1">
      <alignment horizontal="center" vertical="center"/>
    </xf>
    <xf numFmtId="2" fontId="44" fillId="41" borderId="18" xfId="62" applyNumberFormat="1" applyFont="1" applyFill="1" applyBorder="1" applyAlignment="1">
      <alignment horizontal="center" vertical="center"/>
    </xf>
    <xf numFmtId="0" fontId="44" fillId="40" borderId="18" xfId="407" applyFont="1" applyFill="1" applyBorder="1" applyAlignment="1">
      <alignment horizontal="left" vertical="center" wrapText="1"/>
    </xf>
    <xf numFmtId="0" fontId="44" fillId="0" borderId="28" xfId="0" applyFont="1" applyBorder="1" applyAlignment="1">
      <alignment horizontal="left" vertical="center" wrapText="1"/>
    </xf>
    <xf numFmtId="0" fontId="44" fillId="0" borderId="86" xfId="0" applyFont="1" applyBorder="1" applyAlignment="1">
      <alignment horizontal="left" vertical="center" wrapText="1"/>
    </xf>
    <xf numFmtId="0" fontId="44" fillId="0" borderId="0" xfId="61" applyNumberFormat="1" applyFont="1" applyFill="1" applyBorder="1" applyAlignment="1" applyProtection="1">
      <alignment vertical="top"/>
    </xf>
    <xf numFmtId="2" fontId="44" fillId="0" borderId="49" xfId="1598" applyNumberFormat="1" applyFont="1" applyFill="1" applyBorder="1" applyAlignment="1">
      <alignment horizontal="right" vertical="center"/>
    </xf>
    <xf numFmtId="49" fontId="44" fillId="0" borderId="61" xfId="1598" applyNumberFormat="1" applyFont="1" applyFill="1" applyBorder="1" applyAlignment="1">
      <alignment horizontal="left" vertical="center" wrapText="1"/>
    </xf>
    <xf numFmtId="2" fontId="44" fillId="0" borderId="99" xfId="1598" applyNumberFormat="1" applyFont="1" applyFill="1" applyBorder="1" applyAlignment="1">
      <alignment horizontal="right" vertical="center"/>
    </xf>
    <xf numFmtId="49" fontId="44" fillId="0" borderId="61" xfId="433" applyNumberFormat="1" applyFont="1" applyFill="1" applyBorder="1" applyAlignment="1">
      <alignment horizontal="left" vertical="center" wrapText="1"/>
    </xf>
    <xf numFmtId="49" fontId="44" fillId="0" borderId="61" xfId="1598" applyNumberFormat="1" applyFont="1" applyFill="1" applyBorder="1" applyAlignment="1" applyProtection="1">
      <alignment horizontal="left" vertical="center"/>
    </xf>
    <xf numFmtId="0" fontId="44" fillId="40" borderId="0" xfId="61" applyNumberFormat="1" applyFont="1" applyFill="1" applyBorder="1" applyAlignment="1" applyProtection="1">
      <alignment vertical="top"/>
    </xf>
    <xf numFmtId="49" fontId="44" fillId="0" borderId="60" xfId="605" applyNumberFormat="1" applyFont="1" applyFill="1" applyBorder="1" applyAlignment="1">
      <alignment horizontal="left" vertical="center" wrapText="1"/>
    </xf>
    <xf numFmtId="0" fontId="44" fillId="40" borderId="41" xfId="407" applyFont="1" applyFill="1" applyBorder="1" applyAlignment="1">
      <alignment horizontal="left" vertical="center" wrapText="1"/>
    </xf>
    <xf numFmtId="4" fontId="44" fillId="0" borderId="72" xfId="59" applyNumberFormat="1" applyFont="1" applyFill="1" applyBorder="1" applyAlignment="1">
      <alignment vertical="center" wrapText="1"/>
    </xf>
    <xf numFmtId="4" fontId="44" fillId="0" borderId="71" xfId="59" applyNumberFormat="1" applyFont="1" applyFill="1" applyBorder="1" applyAlignment="1">
      <alignment horizontal="right" vertical="center"/>
    </xf>
    <xf numFmtId="4" fontId="44" fillId="0" borderId="81" xfId="62" applyNumberFormat="1" applyFont="1" applyFill="1" applyBorder="1" applyAlignment="1">
      <alignment vertical="center" wrapText="1"/>
    </xf>
    <xf numFmtId="4" fontId="44" fillId="0" borderId="60" xfId="59" applyNumberFormat="1" applyFont="1" applyFill="1" applyBorder="1" applyAlignment="1">
      <alignment vertical="center" wrapText="1"/>
    </xf>
    <xf numFmtId="4" fontId="44" fillId="0" borderId="41" xfId="59" applyNumberFormat="1" applyFont="1" applyFill="1" applyBorder="1" applyAlignment="1">
      <alignment horizontal="right" vertical="center"/>
    </xf>
    <xf numFmtId="4" fontId="44" fillId="0" borderId="63" xfId="59" applyNumberFormat="1" applyFont="1" applyFill="1" applyBorder="1" applyAlignment="1">
      <alignment vertical="center" wrapText="1"/>
    </xf>
    <xf numFmtId="4" fontId="44" fillId="0" borderId="91" xfId="59" applyNumberFormat="1" applyFont="1" applyFill="1" applyBorder="1" applyAlignment="1">
      <alignment horizontal="right" vertical="center"/>
    </xf>
    <xf numFmtId="4" fontId="44" fillId="0" borderId="27" xfId="62" applyNumberFormat="1" applyFont="1" applyFill="1" applyBorder="1" applyAlignment="1">
      <alignment vertical="center" wrapText="1"/>
    </xf>
    <xf numFmtId="4" fontId="44" fillId="0" borderId="32" xfId="1598" applyNumberFormat="1" applyFont="1" applyFill="1" applyBorder="1" applyAlignment="1">
      <alignment horizontal="right" vertical="center" wrapText="1"/>
    </xf>
    <xf numFmtId="4" fontId="125" fillId="0" borderId="71" xfId="0" applyNumberFormat="1" applyFont="1" applyFill="1" applyBorder="1" applyAlignment="1">
      <alignment horizontal="right" vertical="center"/>
    </xf>
    <xf numFmtId="4" fontId="44" fillId="0" borderId="65" xfId="1598" applyNumberFormat="1" applyFont="1" applyFill="1" applyBorder="1" applyAlignment="1">
      <alignment horizontal="right" vertical="center" wrapText="1"/>
    </xf>
    <xf numFmtId="4" fontId="125" fillId="0" borderId="65" xfId="0" applyNumberFormat="1" applyFont="1" applyFill="1" applyBorder="1" applyAlignment="1">
      <alignment horizontal="right" vertical="center" wrapText="1"/>
    </xf>
    <xf numFmtId="4" fontId="125" fillId="0" borderId="37" xfId="0" applyNumberFormat="1" applyFont="1" applyFill="1" applyBorder="1" applyAlignment="1">
      <alignment horizontal="right" vertical="center" wrapText="1"/>
    </xf>
    <xf numFmtId="4" fontId="125" fillId="0" borderId="40" xfId="0" applyNumberFormat="1" applyFont="1" applyFill="1" applyBorder="1" applyAlignment="1">
      <alignment horizontal="right" vertical="center"/>
    </xf>
    <xf numFmtId="4" fontId="44" fillId="0" borderId="18" xfId="161" applyNumberFormat="1" applyFont="1" applyFill="1" applyBorder="1" applyAlignment="1">
      <alignment horizontal="right" vertical="center"/>
    </xf>
    <xf numFmtId="4" fontId="44" fillId="0" borderId="91" xfId="407" applyNumberFormat="1" applyFont="1" applyFill="1" applyBorder="1" applyAlignment="1">
      <alignment horizontal="right" vertical="center"/>
    </xf>
    <xf numFmtId="4" fontId="44" fillId="0" borderId="42" xfId="161" applyNumberFormat="1" applyFont="1" applyFill="1" applyBorder="1" applyAlignment="1">
      <alignment horizontal="right" vertical="center"/>
    </xf>
    <xf numFmtId="4" fontId="44" fillId="0" borderId="106" xfId="407" applyNumberFormat="1" applyFont="1" applyFill="1" applyBorder="1" applyAlignment="1">
      <alignment horizontal="right" vertical="center"/>
    </xf>
    <xf numFmtId="49" fontId="0" fillId="48" borderId="18" xfId="378" applyNumberFormat="1" applyFont="1" applyFill="1" applyBorder="1" applyAlignment="1" applyProtection="1">
      <alignment horizontal="center" vertical="center"/>
    </xf>
    <xf numFmtId="2" fontId="44" fillId="0" borderId="61" xfId="1598" applyNumberFormat="1" applyFont="1" applyFill="1" applyBorder="1" applyAlignment="1">
      <alignment horizontal="right" vertical="center"/>
    </xf>
    <xf numFmtId="2" fontId="44" fillId="0" borderId="61" xfId="1598" applyNumberFormat="1" applyFont="1" applyFill="1" applyBorder="1" applyAlignment="1">
      <alignment vertical="center"/>
    </xf>
    <xf numFmtId="2" fontId="44" fillId="0" borderId="40" xfId="62" applyNumberFormat="1" applyFont="1" applyFill="1" applyBorder="1" applyAlignment="1">
      <alignment horizontal="center" vertical="center" wrapText="1"/>
    </xf>
    <xf numFmtId="4" fontId="44" fillId="0" borderId="106" xfId="62" applyNumberFormat="1" applyFont="1" applyFill="1" applyBorder="1" applyAlignment="1">
      <alignment horizontal="right" vertical="center"/>
    </xf>
    <xf numFmtId="169" fontId="74" fillId="0" borderId="18" xfId="52" applyNumberFormat="1" applyFont="1" applyBorder="1" applyAlignment="1" applyProtection="1">
      <alignment horizontal="center" vertical="center" wrapText="1"/>
      <protection locked="0"/>
    </xf>
    <xf numFmtId="0" fontId="44" fillId="0" borderId="18" xfId="57142" applyFont="1" applyFill="1" applyBorder="1" applyAlignment="1">
      <alignment horizontal="center" vertical="center" wrapText="1"/>
    </xf>
    <xf numFmtId="49" fontId="44" fillId="0" borderId="18" xfId="57142" applyNumberFormat="1" applyFont="1" applyFill="1" applyBorder="1" applyAlignment="1">
      <alignment horizontal="center" vertical="center" wrapText="1"/>
    </xf>
    <xf numFmtId="4" fontId="44" fillId="0" borderId="18" xfId="57142" applyNumberFormat="1" applyFont="1" applyFill="1" applyBorder="1" applyAlignment="1">
      <alignment horizontal="center" vertical="center" wrapText="1"/>
    </xf>
    <xf numFmtId="0" fontId="60" fillId="40" borderId="99" xfId="381" applyFont="1" applyFill="1" applyBorder="1" applyAlignment="1" applyProtection="1">
      <alignment horizontal="center" vertical="center"/>
    </xf>
    <xf numFmtId="49" fontId="74" fillId="0" borderId="99" xfId="381" applyNumberFormat="1" applyFont="1" applyFill="1" applyBorder="1" applyAlignment="1" applyProtection="1">
      <alignment horizontal="center" vertical="center" wrapText="1"/>
    </xf>
    <xf numFmtId="4" fontId="74" fillId="40" borderId="99" xfId="381" applyNumberFormat="1" applyFont="1" applyFill="1" applyBorder="1" applyAlignment="1" applyProtection="1">
      <alignment horizontal="right" vertical="center"/>
    </xf>
    <xf numFmtId="4" fontId="74" fillId="0" borderId="99" xfId="381" applyNumberFormat="1" applyFont="1" applyFill="1" applyBorder="1" applyAlignment="1" applyProtection="1">
      <alignment horizontal="left" vertical="center" wrapText="1"/>
    </xf>
    <xf numFmtId="4" fontId="74" fillId="40" borderId="99" xfId="381" applyNumberFormat="1" applyFont="1" applyFill="1" applyBorder="1" applyAlignment="1" applyProtection="1">
      <alignment horizontal="center" vertical="center"/>
      <protection locked="0"/>
    </xf>
    <xf numFmtId="49" fontId="74" fillId="40" borderId="99" xfId="381" applyNumberFormat="1" applyFont="1" applyFill="1" applyBorder="1" applyAlignment="1" applyProtection="1">
      <alignment horizontal="left" vertical="center"/>
    </xf>
    <xf numFmtId="0" fontId="74" fillId="40" borderId="99" xfId="381" applyFont="1" applyFill="1" applyBorder="1" applyAlignment="1" applyProtection="1">
      <alignment horizontal="left"/>
    </xf>
    <xf numFmtId="0" fontId="74" fillId="0" borderId="99" xfId="0" applyFont="1" applyFill="1" applyBorder="1" applyAlignment="1">
      <alignment horizontal="left" vertical="center" wrapText="1"/>
    </xf>
    <xf numFmtId="0" fontId="60" fillId="0" borderId="18" xfId="381" applyFont="1" applyFill="1" applyBorder="1" applyAlignment="1" applyProtection="1">
      <alignment horizontal="center" vertical="center"/>
    </xf>
    <xf numFmtId="0" fontId="74" fillId="0" borderId="0" xfId="0" applyFont="1" applyFill="1" applyAlignment="1">
      <alignment horizontal="left" vertical="center" wrapText="1"/>
    </xf>
    <xf numFmtId="4" fontId="74" fillId="0" borderId="18" xfId="381" applyNumberFormat="1" applyFont="1" applyFill="1" applyBorder="1" applyAlignment="1" applyProtection="1">
      <alignment horizontal="right" vertical="center" wrapText="1"/>
    </xf>
    <xf numFmtId="4" fontId="74" fillId="0" borderId="18" xfId="381" applyNumberFormat="1" applyFont="1" applyFill="1" applyBorder="1" applyAlignment="1" applyProtection="1">
      <alignment horizontal="right" vertical="center"/>
    </xf>
    <xf numFmtId="4" fontId="74" fillId="0" borderId="18" xfId="381" applyNumberFormat="1" applyFont="1" applyFill="1" applyBorder="1" applyAlignment="1" applyProtection="1">
      <alignment horizontal="center" vertical="center"/>
      <protection locked="0"/>
    </xf>
    <xf numFmtId="49" fontId="74" fillId="0" borderId="18" xfId="381" applyNumberFormat="1" applyFont="1" applyFill="1" applyBorder="1" applyAlignment="1" applyProtection="1">
      <alignment horizontal="left" vertical="center"/>
    </xf>
    <xf numFmtId="0" fontId="74" fillId="0" borderId="18" xfId="0" applyFont="1" applyFill="1" applyBorder="1" applyAlignment="1">
      <alignment horizontal="left" vertical="center" wrapText="1"/>
    </xf>
    <xf numFmtId="0" fontId="60" fillId="0" borderId="99" xfId="381" applyFont="1" applyFill="1" applyBorder="1" applyAlignment="1" applyProtection="1">
      <alignment horizontal="center" vertical="center"/>
    </xf>
    <xf numFmtId="49" fontId="74" fillId="0" borderId="99" xfId="381" applyNumberFormat="1" applyFont="1" applyFill="1" applyBorder="1" applyAlignment="1" applyProtection="1">
      <alignment horizontal="left" vertical="center"/>
    </xf>
    <xf numFmtId="0" fontId="74" fillId="0" borderId="18" xfId="381" applyFont="1" applyFill="1" applyBorder="1" applyAlignment="1" applyProtection="1">
      <alignment horizontal="left"/>
    </xf>
    <xf numFmtId="0" fontId="74" fillId="0" borderId="99" xfId="0" applyFont="1" applyBorder="1" applyAlignment="1">
      <alignment horizontal="justify" vertical="center" wrapText="1"/>
    </xf>
    <xf numFmtId="0" fontId="44" fillId="0" borderId="18" xfId="62" applyFont="1" applyFill="1" applyBorder="1" applyAlignment="1" applyProtection="1">
      <alignment horizontal="left" wrapText="1"/>
    </xf>
    <xf numFmtId="4" fontId="44" fillId="0" borderId="56" xfId="1598" applyNumberFormat="1" applyFont="1" applyFill="1" applyBorder="1" applyAlignment="1">
      <alignment horizontal="left" vertical="center" wrapText="1"/>
    </xf>
    <xf numFmtId="4" fontId="44" fillId="0" borderId="56" xfId="0" applyNumberFormat="1" applyFont="1" applyFill="1" applyBorder="1" applyAlignment="1">
      <alignment vertical="center" wrapText="1"/>
    </xf>
    <xf numFmtId="4" fontId="44" fillId="0" borderId="18" xfId="1598" applyNumberFormat="1" applyFont="1" applyFill="1" applyBorder="1" applyAlignment="1">
      <alignment horizontal="left" vertical="center" wrapText="1"/>
    </xf>
    <xf numFmtId="0" fontId="44" fillId="0" borderId="57" xfId="0" applyFont="1" applyFill="1" applyBorder="1" applyAlignment="1">
      <alignment horizontal="left" vertical="center" wrapText="1"/>
    </xf>
    <xf numFmtId="0" fontId="44" fillId="0" borderId="0" xfId="0" applyFont="1" applyFill="1" applyAlignment="1">
      <alignment wrapText="1"/>
    </xf>
    <xf numFmtId="0" fontId="125" fillId="0" borderId="56" xfId="0" applyFont="1" applyFill="1" applyBorder="1" applyAlignment="1">
      <alignment wrapText="1"/>
    </xf>
    <xf numFmtId="0" fontId="125" fillId="0" borderId="56" xfId="0" applyFont="1" applyFill="1" applyBorder="1" applyAlignment="1">
      <alignment vertical="center" wrapText="1"/>
    </xf>
    <xf numFmtId="4" fontId="44" fillId="0" borderId="17" xfId="0" applyNumberFormat="1" applyFont="1" applyFill="1" applyBorder="1" applyAlignment="1">
      <alignment horizontal="left" vertical="center" wrapText="1"/>
    </xf>
    <xf numFmtId="4" fontId="44" fillId="0" borderId="44" xfId="0" applyNumberFormat="1" applyFont="1" applyFill="1" applyBorder="1" applyAlignment="1">
      <alignment horizontal="left" vertical="center" wrapText="1"/>
    </xf>
    <xf numFmtId="0" fontId="65" fillId="0" borderId="0" xfId="380" applyFont="1" applyFill="1" applyBorder="1" applyAlignment="1" applyProtection="1">
      <alignment horizontal="left"/>
      <protection hidden="1"/>
    </xf>
    <xf numFmtId="0" fontId="141" fillId="0" borderId="0" xfId="380" applyFont="1" applyFill="1" applyBorder="1" applyAlignment="1" applyProtection="1">
      <alignment horizontal="left"/>
      <protection hidden="1"/>
    </xf>
    <xf numFmtId="0" fontId="142" fillId="0" borderId="0" xfId="380" applyFont="1" applyFill="1" applyProtection="1">
      <protection hidden="1"/>
    </xf>
    <xf numFmtId="0" fontId="44" fillId="0" borderId="0" xfId="380" applyFont="1" applyFill="1" applyProtection="1">
      <protection hidden="1"/>
    </xf>
    <xf numFmtId="0" fontId="143" fillId="0" borderId="0" xfId="381" applyFont="1" applyFill="1"/>
    <xf numFmtId="0" fontId="43" fillId="0" borderId="0" xfId="380" applyFont="1" applyFill="1" applyAlignment="1" applyProtection="1">
      <alignment horizontal="left" indent="3"/>
      <protection hidden="1"/>
    </xf>
    <xf numFmtId="0" fontId="43" fillId="0" borderId="0" xfId="381" applyFont="1" applyFill="1"/>
    <xf numFmtId="0" fontId="144" fillId="0" borderId="0" xfId="380" applyFont="1" applyFill="1" applyBorder="1" applyAlignment="1" applyProtection="1">
      <alignment horizontal="left"/>
      <protection hidden="1"/>
    </xf>
    <xf numFmtId="0" fontId="43" fillId="0" borderId="0" xfId="380" applyFont="1" applyFill="1" applyProtection="1">
      <protection hidden="1"/>
    </xf>
    <xf numFmtId="4" fontId="74" fillId="44" borderId="18" xfId="52" applyNumberFormat="1" applyFont="1" applyFill="1" applyBorder="1" applyAlignment="1" applyProtection="1">
      <alignment horizontal="center" vertical="center" wrapText="1"/>
      <protection locked="0"/>
    </xf>
    <xf numFmtId="2" fontId="44" fillId="0" borderId="41" xfId="62" applyNumberFormat="1" applyFont="1" applyFill="1" applyBorder="1" applyAlignment="1">
      <alignment horizontal="center" vertical="center"/>
    </xf>
    <xf numFmtId="0" fontId="32" fillId="0" borderId="0" xfId="119" applyFont="1" applyBorder="1" applyAlignment="1" applyProtection="1">
      <alignment horizontal="center" vertical="center" wrapText="1"/>
    </xf>
    <xf numFmtId="0" fontId="65" fillId="45" borderId="19" xfId="52" applyFont="1" applyFill="1" applyBorder="1" applyAlignment="1" applyProtection="1">
      <alignment horizontal="center" vertical="center"/>
    </xf>
    <xf numFmtId="0" fontId="65" fillId="44" borderId="21" xfId="52" applyFont="1" applyFill="1" applyBorder="1" applyAlignment="1" applyProtection="1">
      <alignment horizontal="center" vertical="center"/>
    </xf>
    <xf numFmtId="0" fontId="65" fillId="44" borderId="22" xfId="52" applyFont="1" applyFill="1" applyBorder="1" applyAlignment="1" applyProtection="1">
      <alignment horizontal="center" vertical="center"/>
    </xf>
    <xf numFmtId="0" fontId="65" fillId="44" borderId="54" xfId="52" applyFont="1" applyFill="1" applyBorder="1" applyAlignment="1" applyProtection="1">
      <alignment horizontal="center" vertical="center"/>
    </xf>
    <xf numFmtId="14" fontId="44" fillId="44" borderId="21" xfId="52" applyNumberFormat="1" applyFont="1" applyFill="1" applyBorder="1" applyAlignment="1" applyProtection="1">
      <alignment horizontal="center" vertical="center"/>
    </xf>
    <xf numFmtId="14" fontId="44" fillId="44" borderId="54" xfId="52" applyNumberFormat="1" applyFont="1" applyFill="1" applyBorder="1" applyAlignment="1" applyProtection="1">
      <alignment horizontal="center" vertical="center"/>
    </xf>
    <xf numFmtId="0" fontId="65" fillId="0" borderId="0" xfId="52" applyFont="1" applyAlignment="1">
      <alignment horizontal="right"/>
    </xf>
    <xf numFmtId="0" fontId="44" fillId="0" borderId="0" xfId="52" applyFont="1" applyFill="1" applyAlignment="1">
      <alignment horizontal="right"/>
    </xf>
    <xf numFmtId="0" fontId="44" fillId="0" borderId="0" xfId="52" applyFont="1" applyAlignment="1">
      <alignment horizontal="right"/>
    </xf>
    <xf numFmtId="0" fontId="39" fillId="44" borderId="18" xfId="52" applyFont="1" applyFill="1" applyBorder="1" applyAlignment="1">
      <alignment horizontal="center" vertical="center"/>
    </xf>
    <xf numFmtId="0" fontId="65" fillId="0" borderId="0" xfId="381" applyFont="1" applyFill="1" applyBorder="1" applyAlignment="1">
      <alignment horizontal="center" vertical="center"/>
    </xf>
    <xf numFmtId="0" fontId="65" fillId="0" borderId="18" xfId="381" applyFont="1" applyBorder="1" applyAlignment="1">
      <alignment horizontal="left" vertical="center" wrapText="1"/>
    </xf>
    <xf numFmtId="0" fontId="44" fillId="0" borderId="0" xfId="380" applyFont="1" applyAlignment="1" applyProtection="1">
      <protection hidden="1"/>
    </xf>
    <xf numFmtId="0" fontId="42" fillId="0" borderId="0" xfId="380" applyFont="1" applyAlignment="1" applyProtection="1">
      <alignment horizontal="left"/>
      <protection hidden="1"/>
    </xf>
    <xf numFmtId="0" fontId="65" fillId="0" borderId="56" xfId="378" applyFont="1" applyFill="1" applyBorder="1" applyAlignment="1" applyProtection="1">
      <alignment horizontal="center" vertical="center" wrapText="1"/>
    </xf>
    <xf numFmtId="0" fontId="65" fillId="0" borderId="57" xfId="378" applyFont="1" applyFill="1" applyBorder="1" applyAlignment="1" applyProtection="1">
      <alignment horizontal="center" vertical="center" wrapText="1"/>
    </xf>
    <xf numFmtId="0" fontId="65" fillId="0" borderId="53" xfId="378" applyFont="1" applyFill="1" applyBorder="1" applyAlignment="1" applyProtection="1">
      <alignment horizontal="center" vertical="center" wrapText="1"/>
    </xf>
    <xf numFmtId="0" fontId="70" fillId="48" borderId="18" xfId="378" applyFont="1" applyFill="1" applyBorder="1" applyAlignment="1" applyProtection="1">
      <alignment horizontal="center" vertical="center" wrapText="1"/>
    </xf>
    <xf numFmtId="0" fontId="70" fillId="0" borderId="0" xfId="378" applyNumberFormat="1" applyFont="1" applyAlignment="1" applyProtection="1">
      <alignment horizontal="center" vertical="center"/>
    </xf>
    <xf numFmtId="0" fontId="65" fillId="0" borderId="56" xfId="52" applyFont="1" applyFill="1" applyBorder="1" applyAlignment="1" applyProtection="1">
      <alignment horizontal="center" vertical="center" wrapText="1"/>
    </xf>
    <xf numFmtId="0" fontId="65" fillId="0" borderId="57" xfId="52" applyFont="1" applyFill="1" applyBorder="1" applyAlignment="1" applyProtection="1">
      <alignment horizontal="center" vertical="center" wrapText="1"/>
    </xf>
    <xf numFmtId="0" fontId="65" fillId="0" borderId="53" xfId="52" applyFont="1" applyFill="1" applyBorder="1" applyAlignment="1" applyProtection="1">
      <alignment horizontal="center" vertical="center" wrapText="1"/>
    </xf>
    <xf numFmtId="0" fontId="73" fillId="40" borderId="18" xfId="52" applyFont="1" applyFill="1" applyBorder="1" applyAlignment="1" applyProtection="1">
      <alignment horizontal="center" vertical="center"/>
    </xf>
    <xf numFmtId="0" fontId="74" fillId="0" borderId="40" xfId="52" applyFont="1" applyFill="1" applyBorder="1" applyAlignment="1" applyProtection="1">
      <alignment horizontal="center" vertical="center" wrapText="1"/>
    </xf>
    <xf numFmtId="0" fontId="74" fillId="0" borderId="42" xfId="52" applyFont="1" applyFill="1" applyBorder="1" applyAlignment="1" applyProtection="1">
      <alignment horizontal="center" vertical="center" wrapText="1"/>
    </xf>
    <xf numFmtId="0" fontId="74" fillId="0" borderId="41" xfId="52" applyFont="1" applyFill="1" applyBorder="1" applyAlignment="1" applyProtection="1">
      <alignment horizontal="center" vertical="center" wrapText="1"/>
    </xf>
    <xf numFmtId="0" fontId="74" fillId="0" borderId="18" xfId="52" applyFont="1" applyFill="1" applyBorder="1" applyAlignment="1" applyProtection="1">
      <alignment horizontal="center" vertical="center" wrapText="1"/>
    </xf>
    <xf numFmtId="0" fontId="74" fillId="40" borderId="17" xfId="52" applyFont="1" applyFill="1" applyBorder="1" applyProtection="1"/>
    <xf numFmtId="0" fontId="74" fillId="40" borderId="0" xfId="52" applyFont="1" applyFill="1" applyAlignment="1" applyProtection="1">
      <alignment horizontal="left" vertical="top" wrapText="1"/>
    </xf>
    <xf numFmtId="0" fontId="74" fillId="40" borderId="0" xfId="52" applyFont="1" applyFill="1" applyProtection="1"/>
    <xf numFmtId="10" fontId="74" fillId="48" borderId="56" xfId="52" applyNumberFormat="1" applyFont="1" applyFill="1" applyBorder="1" applyAlignment="1" applyProtection="1">
      <alignment horizontal="center" vertical="center"/>
    </xf>
    <xf numFmtId="10" fontId="74" fillId="48" borderId="53" xfId="52" applyNumberFormat="1" applyFont="1" applyFill="1" applyBorder="1" applyAlignment="1" applyProtection="1">
      <alignment horizontal="center" vertical="center"/>
    </xf>
    <xf numFmtId="4" fontId="74" fillId="48" borderId="56" xfId="433" applyNumberFormat="1" applyFont="1" applyFill="1" applyBorder="1" applyAlignment="1" applyProtection="1">
      <alignment horizontal="center" vertical="center"/>
      <protection locked="0"/>
    </xf>
    <xf numFmtId="4" fontId="74" fillId="48" borderId="57" xfId="433" applyNumberFormat="1" applyFont="1" applyFill="1" applyBorder="1" applyAlignment="1" applyProtection="1">
      <alignment horizontal="center" vertical="center"/>
      <protection locked="0"/>
    </xf>
    <xf numFmtId="4" fontId="74" fillId="48" borderId="53" xfId="433" applyNumberFormat="1" applyFont="1" applyFill="1" applyBorder="1" applyAlignment="1" applyProtection="1">
      <alignment horizontal="center" vertical="center"/>
      <protection locked="0"/>
    </xf>
    <xf numFmtId="4" fontId="74" fillId="48" borderId="40" xfId="52" applyNumberFormat="1" applyFont="1" applyFill="1" applyBorder="1" applyAlignment="1" applyProtection="1">
      <alignment horizontal="center" vertical="center"/>
    </xf>
    <xf numFmtId="4" fontId="74" fillId="48" borderId="41" xfId="52" applyNumberFormat="1" applyFont="1" applyFill="1" applyBorder="1" applyAlignment="1" applyProtection="1">
      <alignment horizontal="center" vertical="center"/>
    </xf>
    <xf numFmtId="3" fontId="74" fillId="48" borderId="56" xfId="52" applyNumberFormat="1" applyFont="1" applyFill="1" applyBorder="1" applyAlignment="1" applyProtection="1">
      <alignment horizontal="center" vertical="center"/>
      <protection locked="0"/>
    </xf>
    <xf numFmtId="3" fontId="74" fillId="48" borderId="57" xfId="52" applyNumberFormat="1" applyFont="1" applyFill="1" applyBorder="1" applyAlignment="1" applyProtection="1">
      <alignment horizontal="center" vertical="center"/>
      <protection locked="0"/>
    </xf>
    <xf numFmtId="3" fontId="74" fillId="48" borderId="53" xfId="52" applyNumberFormat="1" applyFont="1" applyFill="1" applyBorder="1" applyAlignment="1" applyProtection="1">
      <alignment horizontal="center" vertical="center"/>
      <protection locked="0"/>
    </xf>
    <xf numFmtId="3" fontId="74" fillId="48" borderId="40" xfId="52" applyNumberFormat="1" applyFont="1" applyFill="1" applyBorder="1" applyAlignment="1" applyProtection="1">
      <alignment horizontal="center" vertical="center"/>
    </xf>
    <xf numFmtId="3" fontId="74" fillId="48" borderId="41" xfId="52" applyNumberFormat="1" applyFont="1" applyFill="1" applyBorder="1" applyAlignment="1" applyProtection="1">
      <alignment horizontal="center" vertical="center"/>
    </xf>
    <xf numFmtId="3" fontId="74" fillId="48" borderId="56" xfId="52" applyNumberFormat="1" applyFont="1" applyFill="1" applyBorder="1" applyAlignment="1" applyProtection="1">
      <alignment horizontal="center" vertical="center"/>
    </xf>
    <xf numFmtId="3" fontId="74" fillId="48" borderId="57" xfId="52" applyNumberFormat="1" applyFont="1" applyFill="1" applyBorder="1" applyAlignment="1" applyProtection="1">
      <alignment horizontal="center" vertical="center"/>
    </xf>
    <xf numFmtId="3" fontId="74" fillId="48" borderId="53" xfId="52" applyNumberFormat="1" applyFont="1" applyFill="1" applyBorder="1" applyAlignment="1" applyProtection="1">
      <alignment horizontal="center" vertical="center"/>
    </xf>
    <xf numFmtId="10" fontId="74" fillId="48" borderId="40" xfId="52" applyNumberFormat="1" applyFont="1" applyFill="1" applyBorder="1" applyAlignment="1" applyProtection="1">
      <alignment horizontal="center" vertical="center"/>
    </xf>
    <xf numFmtId="10" fontId="74" fillId="48" borderId="41" xfId="52" applyNumberFormat="1" applyFont="1" applyFill="1" applyBorder="1" applyAlignment="1" applyProtection="1">
      <alignment horizontal="center" vertical="center"/>
    </xf>
    <xf numFmtId="3" fontId="74" fillId="48" borderId="44" xfId="52" applyNumberFormat="1" applyFont="1" applyFill="1" applyBorder="1" applyAlignment="1" applyProtection="1">
      <alignment horizontal="center" vertical="center"/>
      <protection locked="0"/>
    </xf>
    <xf numFmtId="3" fontId="74" fillId="48" borderId="17" xfId="52" applyNumberFormat="1" applyFont="1" applyFill="1" applyBorder="1" applyAlignment="1" applyProtection="1">
      <alignment horizontal="center" vertical="center"/>
      <protection locked="0"/>
    </xf>
    <xf numFmtId="3" fontId="74" fillId="48" borderId="45" xfId="52" applyNumberFormat="1" applyFont="1" applyFill="1" applyBorder="1" applyAlignment="1" applyProtection="1">
      <alignment horizontal="center" vertical="center"/>
      <protection locked="0"/>
    </xf>
    <xf numFmtId="1" fontId="74" fillId="48" borderId="56" xfId="52" applyNumberFormat="1" applyFont="1" applyFill="1" applyBorder="1" applyAlignment="1" applyProtection="1">
      <alignment horizontal="center" vertical="center"/>
    </xf>
    <xf numFmtId="1" fontId="74" fillId="48" borderId="57" xfId="52" applyNumberFormat="1" applyFont="1" applyFill="1" applyBorder="1" applyAlignment="1" applyProtection="1">
      <alignment horizontal="center" vertical="center"/>
    </xf>
    <xf numFmtId="1" fontId="74" fillId="48" borderId="53" xfId="52" applyNumberFormat="1" applyFont="1" applyFill="1" applyBorder="1" applyAlignment="1" applyProtection="1">
      <alignment horizontal="center" vertical="center"/>
    </xf>
    <xf numFmtId="1" fontId="74" fillId="48" borderId="56" xfId="52" applyNumberFormat="1" applyFont="1" applyFill="1" applyBorder="1" applyAlignment="1" applyProtection="1">
      <alignment horizontal="center" vertical="center"/>
      <protection locked="0"/>
    </xf>
    <xf numFmtId="1" fontId="74" fillId="48" borderId="57" xfId="52" applyNumberFormat="1" applyFont="1" applyFill="1" applyBorder="1" applyAlignment="1" applyProtection="1">
      <alignment horizontal="center" vertical="center"/>
      <protection locked="0"/>
    </xf>
    <xf numFmtId="1" fontId="74" fillId="48" borderId="53" xfId="52" applyNumberFormat="1" applyFont="1" applyFill="1" applyBorder="1" applyAlignment="1" applyProtection="1">
      <alignment horizontal="center" vertical="center"/>
      <protection locked="0"/>
    </xf>
    <xf numFmtId="4" fontId="74" fillId="48" borderId="56" xfId="52" applyNumberFormat="1" applyFont="1" applyFill="1" applyBorder="1" applyAlignment="1" applyProtection="1">
      <alignment horizontal="center" vertical="center"/>
      <protection locked="0"/>
    </xf>
    <xf numFmtId="4" fontId="74" fillId="48" borderId="53" xfId="52" applyNumberFormat="1" applyFont="1" applyFill="1" applyBorder="1" applyAlignment="1" applyProtection="1">
      <alignment horizontal="center" vertical="center"/>
      <protection locked="0"/>
    </xf>
    <xf numFmtId="0" fontId="74" fillId="48" borderId="56" xfId="52" applyFont="1" applyFill="1" applyBorder="1" applyAlignment="1" applyProtection="1">
      <alignment horizontal="center" vertical="center"/>
    </xf>
    <xf numFmtId="0" fontId="74" fillId="48" borderId="57" xfId="52" applyFont="1" applyFill="1" applyBorder="1" applyAlignment="1" applyProtection="1">
      <alignment horizontal="center" vertical="center"/>
    </xf>
    <xf numFmtId="0" fontId="74" fillId="48" borderId="53" xfId="52" applyFont="1" applyFill="1" applyBorder="1" applyAlignment="1" applyProtection="1">
      <alignment horizontal="center" vertical="center"/>
    </xf>
    <xf numFmtId="0" fontId="74" fillId="48" borderId="44" xfId="52" applyFont="1" applyFill="1" applyBorder="1" applyAlignment="1" applyProtection="1">
      <alignment horizontal="center" vertical="center"/>
    </xf>
    <xf numFmtId="0" fontId="74" fillId="48" borderId="45" xfId="52" applyFont="1" applyFill="1" applyBorder="1" applyAlignment="1" applyProtection="1">
      <alignment horizontal="center" vertical="center"/>
    </xf>
    <xf numFmtId="0" fontId="74" fillId="48" borderId="46" xfId="52" applyFont="1" applyFill="1" applyBorder="1" applyAlignment="1" applyProtection="1">
      <alignment horizontal="center" vertical="center"/>
    </xf>
    <xf numFmtId="0" fontId="74" fillId="48" borderId="47" xfId="52" applyFont="1" applyFill="1" applyBorder="1" applyAlignment="1" applyProtection="1">
      <alignment horizontal="center" vertical="center"/>
    </xf>
    <xf numFmtId="0" fontId="74" fillId="48" borderId="40" xfId="52" applyFont="1" applyFill="1" applyBorder="1" applyAlignment="1" applyProtection="1">
      <alignment horizontal="center" vertical="center"/>
    </xf>
    <xf numFmtId="0" fontId="74" fillId="48" borderId="41" xfId="52" applyFont="1" applyFill="1" applyBorder="1" applyAlignment="1" applyProtection="1">
      <alignment horizontal="center" vertical="center"/>
    </xf>
    <xf numFmtId="0" fontId="74" fillId="48" borderId="17" xfId="52" applyFont="1" applyFill="1" applyBorder="1" applyAlignment="1" applyProtection="1">
      <alignment horizontal="center" vertical="center"/>
    </xf>
    <xf numFmtId="0" fontId="74" fillId="48" borderId="48" xfId="52" applyFont="1" applyFill="1" applyBorder="1" applyAlignment="1" applyProtection="1">
      <alignment horizontal="center" vertical="center"/>
    </xf>
    <xf numFmtId="10" fontId="74" fillId="48" borderId="44" xfId="52" applyNumberFormat="1" applyFont="1" applyFill="1" applyBorder="1" applyAlignment="1" applyProtection="1">
      <alignment horizontal="center" vertical="center"/>
    </xf>
    <xf numFmtId="10" fontId="74" fillId="48" borderId="45" xfId="52" applyNumberFormat="1" applyFont="1" applyFill="1" applyBorder="1" applyAlignment="1" applyProtection="1">
      <alignment horizontal="center" vertical="center"/>
    </xf>
    <xf numFmtId="10" fontId="74" fillId="48" borderId="46" xfId="52" applyNumberFormat="1" applyFont="1" applyFill="1" applyBorder="1" applyAlignment="1" applyProtection="1">
      <alignment horizontal="center" vertical="center"/>
    </xf>
    <xf numFmtId="10" fontId="74" fillId="48" borderId="47" xfId="52" applyNumberFormat="1" applyFont="1" applyFill="1" applyBorder="1" applyAlignment="1" applyProtection="1">
      <alignment horizontal="center" vertical="center"/>
    </xf>
    <xf numFmtId="3" fontId="74" fillId="48" borderId="40" xfId="433" applyNumberFormat="1" applyFont="1" applyFill="1" applyBorder="1" applyAlignment="1" applyProtection="1">
      <alignment horizontal="center" vertical="center"/>
      <protection locked="0"/>
    </xf>
    <xf numFmtId="3" fontId="74" fillId="48" borderId="41" xfId="433" applyNumberFormat="1" applyFont="1" applyFill="1" applyBorder="1" applyAlignment="1" applyProtection="1">
      <alignment horizontal="center" vertical="center"/>
      <protection locked="0"/>
    </xf>
    <xf numFmtId="0" fontId="74" fillId="40" borderId="56" xfId="52" applyFont="1" applyFill="1" applyBorder="1" applyAlignment="1" applyProtection="1">
      <alignment horizontal="center" vertical="center" wrapText="1"/>
    </xf>
    <xf numFmtId="0" fontId="74" fillId="40" borderId="57" xfId="52" applyFont="1" applyFill="1" applyBorder="1" applyAlignment="1" applyProtection="1">
      <alignment horizontal="center" vertical="center" wrapText="1"/>
    </xf>
    <xf numFmtId="0" fontId="74" fillId="40" borderId="53" xfId="52" applyFont="1" applyFill="1" applyBorder="1" applyAlignment="1" applyProtection="1">
      <alignment horizontal="center" vertical="center" wrapText="1"/>
    </xf>
    <xf numFmtId="4" fontId="74" fillId="48" borderId="44" xfId="52" applyNumberFormat="1" applyFont="1" applyFill="1" applyBorder="1" applyAlignment="1" applyProtection="1">
      <alignment horizontal="center" vertical="center"/>
    </xf>
    <xf numFmtId="4" fontId="74" fillId="48" borderId="17" xfId="52" applyNumberFormat="1" applyFont="1" applyFill="1" applyBorder="1" applyAlignment="1" applyProtection="1">
      <alignment horizontal="center" vertical="center"/>
    </xf>
    <xf numFmtId="4" fontId="74" fillId="48" borderId="45" xfId="52" applyNumberFormat="1" applyFont="1" applyFill="1" applyBorder="1" applyAlignment="1" applyProtection="1">
      <alignment horizontal="center" vertical="center"/>
    </xf>
    <xf numFmtId="4" fontId="74" fillId="48" borderId="46" xfId="52" applyNumberFormat="1" applyFont="1" applyFill="1" applyBorder="1" applyAlignment="1" applyProtection="1">
      <alignment horizontal="center" vertical="center"/>
    </xf>
    <xf numFmtId="4" fontId="74" fillId="48" borderId="48" xfId="52" applyNumberFormat="1" applyFont="1" applyFill="1" applyBorder="1" applyAlignment="1" applyProtection="1">
      <alignment horizontal="center" vertical="center"/>
    </xf>
    <xf numFmtId="4" fontId="74" fillId="48" borderId="47" xfId="52" applyNumberFormat="1" applyFont="1" applyFill="1" applyBorder="1" applyAlignment="1" applyProtection="1">
      <alignment horizontal="center" vertical="center"/>
    </xf>
    <xf numFmtId="3" fontId="74" fillId="48" borderId="56" xfId="433" applyNumberFormat="1" applyFont="1" applyFill="1" applyBorder="1" applyAlignment="1" applyProtection="1">
      <alignment horizontal="center" vertical="center"/>
      <protection locked="0"/>
    </xf>
    <xf numFmtId="3" fontId="74" fillId="48" borderId="57" xfId="433" applyNumberFormat="1" applyFont="1" applyFill="1" applyBorder="1" applyAlignment="1" applyProtection="1">
      <alignment horizontal="center" vertical="center"/>
      <protection locked="0"/>
    </xf>
    <xf numFmtId="3" fontId="74" fillId="48" borderId="53" xfId="433" applyNumberFormat="1" applyFont="1" applyFill="1" applyBorder="1" applyAlignment="1" applyProtection="1">
      <alignment horizontal="center" vertical="center"/>
      <protection locked="0"/>
    </xf>
    <xf numFmtId="3" fontId="74" fillId="48" borderId="44" xfId="52" applyNumberFormat="1" applyFont="1" applyFill="1" applyBorder="1" applyAlignment="1" applyProtection="1">
      <alignment horizontal="center" vertical="center"/>
    </xf>
    <xf numFmtId="3" fontId="74" fillId="48" borderId="17" xfId="52" applyNumberFormat="1" applyFont="1" applyFill="1" applyBorder="1" applyAlignment="1" applyProtection="1">
      <alignment horizontal="center" vertical="center"/>
    </xf>
    <xf numFmtId="3" fontId="74" fillId="48" borderId="45" xfId="52" applyNumberFormat="1" applyFont="1" applyFill="1" applyBorder="1" applyAlignment="1" applyProtection="1">
      <alignment horizontal="center" vertical="center"/>
    </xf>
    <xf numFmtId="3" fontId="74" fillId="48" borderId="46" xfId="52" applyNumberFormat="1" applyFont="1" applyFill="1" applyBorder="1" applyAlignment="1" applyProtection="1">
      <alignment horizontal="center" vertical="center"/>
    </xf>
    <xf numFmtId="3" fontId="74" fillId="48" borderId="48" xfId="52" applyNumberFormat="1" applyFont="1" applyFill="1" applyBorder="1" applyAlignment="1" applyProtection="1">
      <alignment horizontal="center" vertical="center"/>
    </xf>
    <xf numFmtId="3" fontId="74" fillId="48" borderId="47" xfId="52" applyNumberFormat="1" applyFont="1" applyFill="1" applyBorder="1" applyAlignment="1" applyProtection="1">
      <alignment horizontal="center" vertical="center"/>
    </xf>
    <xf numFmtId="3" fontId="74" fillId="0" borderId="44" xfId="52" applyNumberFormat="1" applyFont="1" applyFill="1" applyBorder="1" applyAlignment="1" applyProtection="1">
      <alignment horizontal="center" vertical="center"/>
    </xf>
    <xf numFmtId="3" fontId="74" fillId="0" borderId="17" xfId="52" applyNumberFormat="1" applyFont="1" applyFill="1" applyBorder="1" applyAlignment="1" applyProtection="1">
      <alignment horizontal="center" vertical="center"/>
    </xf>
    <xf numFmtId="3" fontId="74" fillId="0" borderId="45" xfId="52" applyNumberFormat="1" applyFont="1" applyFill="1" applyBorder="1" applyAlignment="1" applyProtection="1">
      <alignment horizontal="center" vertical="center"/>
    </xf>
    <xf numFmtId="3" fontId="74" fillId="0" borderId="46" xfId="52" applyNumberFormat="1" applyFont="1" applyFill="1" applyBorder="1" applyAlignment="1" applyProtection="1">
      <alignment horizontal="center" vertical="center"/>
    </xf>
    <xf numFmtId="3" fontId="74" fillId="0" borderId="48" xfId="52" applyNumberFormat="1" applyFont="1" applyFill="1" applyBorder="1" applyAlignment="1" applyProtection="1">
      <alignment horizontal="center" vertical="center"/>
    </xf>
    <xf numFmtId="3" fontId="74" fillId="0" borderId="47" xfId="52" applyNumberFormat="1" applyFont="1" applyFill="1" applyBorder="1" applyAlignment="1" applyProtection="1">
      <alignment horizontal="center" vertical="center"/>
    </xf>
    <xf numFmtId="0" fontId="73" fillId="40" borderId="18" xfId="52" applyFont="1" applyFill="1" applyBorder="1" applyAlignment="1" applyProtection="1">
      <alignment horizontal="center" vertical="center" wrapText="1"/>
    </xf>
    <xf numFmtId="0" fontId="74" fillId="40" borderId="18" xfId="52" applyFont="1" applyFill="1" applyBorder="1" applyAlignment="1" applyProtection="1">
      <alignment horizontal="center" vertical="center" wrapText="1"/>
    </xf>
    <xf numFmtId="0" fontId="74" fillId="0" borderId="56" xfId="52" applyFont="1" applyFill="1" applyBorder="1" applyAlignment="1" applyProtection="1">
      <alignment horizontal="center" vertical="center" wrapText="1"/>
      <protection locked="0"/>
    </xf>
    <xf numFmtId="0" fontId="74" fillId="0" borderId="57" xfId="52" applyFont="1" applyFill="1" applyBorder="1" applyAlignment="1" applyProtection="1">
      <alignment horizontal="center" vertical="center" wrapText="1"/>
      <protection locked="0"/>
    </xf>
    <xf numFmtId="0" fontId="74" fillId="0" borderId="53" xfId="52" applyFont="1" applyFill="1" applyBorder="1" applyAlignment="1" applyProtection="1">
      <alignment horizontal="center" vertical="center" wrapText="1"/>
      <protection locked="0"/>
    </xf>
    <xf numFmtId="0" fontId="74" fillId="0" borderId="56" xfId="52" applyFont="1" applyFill="1" applyBorder="1" applyAlignment="1" applyProtection="1">
      <alignment horizontal="center" vertical="center" wrapText="1"/>
    </xf>
    <xf numFmtId="0" fontId="74" fillId="0" borderId="57" xfId="52" applyFont="1" applyFill="1" applyBorder="1" applyAlignment="1" applyProtection="1">
      <alignment horizontal="center" vertical="center" wrapText="1"/>
    </xf>
    <xf numFmtId="0" fontId="74" fillId="0" borderId="53" xfId="52" applyFont="1" applyFill="1" applyBorder="1" applyAlignment="1" applyProtection="1">
      <alignment horizontal="center" vertical="center" wrapText="1"/>
    </xf>
    <xf numFmtId="0" fontId="74" fillId="0" borderId="18" xfId="52" applyFont="1" applyFill="1" applyBorder="1" applyAlignment="1" applyProtection="1">
      <alignment horizontal="center" vertical="top" wrapText="1"/>
    </xf>
    <xf numFmtId="0" fontId="74" fillId="0" borderId="40" xfId="52" applyFont="1" applyFill="1" applyBorder="1" applyAlignment="1" applyProtection="1">
      <alignment horizontal="center" vertical="top" wrapText="1"/>
    </xf>
    <xf numFmtId="0" fontId="74" fillId="0" borderId="42" xfId="52" applyFont="1" applyFill="1" applyBorder="1" applyAlignment="1" applyProtection="1">
      <alignment horizontal="center" vertical="top" wrapText="1"/>
    </xf>
    <xf numFmtId="0" fontId="74" fillId="0" borderId="41" xfId="52" applyFont="1" applyFill="1" applyBorder="1" applyAlignment="1" applyProtection="1">
      <alignment horizontal="center" vertical="top" wrapText="1"/>
    </xf>
    <xf numFmtId="4" fontId="74" fillId="48" borderId="56" xfId="52" applyNumberFormat="1" applyFont="1" applyFill="1" applyBorder="1" applyAlignment="1" applyProtection="1">
      <alignment horizontal="center" vertical="center"/>
    </xf>
    <xf numFmtId="4" fontId="74" fillId="48" borderId="53" xfId="52" applyNumberFormat="1" applyFont="1" applyFill="1" applyBorder="1" applyAlignment="1" applyProtection="1">
      <alignment horizontal="center" vertical="center"/>
    </xf>
    <xf numFmtId="3" fontId="74" fillId="48" borderId="56" xfId="433" applyNumberFormat="1" applyFont="1" applyFill="1" applyBorder="1" applyAlignment="1" applyProtection="1">
      <alignment horizontal="center" vertical="center"/>
    </xf>
    <xf numFmtId="3" fontId="74" fillId="48" borderId="57" xfId="433" applyNumberFormat="1" applyFont="1" applyFill="1" applyBorder="1" applyAlignment="1" applyProtection="1">
      <alignment horizontal="center" vertical="center"/>
    </xf>
    <xf numFmtId="3" fontId="74" fillId="48" borderId="53" xfId="433" applyNumberFormat="1" applyFont="1" applyFill="1" applyBorder="1" applyAlignment="1" applyProtection="1">
      <alignment horizontal="center" vertical="center"/>
    </xf>
    <xf numFmtId="3" fontId="74" fillId="48" borderId="18" xfId="52" applyNumberFormat="1" applyFont="1" applyFill="1" applyBorder="1" applyAlignment="1" applyProtection="1">
      <alignment horizontal="center" vertical="center"/>
      <protection locked="0"/>
    </xf>
    <xf numFmtId="4" fontId="74" fillId="48" borderId="57" xfId="52" applyNumberFormat="1" applyFont="1" applyFill="1" applyBorder="1" applyAlignment="1" applyProtection="1">
      <alignment horizontal="center" vertical="center"/>
    </xf>
    <xf numFmtId="4" fontId="74" fillId="48" borderId="40" xfId="52" applyNumberFormat="1" applyFont="1" applyFill="1" applyBorder="1" applyAlignment="1" applyProtection="1">
      <alignment horizontal="center" vertical="center" wrapText="1"/>
      <protection locked="0"/>
    </xf>
    <xf numFmtId="4" fontId="74" fillId="48" borderId="41" xfId="52" applyNumberFormat="1" applyFont="1" applyFill="1" applyBorder="1" applyAlignment="1" applyProtection="1">
      <alignment horizontal="center" vertical="center" wrapText="1"/>
      <protection locked="0"/>
    </xf>
    <xf numFmtId="0" fontId="74" fillId="0" borderId="0" xfId="0" applyFont="1" applyAlignment="1">
      <alignment horizontal="left" wrapText="1"/>
    </xf>
    <xf numFmtId="0" fontId="74" fillId="0" borderId="0" xfId="433" applyFont="1" applyFill="1" applyAlignment="1">
      <alignment horizontal="center"/>
    </xf>
    <xf numFmtId="3" fontId="74" fillId="0" borderId="0" xfId="433" applyNumberFormat="1" applyFont="1" applyFill="1" applyAlignment="1">
      <alignment horizontal="left"/>
    </xf>
    <xf numFmtId="3" fontId="73" fillId="0" borderId="19" xfId="433" applyNumberFormat="1" applyFont="1" applyFill="1" applyBorder="1" applyAlignment="1">
      <alignment horizontal="center" vertical="center" wrapText="1"/>
    </xf>
    <xf numFmtId="3" fontId="73" fillId="48" borderId="19" xfId="433" applyNumberFormat="1" applyFont="1" applyFill="1" applyBorder="1" applyAlignment="1">
      <alignment horizontal="center" vertical="center" wrapText="1"/>
    </xf>
    <xf numFmtId="0" fontId="74" fillId="0" borderId="19" xfId="433" applyFont="1" applyFill="1" applyBorder="1" applyAlignment="1">
      <alignment horizontal="center" vertical="center" wrapText="1"/>
    </xf>
    <xf numFmtId="3" fontId="73" fillId="48" borderId="0" xfId="433" applyNumberFormat="1" applyFont="1" applyFill="1" applyBorder="1" applyAlignment="1">
      <alignment horizontal="left" vertical="center"/>
    </xf>
    <xf numFmtId="3" fontId="74" fillId="0" borderId="19" xfId="433" applyNumberFormat="1" applyFont="1" applyFill="1" applyBorder="1" applyAlignment="1">
      <alignment horizontal="center" vertical="center" wrapText="1"/>
    </xf>
    <xf numFmtId="0" fontId="131" fillId="0" borderId="19" xfId="433" applyFont="1" applyFill="1" applyBorder="1" applyAlignment="1">
      <alignment horizontal="center" vertical="center" wrapText="1"/>
    </xf>
    <xf numFmtId="3" fontId="73" fillId="48" borderId="19" xfId="433" applyNumberFormat="1" applyFont="1" applyFill="1" applyBorder="1" applyAlignment="1">
      <alignment horizontal="center" vertical="center"/>
    </xf>
    <xf numFmtId="0" fontId="74" fillId="48" borderId="19" xfId="433" applyFont="1" applyFill="1" applyBorder="1" applyAlignment="1">
      <alignment horizontal="center" vertical="center" wrapText="1"/>
    </xf>
    <xf numFmtId="0" fontId="131" fillId="0" borderId="0" xfId="433" applyFont="1" applyFill="1" applyBorder="1" applyAlignment="1">
      <alignment horizontal="center" vertical="center" wrapText="1"/>
    </xf>
    <xf numFmtId="0" fontId="131" fillId="0" borderId="27" xfId="433" applyFont="1" applyFill="1" applyBorder="1" applyAlignment="1">
      <alignment horizontal="center" vertical="center" wrapText="1"/>
    </xf>
    <xf numFmtId="0" fontId="131" fillId="0" borderId="34" xfId="433" applyFont="1" applyFill="1" applyBorder="1" applyAlignment="1">
      <alignment horizontal="center" vertical="center" wrapText="1"/>
    </xf>
    <xf numFmtId="0" fontId="131" fillId="0" borderId="31" xfId="433" applyFont="1" applyFill="1" applyBorder="1" applyAlignment="1">
      <alignment horizontal="center" vertical="center" wrapText="1"/>
    </xf>
    <xf numFmtId="0" fontId="131" fillId="0" borderId="23" xfId="433" applyFont="1" applyFill="1" applyBorder="1" applyAlignment="1">
      <alignment horizontal="center" vertical="center" wrapText="1"/>
    </xf>
    <xf numFmtId="0" fontId="131" fillId="0" borderId="24" xfId="433" applyFont="1" applyFill="1" applyBorder="1" applyAlignment="1">
      <alignment horizontal="center" vertical="center" wrapText="1"/>
    </xf>
    <xf numFmtId="0" fontId="131" fillId="0" borderId="26" xfId="433" applyFont="1" applyFill="1" applyBorder="1" applyAlignment="1">
      <alignment horizontal="center" vertical="center" wrapText="1"/>
    </xf>
    <xf numFmtId="0" fontId="131" fillId="0" borderId="30" xfId="433" applyFont="1" applyFill="1" applyBorder="1" applyAlignment="1">
      <alignment horizontal="center" vertical="center" wrapText="1"/>
    </xf>
    <xf numFmtId="0" fontId="131" fillId="48" borderId="19" xfId="433" applyFont="1" applyFill="1" applyBorder="1" applyAlignment="1">
      <alignment horizontal="center" vertical="center" wrapText="1"/>
    </xf>
    <xf numFmtId="3" fontId="72" fillId="0" borderId="0" xfId="433" applyNumberFormat="1" applyFont="1" applyFill="1" applyBorder="1" applyAlignment="1">
      <alignment horizontal="center" vertical="center"/>
    </xf>
    <xf numFmtId="3" fontId="73" fillId="0" borderId="0" xfId="433" applyNumberFormat="1" applyFont="1" applyFill="1" applyBorder="1" applyAlignment="1">
      <alignment horizontal="left" vertical="center"/>
    </xf>
    <xf numFmtId="0" fontId="44" fillId="0" borderId="0" xfId="433" applyFont="1" applyFill="1" applyAlignment="1">
      <alignment horizontal="right"/>
    </xf>
    <xf numFmtId="0" fontId="65" fillId="40" borderId="18" xfId="377" applyFont="1" applyFill="1" applyBorder="1" applyAlignment="1" applyProtection="1">
      <alignment horizontal="center" vertical="center" wrapText="1"/>
    </xf>
    <xf numFmtId="0" fontId="74" fillId="0" borderId="18" xfId="377" applyFont="1" applyBorder="1" applyAlignment="1" applyProtection="1">
      <alignment horizontal="center" vertical="center" wrapText="1"/>
      <protection locked="0"/>
    </xf>
    <xf numFmtId="0" fontId="65" fillId="0" borderId="56" xfId="433" applyFont="1" applyFill="1" applyBorder="1" applyAlignment="1" applyProtection="1">
      <alignment horizontal="center" vertical="center"/>
    </xf>
    <xf numFmtId="0" fontId="44" fillId="0" borderId="57" xfId="433" applyFont="1" applyFill="1" applyBorder="1" applyAlignment="1" applyProtection="1">
      <alignment horizontal="center" vertical="center"/>
    </xf>
    <xf numFmtId="0" fontId="44" fillId="0" borderId="53" xfId="433" applyFont="1" applyFill="1" applyBorder="1" applyAlignment="1" applyProtection="1">
      <alignment horizontal="center" vertical="center"/>
    </xf>
    <xf numFmtId="0" fontId="74" fillId="0" borderId="40" xfId="433" applyFont="1" applyFill="1" applyBorder="1" applyAlignment="1" applyProtection="1">
      <alignment horizontal="center" vertical="center" wrapText="1"/>
    </xf>
    <xf numFmtId="0" fontId="74" fillId="0" borderId="41" xfId="433" applyFont="1" applyFill="1" applyBorder="1" applyAlignment="1" applyProtection="1">
      <alignment horizontal="center" vertical="center" wrapText="1"/>
    </xf>
    <xf numFmtId="0" fontId="74" fillId="0" borderId="18" xfId="433" applyFont="1" applyFill="1" applyBorder="1" applyAlignment="1" applyProtection="1">
      <alignment horizontal="center" vertical="center" wrapText="1"/>
      <protection locked="0"/>
    </xf>
    <xf numFmtId="0" fontId="65" fillId="0" borderId="56" xfId="433" applyNumberFormat="1" applyFont="1" applyFill="1" applyBorder="1" applyAlignment="1" applyProtection="1">
      <alignment horizontal="center" vertical="center" wrapText="1"/>
    </xf>
    <xf numFmtId="0" fontId="65" fillId="0" borderId="57" xfId="433" applyNumberFormat="1" applyFont="1" applyFill="1" applyBorder="1" applyAlignment="1" applyProtection="1">
      <alignment horizontal="center" vertical="center" wrapText="1"/>
    </xf>
    <xf numFmtId="0" fontId="65" fillId="0" borderId="53" xfId="433" applyNumberFormat="1" applyFont="1" applyFill="1" applyBorder="1" applyAlignment="1" applyProtection="1">
      <alignment horizontal="center" vertical="center" wrapText="1"/>
    </xf>
    <xf numFmtId="0" fontId="74" fillId="0" borderId="18" xfId="433" applyNumberFormat="1" applyFont="1" applyFill="1" applyBorder="1" applyAlignment="1" applyProtection="1">
      <alignment horizontal="center" vertical="center" wrapText="1"/>
    </xf>
    <xf numFmtId="0" fontId="74" fillId="0" borderId="40" xfId="433" applyNumberFormat="1" applyFont="1" applyFill="1" applyBorder="1" applyAlignment="1" applyProtection="1">
      <alignment horizontal="center" vertical="center" wrapText="1"/>
    </xf>
    <xf numFmtId="0" fontId="74" fillId="0" borderId="42" xfId="433" applyNumberFormat="1" applyFont="1" applyFill="1" applyBorder="1" applyAlignment="1" applyProtection="1">
      <alignment horizontal="center" vertical="center" wrapText="1"/>
    </xf>
    <xf numFmtId="0" fontId="74" fillId="0" borderId="41" xfId="433" applyNumberFormat="1" applyFont="1" applyFill="1" applyBorder="1" applyAlignment="1" applyProtection="1">
      <alignment horizontal="center" vertical="center" wrapText="1"/>
    </xf>
    <xf numFmtId="0" fontId="65" fillId="0" borderId="56" xfId="433" applyFont="1" applyFill="1" applyBorder="1" applyAlignment="1" applyProtection="1">
      <alignment horizontal="center" vertical="center" wrapText="1"/>
    </xf>
    <xf numFmtId="0" fontId="44" fillId="0" borderId="57" xfId="433" applyFont="1" applyFill="1" applyBorder="1" applyAlignment="1" applyProtection="1">
      <alignment horizontal="center" vertical="center" wrapText="1"/>
    </xf>
    <xf numFmtId="0" fontId="44" fillId="0" borderId="53" xfId="433" applyFont="1" applyFill="1" applyBorder="1" applyAlignment="1" applyProtection="1">
      <alignment horizontal="center" vertical="center" wrapText="1"/>
    </xf>
    <xf numFmtId="0" fontId="74" fillId="0" borderId="18" xfId="433" applyFont="1" applyFill="1" applyBorder="1" applyAlignment="1" applyProtection="1">
      <alignment horizontal="center" vertical="center" wrapText="1"/>
    </xf>
    <xf numFmtId="0" fontId="74" fillId="0" borderId="56" xfId="433" applyFont="1" applyFill="1" applyBorder="1" applyAlignment="1" applyProtection="1">
      <alignment horizontal="center" vertical="center" wrapText="1"/>
      <protection locked="0"/>
    </xf>
    <xf numFmtId="0" fontId="74" fillId="0" borderId="53" xfId="433" applyFont="1" applyFill="1" applyBorder="1" applyAlignment="1" applyProtection="1">
      <alignment horizontal="center" vertical="center" wrapText="1"/>
      <protection locked="0"/>
    </xf>
    <xf numFmtId="0" fontId="44" fillId="0" borderId="0" xfId="431" applyFont="1" applyFill="1" applyAlignment="1">
      <alignment horizontal="right"/>
    </xf>
    <xf numFmtId="0" fontId="65" fillId="0" borderId="56" xfId="431" applyFont="1" applyFill="1" applyBorder="1" applyAlignment="1" applyProtection="1">
      <alignment horizontal="center" vertical="center" wrapText="1"/>
    </xf>
    <xf numFmtId="0" fontId="65" fillId="0" borderId="57" xfId="431" applyFont="1" applyFill="1" applyBorder="1" applyAlignment="1" applyProtection="1">
      <alignment horizontal="center" vertical="center" wrapText="1"/>
    </xf>
    <xf numFmtId="0" fontId="65" fillId="0" borderId="53" xfId="431" applyFont="1" applyFill="1" applyBorder="1" applyAlignment="1" applyProtection="1">
      <alignment horizontal="center" vertical="center" wrapText="1"/>
    </xf>
    <xf numFmtId="1" fontId="74" fillId="0" borderId="0" xfId="431" applyNumberFormat="1" applyFont="1" applyFill="1" applyAlignment="1" applyProtection="1">
      <alignment horizontal="left" vertical="center" wrapText="1"/>
      <protection locked="0"/>
    </xf>
    <xf numFmtId="0" fontId="74" fillId="0" borderId="18" xfId="57141" applyFont="1" applyFill="1" applyBorder="1" applyAlignment="1" applyProtection="1">
      <alignment horizontal="left" vertical="center" wrapText="1"/>
      <protection locked="0"/>
    </xf>
    <xf numFmtId="0" fontId="65" fillId="0" borderId="57" xfId="433" applyFont="1" applyFill="1" applyBorder="1" applyAlignment="1" applyProtection="1">
      <alignment horizontal="center" vertical="center" wrapText="1"/>
    </xf>
    <xf numFmtId="0" fontId="65" fillId="0" borderId="53" xfId="433" applyFont="1" applyFill="1" applyBorder="1" applyAlignment="1" applyProtection="1">
      <alignment horizontal="center" vertical="center" wrapText="1"/>
    </xf>
    <xf numFmtId="0" fontId="74" fillId="0" borderId="56" xfId="433" applyFont="1" applyFill="1" applyBorder="1" applyAlignment="1" applyProtection="1">
      <alignment horizontal="center" vertical="center" wrapText="1"/>
    </xf>
    <xf numFmtId="0" fontId="74" fillId="0" borderId="53" xfId="433" applyFont="1" applyFill="1" applyBorder="1" applyAlignment="1">
      <alignment horizontal="center" vertical="center" wrapText="1"/>
    </xf>
    <xf numFmtId="0" fontId="74" fillId="0" borderId="53" xfId="433" applyFont="1" applyFill="1" applyBorder="1" applyAlignment="1" applyProtection="1">
      <alignment horizontal="center" vertical="center" wrapText="1"/>
    </xf>
    <xf numFmtId="3" fontId="74" fillId="0" borderId="40" xfId="57141" applyNumberFormat="1" applyFont="1" applyFill="1" applyBorder="1" applyAlignment="1" applyProtection="1">
      <alignment horizontal="center" vertical="center" wrapText="1"/>
      <protection locked="0"/>
    </xf>
    <xf numFmtId="3" fontId="74" fillId="0" borderId="41" xfId="57141" applyNumberFormat="1" applyFont="1" applyFill="1" applyBorder="1" applyAlignment="1" applyProtection="1">
      <alignment horizontal="center" vertical="center" wrapText="1"/>
      <protection locked="0"/>
    </xf>
    <xf numFmtId="0" fontId="74" fillId="0" borderId="56" xfId="57141" applyFont="1" applyFill="1" applyBorder="1" applyAlignment="1" applyProtection="1">
      <alignment horizontal="left" vertical="center" wrapText="1"/>
      <protection locked="0"/>
    </xf>
    <xf numFmtId="0" fontId="74" fillId="0" borderId="53" xfId="57141" applyFont="1" applyFill="1" applyBorder="1" applyAlignment="1" applyProtection="1">
      <alignment horizontal="left" vertical="center" wrapText="1"/>
      <protection locked="0"/>
    </xf>
    <xf numFmtId="0" fontId="65" fillId="0" borderId="18" xfId="433" applyFont="1" applyFill="1" applyBorder="1" applyAlignment="1" applyProtection="1">
      <alignment horizontal="center" vertical="center" wrapText="1"/>
    </xf>
    <xf numFmtId="0" fontId="44" fillId="0" borderId="18" xfId="433" applyFont="1" applyFill="1" applyBorder="1" applyAlignment="1" applyProtection="1">
      <alignment horizontal="center" vertical="center" wrapText="1"/>
    </xf>
    <xf numFmtId="1" fontId="70" fillId="0" borderId="56" xfId="377" applyNumberFormat="1" applyFont="1" applyBorder="1" applyAlignment="1" applyProtection="1">
      <alignment horizontal="left" vertical="center" wrapText="1"/>
      <protection locked="0"/>
    </xf>
    <xf numFmtId="1" fontId="70" fillId="0" borderId="57" xfId="377" applyNumberFormat="1" applyFont="1" applyBorder="1" applyAlignment="1" applyProtection="1">
      <alignment horizontal="left" vertical="center" wrapText="1"/>
      <protection locked="0"/>
    </xf>
    <xf numFmtId="1" fontId="70" fillId="0" borderId="53" xfId="377" applyNumberFormat="1" applyFont="1" applyBorder="1" applyAlignment="1" applyProtection="1">
      <alignment horizontal="left" vertical="center" wrapText="1"/>
      <protection locked="0"/>
    </xf>
    <xf numFmtId="0" fontId="65" fillId="40" borderId="18" xfId="52" applyFont="1" applyFill="1" applyBorder="1" applyAlignment="1" applyProtection="1">
      <alignment horizontal="center" vertical="center" wrapText="1"/>
    </xf>
    <xf numFmtId="49" fontId="74" fillId="0" borderId="40" xfId="381" applyNumberFormat="1" applyFont="1" applyFill="1" applyBorder="1" applyAlignment="1">
      <alignment horizontal="center" vertical="top"/>
    </xf>
    <xf numFmtId="49" fontId="74" fillId="0" borderId="42" xfId="381" applyNumberFormat="1" applyFont="1" applyFill="1" applyBorder="1" applyAlignment="1">
      <alignment horizontal="center" vertical="top"/>
    </xf>
    <xf numFmtId="49" fontId="74" fillId="0" borderId="41" xfId="381" applyNumberFormat="1" applyFont="1" applyFill="1" applyBorder="1" applyAlignment="1">
      <alignment horizontal="center" vertical="top"/>
    </xf>
    <xf numFmtId="49" fontId="74" fillId="0" borderId="40" xfId="381" applyNumberFormat="1" applyFont="1" applyFill="1" applyBorder="1" applyAlignment="1">
      <alignment vertical="center" wrapText="1" shrinkToFit="1"/>
    </xf>
    <xf numFmtId="49" fontId="74" fillId="0" borderId="41" xfId="381" applyNumberFormat="1" applyFont="1" applyFill="1" applyBorder="1" applyAlignment="1">
      <alignment vertical="center" wrapText="1" shrinkToFit="1"/>
    </xf>
    <xf numFmtId="0" fontId="65" fillId="40" borderId="18" xfId="381" applyFont="1" applyFill="1" applyBorder="1" applyAlignment="1" applyProtection="1">
      <alignment horizontal="center" vertical="center" wrapText="1"/>
    </xf>
    <xf numFmtId="0" fontId="74" fillId="0" borderId="40" xfId="381" applyFont="1" applyFill="1" applyBorder="1" applyAlignment="1">
      <alignment horizontal="center" vertical="center" wrapText="1"/>
    </xf>
    <xf numFmtId="0" fontId="74" fillId="0" borderId="41" xfId="381" applyFont="1" applyFill="1" applyBorder="1" applyAlignment="1">
      <alignment horizontal="center" vertical="center" wrapText="1"/>
    </xf>
    <xf numFmtId="49" fontId="74" fillId="0" borderId="40" xfId="381" applyNumberFormat="1" applyFont="1" applyFill="1" applyBorder="1" applyAlignment="1">
      <alignment horizontal="center" vertical="center" wrapText="1"/>
    </xf>
    <xf numFmtId="49" fontId="74" fillId="0" borderId="41" xfId="381" applyNumberFormat="1" applyFont="1" applyFill="1" applyBorder="1" applyAlignment="1">
      <alignment horizontal="center" vertical="center" wrapText="1"/>
    </xf>
    <xf numFmtId="1" fontId="74" fillId="0" borderId="56" xfId="381" applyNumberFormat="1" applyFont="1" applyFill="1" applyBorder="1" applyAlignment="1">
      <alignment horizontal="center" vertical="center" wrapText="1"/>
    </xf>
    <xf numFmtId="1" fontId="74" fillId="0" borderId="57" xfId="381" applyNumberFormat="1" applyFont="1" applyFill="1" applyBorder="1" applyAlignment="1">
      <alignment horizontal="center" vertical="center" wrapText="1"/>
    </xf>
    <xf numFmtId="1" fontId="74" fillId="0" borderId="53" xfId="381" applyNumberFormat="1" applyFont="1" applyFill="1" applyBorder="1" applyAlignment="1">
      <alignment horizontal="center" vertical="center" wrapText="1"/>
    </xf>
    <xf numFmtId="0" fontId="74" fillId="0" borderId="17" xfId="381" applyFont="1" applyBorder="1"/>
    <xf numFmtId="0" fontId="44" fillId="0" borderId="18" xfId="57142" applyFont="1" applyFill="1" applyBorder="1" applyAlignment="1">
      <alignment horizontal="center" vertical="center" wrapText="1"/>
    </xf>
    <xf numFmtId="0" fontId="72" fillId="40" borderId="18" xfId="57142" applyFont="1" applyFill="1" applyBorder="1" applyAlignment="1">
      <alignment horizontal="center" vertical="center" wrapText="1"/>
    </xf>
    <xf numFmtId="0" fontId="44" fillId="0" borderId="18" xfId="57142" applyFont="1" applyBorder="1" applyAlignment="1">
      <alignment horizontal="center" vertical="center" wrapText="1"/>
    </xf>
    <xf numFmtId="49" fontId="44" fillId="0" borderId="18" xfId="57142" applyNumberFormat="1" applyFont="1" applyFill="1" applyBorder="1" applyAlignment="1">
      <alignment horizontal="center" vertical="center" wrapText="1"/>
    </xf>
    <xf numFmtId="4" fontId="44" fillId="0" borderId="18" xfId="57142" applyNumberFormat="1" applyFont="1" applyFill="1" applyBorder="1" applyAlignment="1">
      <alignment horizontal="center" vertical="center" wrapText="1"/>
    </xf>
    <xf numFmtId="0" fontId="65" fillId="40" borderId="18" xfId="381" applyFont="1" applyFill="1" applyBorder="1" applyAlignment="1">
      <alignment horizontal="center" vertical="center" wrapText="1"/>
    </xf>
    <xf numFmtId="0" fontId="44" fillId="0" borderId="18" xfId="381" applyFont="1" applyBorder="1" applyAlignment="1">
      <alignment horizontal="center" vertical="center" wrapText="1"/>
    </xf>
    <xf numFmtId="0" fontId="74" fillId="0" borderId="40" xfId="433" applyFont="1" applyBorder="1" applyAlignment="1" applyProtection="1">
      <alignment horizontal="center" vertical="center" wrapText="1"/>
    </xf>
    <xf numFmtId="0" fontId="74" fillId="0" borderId="42" xfId="433" applyFont="1" applyBorder="1" applyAlignment="1" applyProtection="1">
      <alignment horizontal="center" vertical="center" wrapText="1"/>
    </xf>
    <xf numFmtId="0" fontId="74" fillId="0" borderId="41" xfId="433" applyFont="1" applyBorder="1" applyAlignment="1" applyProtection="1">
      <alignment horizontal="center" vertical="center" wrapText="1"/>
    </xf>
    <xf numFmtId="0" fontId="74" fillId="0" borderId="18" xfId="433" applyFont="1" applyBorder="1" applyAlignment="1" applyProtection="1">
      <alignment horizontal="center" vertical="center" wrapText="1"/>
    </xf>
    <xf numFmtId="0" fontId="70" fillId="0" borderId="0" xfId="433" applyFont="1" applyAlignment="1">
      <alignment horizontal="left" wrapText="1"/>
    </xf>
    <xf numFmtId="0" fontId="74" fillId="0" borderId="0" xfId="433" applyFont="1" applyFill="1" applyBorder="1" applyAlignment="1" applyProtection="1">
      <alignment horizontal="center"/>
    </xf>
    <xf numFmtId="0" fontId="65" fillId="0" borderId="56" xfId="433" applyFont="1" applyFill="1" applyBorder="1" applyAlignment="1">
      <alignment horizontal="center" vertical="center"/>
    </xf>
    <xf numFmtId="0" fontId="65" fillId="0" borderId="57" xfId="433" applyFont="1" applyFill="1" applyBorder="1" applyAlignment="1">
      <alignment horizontal="center" vertical="center"/>
    </xf>
    <xf numFmtId="0" fontId="65" fillId="0" borderId="53" xfId="433" applyFont="1" applyFill="1" applyBorder="1" applyAlignment="1">
      <alignment horizontal="center" vertical="center"/>
    </xf>
    <xf numFmtId="0" fontId="74" fillId="0" borderId="44" xfId="433" applyFont="1" applyBorder="1" applyAlignment="1" applyProtection="1">
      <alignment horizontal="center" vertical="center" wrapText="1"/>
    </xf>
    <xf numFmtId="0" fontId="74" fillId="0" borderId="45" xfId="433" applyFont="1" applyBorder="1" applyAlignment="1" applyProtection="1">
      <alignment horizontal="center" vertical="center" wrapText="1"/>
    </xf>
    <xf numFmtId="0" fontId="74" fillId="0" borderId="46" xfId="433" applyFont="1" applyBorder="1" applyAlignment="1" applyProtection="1">
      <alignment horizontal="center" vertical="center" wrapText="1"/>
    </xf>
    <xf numFmtId="0" fontId="74" fillId="0" borderId="47" xfId="433" applyFont="1" applyBorder="1" applyAlignment="1" applyProtection="1">
      <alignment horizontal="center" vertical="center" wrapText="1"/>
    </xf>
    <xf numFmtId="0" fontId="74" fillId="0" borderId="56" xfId="433" applyFont="1" applyFill="1" applyBorder="1" applyAlignment="1" applyProtection="1">
      <alignment horizontal="center"/>
    </xf>
    <xf numFmtId="0" fontId="74" fillId="0" borderId="57" xfId="433" applyFont="1" applyFill="1" applyBorder="1" applyAlignment="1" applyProtection="1">
      <alignment horizontal="center"/>
    </xf>
    <xf numFmtId="0" fontId="74" fillId="0" borderId="53" xfId="433" applyFont="1" applyFill="1" applyBorder="1" applyAlignment="1" applyProtection="1">
      <alignment horizontal="center"/>
    </xf>
    <xf numFmtId="0" fontId="60" fillId="0" borderId="56" xfId="433" applyFont="1" applyFill="1" applyBorder="1" applyAlignment="1">
      <alignment horizontal="center"/>
    </xf>
    <xf numFmtId="0" fontId="60" fillId="0" borderId="57" xfId="433" applyFont="1" applyFill="1" applyBorder="1" applyAlignment="1">
      <alignment horizontal="center"/>
    </xf>
    <xf numFmtId="0" fontId="60" fillId="0" borderId="53" xfId="433" applyFont="1" applyFill="1" applyBorder="1" applyAlignment="1">
      <alignment horizontal="center"/>
    </xf>
    <xf numFmtId="0" fontId="74" fillId="0" borderId="18" xfId="433" applyFont="1" applyFill="1" applyBorder="1" applyAlignment="1" applyProtection="1">
      <alignment horizontal="center"/>
    </xf>
    <xf numFmtId="0" fontId="74" fillId="40" borderId="18" xfId="433" applyFont="1" applyFill="1" applyBorder="1" applyAlignment="1" applyProtection="1">
      <alignment horizontal="center" vertical="center" wrapText="1"/>
    </xf>
    <xf numFmtId="0" fontId="74" fillId="40" borderId="18" xfId="433" applyFont="1" applyFill="1" applyBorder="1" applyAlignment="1">
      <alignment horizontal="center"/>
    </xf>
    <xf numFmtId="0" fontId="74" fillId="40" borderId="0" xfId="433" applyFont="1" applyFill="1" applyBorder="1" applyAlignment="1" applyProtection="1">
      <alignment horizontal="left"/>
    </xf>
    <xf numFmtId="0" fontId="74" fillId="48" borderId="18" xfId="433" applyFont="1" applyFill="1" applyBorder="1" applyAlignment="1" applyProtection="1">
      <alignment horizontal="center" vertical="center" wrapText="1"/>
    </xf>
    <xf numFmtId="0" fontId="74" fillId="0" borderId="56" xfId="52" applyNumberFormat="1" applyFont="1" applyFill="1" applyBorder="1" applyAlignment="1" applyProtection="1">
      <alignment horizontal="center" vertical="center" wrapText="1"/>
    </xf>
    <xf numFmtId="0" fontId="74" fillId="0" borderId="53" xfId="52" applyNumberFormat="1" applyFont="1" applyFill="1" applyBorder="1" applyAlignment="1" applyProtection="1">
      <alignment horizontal="center" vertical="center" wrapText="1"/>
    </xf>
    <xf numFmtId="0" fontId="74" fillId="0" borderId="0" xfId="380" applyFont="1" applyAlignment="1" applyProtection="1">
      <alignment horizontal="left"/>
      <protection hidden="1"/>
    </xf>
    <xf numFmtId="0" fontId="74" fillId="0" borderId="18" xfId="52" applyFont="1" applyFill="1" applyBorder="1" applyAlignment="1" applyProtection="1">
      <alignment horizontal="center" vertical="center"/>
    </xf>
    <xf numFmtId="0" fontId="74" fillId="0" borderId="18" xfId="52" applyFont="1" applyFill="1" applyBorder="1" applyAlignment="1" applyProtection="1">
      <alignment horizontal="center" vertical="center" wrapText="1"/>
      <protection locked="0"/>
    </xf>
    <xf numFmtId="0" fontId="74" fillId="0" borderId="40" xfId="52" applyFont="1" applyBorder="1" applyAlignment="1" applyProtection="1">
      <alignment horizontal="center" vertical="center" wrapText="1"/>
    </xf>
    <xf numFmtId="0" fontId="74" fillId="0" borderId="42" xfId="52" applyFont="1" applyBorder="1" applyAlignment="1" applyProtection="1">
      <alignment horizontal="center" vertical="center" wrapText="1"/>
    </xf>
    <xf numFmtId="0" fontId="74" fillId="0" borderId="41" xfId="52" applyFont="1" applyBorder="1" applyAlignment="1" applyProtection="1">
      <alignment horizontal="center" vertical="center" wrapText="1"/>
    </xf>
    <xf numFmtId="0" fontId="74" fillId="0" borderId="18" xfId="52" applyFont="1" applyBorder="1" applyAlignment="1" applyProtection="1">
      <alignment horizontal="center" vertical="center"/>
    </xf>
    <xf numFmtId="0" fontId="74" fillId="0" borderId="18" xfId="52" applyFont="1" applyFill="1" applyBorder="1" applyAlignment="1" applyProtection="1">
      <alignment horizontal="center" vertical="center"/>
      <protection locked="0"/>
    </xf>
    <xf numFmtId="49" fontId="74" fillId="0" borderId="18" xfId="52" applyNumberFormat="1" applyFont="1" applyFill="1" applyBorder="1" applyAlignment="1" applyProtection="1">
      <alignment horizontal="center" vertical="center" wrapText="1"/>
    </xf>
    <xf numFmtId="0" fontId="65" fillId="48" borderId="18" xfId="52" applyFont="1" applyFill="1" applyBorder="1" applyAlignment="1" applyProtection="1">
      <alignment horizontal="center" vertical="center" wrapText="1"/>
    </xf>
    <xf numFmtId="2" fontId="74" fillId="48" borderId="18" xfId="52" applyNumberFormat="1" applyFont="1" applyFill="1" applyBorder="1" applyAlignment="1" applyProtection="1">
      <alignment horizontal="center" vertical="center" wrapText="1"/>
      <protection locked="0"/>
    </xf>
    <xf numFmtId="1" fontId="74" fillId="40" borderId="18" xfId="52" applyNumberFormat="1" applyFont="1" applyFill="1" applyBorder="1" applyAlignment="1" applyProtection="1">
      <alignment horizontal="center" vertical="center" wrapText="1"/>
      <protection locked="0"/>
    </xf>
    <xf numFmtId="0" fontId="74" fillId="40" borderId="18" xfId="52" applyFont="1" applyFill="1" applyBorder="1" applyAlignment="1" applyProtection="1">
      <alignment horizontal="center" vertical="center" wrapText="1"/>
      <protection locked="0"/>
    </xf>
    <xf numFmtId="0" fontId="74" fillId="0" borderId="18" xfId="52" applyFont="1" applyFill="1" applyBorder="1" applyAlignment="1" applyProtection="1">
      <alignment horizontal="left" vertical="center" wrapText="1"/>
    </xf>
    <xf numFmtId="0" fontId="69" fillId="40" borderId="56" xfId="381" applyFont="1" applyFill="1" applyBorder="1" applyAlignment="1" applyProtection="1">
      <alignment horizontal="center" vertical="center" wrapText="1"/>
    </xf>
    <xf numFmtId="0" fontId="69" fillId="40" borderId="57" xfId="381" applyFont="1" applyFill="1" applyBorder="1" applyAlignment="1" applyProtection="1">
      <alignment horizontal="center" vertical="center" wrapText="1"/>
    </xf>
    <xf numFmtId="0" fontId="69" fillId="40" borderId="53" xfId="381" applyFont="1" applyFill="1" applyBorder="1" applyAlignment="1" applyProtection="1">
      <alignment horizontal="center" vertical="center" wrapText="1"/>
    </xf>
    <xf numFmtId="0" fontId="60" fillId="40" borderId="40" xfId="381" applyFont="1" applyFill="1" applyBorder="1" applyAlignment="1" applyProtection="1">
      <alignment horizontal="center" vertical="center" wrapText="1"/>
    </xf>
    <xf numFmtId="0" fontId="60" fillId="40" borderId="41" xfId="381" applyFont="1" applyFill="1" applyBorder="1" applyAlignment="1" applyProtection="1">
      <alignment horizontal="center" vertical="center" wrapText="1"/>
    </xf>
    <xf numFmtId="0" fontId="60" fillId="40" borderId="56" xfId="381" applyFont="1" applyFill="1" applyBorder="1" applyAlignment="1" applyProtection="1">
      <alignment horizontal="center" vertical="center" wrapText="1"/>
      <protection locked="0"/>
    </xf>
    <xf numFmtId="0" fontId="60" fillId="40" borderId="53" xfId="381" applyFont="1" applyFill="1" applyBorder="1" applyAlignment="1" applyProtection="1">
      <alignment horizontal="center" vertical="center" wrapText="1"/>
      <protection locked="0"/>
    </xf>
    <xf numFmtId="0" fontId="74" fillId="48" borderId="40" xfId="381" applyFont="1" applyFill="1" applyBorder="1" applyAlignment="1" applyProtection="1">
      <alignment horizontal="center" vertical="center" wrapText="1"/>
      <protection locked="0"/>
    </xf>
    <xf numFmtId="0" fontId="74" fillId="48" borderId="41" xfId="381" applyFont="1" applyFill="1" applyBorder="1" applyAlignment="1" applyProtection="1">
      <alignment horizontal="center" vertical="center" wrapText="1"/>
      <protection locked="0"/>
    </xf>
    <xf numFmtId="0" fontId="60" fillId="40" borderId="40" xfId="381" applyFont="1" applyFill="1" applyBorder="1" applyAlignment="1" applyProtection="1">
      <alignment horizontal="center" vertical="center" wrapText="1"/>
      <protection locked="0"/>
    </xf>
    <xf numFmtId="0" fontId="60" fillId="40" borderId="41" xfId="381" applyFont="1" applyFill="1" applyBorder="1" applyAlignment="1" applyProtection="1">
      <alignment horizontal="center" vertical="center" wrapText="1"/>
      <protection locked="0"/>
    </xf>
    <xf numFmtId="0" fontId="74" fillId="40" borderId="40" xfId="381" applyFont="1" applyFill="1" applyBorder="1" applyAlignment="1" applyProtection="1">
      <alignment horizontal="center" vertical="center" wrapText="1"/>
      <protection locked="0"/>
    </xf>
    <xf numFmtId="0" fontId="74" fillId="40" borderId="41" xfId="381" applyFont="1" applyFill="1" applyBorder="1" applyAlignment="1" applyProtection="1">
      <alignment horizontal="center" vertical="center" wrapText="1"/>
      <protection locked="0"/>
    </xf>
    <xf numFmtId="0" fontId="60" fillId="40" borderId="40" xfId="381" applyFont="1" applyFill="1" applyBorder="1" applyAlignment="1" applyProtection="1">
      <alignment horizontal="center" vertical="center"/>
    </xf>
    <xf numFmtId="0" fontId="60" fillId="40" borderId="41" xfId="381" applyFont="1" applyFill="1" applyBorder="1" applyAlignment="1" applyProtection="1">
      <alignment horizontal="center" vertical="center"/>
    </xf>
    <xf numFmtId="10" fontId="74" fillId="44" borderId="40" xfId="52" applyNumberFormat="1" applyFont="1" applyFill="1" applyBorder="1" applyAlignment="1" applyProtection="1">
      <alignment horizontal="center" vertical="center" wrapText="1"/>
      <protection locked="0"/>
    </xf>
    <xf numFmtId="10" fontId="74" fillId="44" borderId="41" xfId="52" applyNumberFormat="1" applyFont="1" applyFill="1" applyBorder="1" applyAlignment="1" applyProtection="1">
      <alignment horizontal="center" vertical="center" wrapText="1"/>
      <protection locked="0"/>
    </xf>
    <xf numFmtId="4" fontId="74" fillId="44" borderId="18" xfId="52" applyNumberFormat="1" applyFont="1" applyFill="1" applyBorder="1" applyAlignment="1" applyProtection="1">
      <alignment horizontal="center" vertical="center" wrapText="1"/>
      <protection locked="0"/>
    </xf>
    <xf numFmtId="0" fontId="74" fillId="40" borderId="40" xfId="52" applyFont="1" applyFill="1" applyBorder="1" applyAlignment="1" applyProtection="1">
      <alignment horizontal="center" vertical="center" wrapText="1"/>
    </xf>
    <xf numFmtId="0" fontId="74" fillId="40" borderId="41" xfId="52" applyFont="1" applyFill="1" applyBorder="1" applyAlignment="1" applyProtection="1">
      <alignment horizontal="center" vertical="center" wrapText="1"/>
    </xf>
    <xf numFmtId="0" fontId="74" fillId="40" borderId="18" xfId="52" applyFont="1" applyFill="1" applyBorder="1" applyAlignment="1" applyProtection="1">
      <alignment vertical="center" wrapText="1"/>
    </xf>
    <xf numFmtId="0" fontId="65" fillId="0" borderId="56" xfId="381" applyFont="1" applyFill="1" applyBorder="1" applyAlignment="1">
      <alignment horizontal="center" vertical="center"/>
    </xf>
    <xf numFmtId="0" fontId="65" fillId="0" borderId="57" xfId="381" applyFont="1" applyFill="1" applyBorder="1" applyAlignment="1">
      <alignment horizontal="center" vertical="center"/>
    </xf>
    <xf numFmtId="0" fontId="65" fillId="0" borderId="53" xfId="381" applyFont="1" applyFill="1" applyBorder="1" applyAlignment="1">
      <alignment horizontal="center" vertical="center"/>
    </xf>
    <xf numFmtId="0" fontId="74" fillId="0" borderId="18" xfId="52" applyFont="1" applyBorder="1" applyAlignment="1" applyProtection="1">
      <alignment horizontal="center" vertical="center" wrapText="1"/>
    </xf>
    <xf numFmtId="0" fontId="73" fillId="0" borderId="18" xfId="381" applyFont="1" applyBorder="1" applyAlignment="1">
      <alignment horizontal="left" wrapText="1"/>
    </xf>
    <xf numFmtId="49" fontId="74" fillId="48" borderId="40" xfId="381" applyNumberFormat="1" applyFont="1" applyFill="1" applyBorder="1" applyAlignment="1">
      <alignment horizontal="left" vertical="center"/>
    </xf>
    <xf numFmtId="49" fontId="74" fillId="48" borderId="41" xfId="381" applyNumberFormat="1" applyFont="1" applyFill="1" applyBorder="1" applyAlignment="1">
      <alignment horizontal="left" vertical="center"/>
    </xf>
    <xf numFmtId="0" fontId="74" fillId="40" borderId="44" xfId="433" applyFont="1" applyFill="1" applyBorder="1" applyAlignment="1" applyProtection="1">
      <alignment horizontal="center" vertical="center" wrapText="1"/>
    </xf>
    <xf numFmtId="0" fontId="74" fillId="40" borderId="45" xfId="433" applyFont="1" applyFill="1" applyBorder="1" applyAlignment="1" applyProtection="1">
      <alignment horizontal="center" vertical="center" wrapText="1"/>
    </xf>
    <xf numFmtId="0" fontId="74" fillId="40" borderId="46" xfId="433" applyFont="1" applyFill="1" applyBorder="1" applyAlignment="1" applyProtection="1">
      <alignment horizontal="center" vertical="center" wrapText="1"/>
    </xf>
    <xf numFmtId="0" fontId="74" fillId="40" borderId="47" xfId="433" applyFont="1" applyFill="1" applyBorder="1" applyAlignment="1" applyProtection="1">
      <alignment horizontal="center" vertical="center" wrapText="1"/>
    </xf>
    <xf numFmtId="0" fontId="74" fillId="40" borderId="40" xfId="433" applyFont="1" applyFill="1" applyBorder="1" applyAlignment="1" applyProtection="1">
      <alignment horizontal="center" vertical="center" wrapText="1"/>
    </xf>
    <xf numFmtId="0" fontId="74" fillId="40" borderId="42" xfId="433" applyFont="1" applyFill="1" applyBorder="1" applyAlignment="1" applyProtection="1">
      <alignment horizontal="center" vertical="center" wrapText="1"/>
    </xf>
    <xf numFmtId="0" fontId="74" fillId="40" borderId="41" xfId="433" applyFont="1" applyFill="1" applyBorder="1" applyAlignment="1" applyProtection="1">
      <alignment horizontal="center" vertical="center" wrapText="1"/>
    </xf>
    <xf numFmtId="0" fontId="65" fillId="40" borderId="18" xfId="433" applyFont="1" applyFill="1" applyBorder="1" applyAlignment="1" applyProtection="1">
      <alignment horizontal="center" vertical="center" wrapText="1"/>
    </xf>
    <xf numFmtId="0" fontId="74" fillId="0" borderId="42" xfId="381" applyFont="1" applyFill="1" applyBorder="1" applyAlignment="1">
      <alignment horizontal="center" vertical="center" wrapText="1"/>
    </xf>
    <xf numFmtId="2" fontId="74" fillId="48" borderId="44" xfId="433" applyNumberFormat="1" applyFont="1" applyFill="1" applyBorder="1" applyAlignment="1" applyProtection="1">
      <alignment horizontal="center" vertical="center" wrapText="1"/>
      <protection locked="0"/>
    </xf>
    <xf numFmtId="2" fontId="74" fillId="48" borderId="45" xfId="433" applyNumberFormat="1" applyFont="1" applyFill="1" applyBorder="1" applyAlignment="1" applyProtection="1">
      <alignment horizontal="center" vertical="center" wrapText="1"/>
      <protection locked="0"/>
    </xf>
    <xf numFmtId="2" fontId="74" fillId="48" borderId="46" xfId="433" applyNumberFormat="1" applyFont="1" applyFill="1" applyBorder="1" applyAlignment="1" applyProtection="1">
      <alignment horizontal="center" vertical="center" wrapText="1"/>
      <protection locked="0"/>
    </xf>
    <xf numFmtId="2" fontId="74" fillId="48" borderId="47" xfId="433" applyNumberFormat="1" applyFont="1" applyFill="1" applyBorder="1" applyAlignment="1" applyProtection="1">
      <alignment horizontal="center" vertical="center" wrapText="1"/>
      <protection locked="0"/>
    </xf>
    <xf numFmtId="0" fontId="74" fillId="40" borderId="56" xfId="433" applyFont="1" applyFill="1" applyBorder="1" applyAlignment="1" applyProtection="1">
      <alignment horizontal="center" vertical="center" wrapText="1"/>
    </xf>
    <xf numFmtId="0" fontId="74" fillId="40" borderId="57" xfId="433" applyFont="1" applyFill="1" applyBorder="1" applyAlignment="1" applyProtection="1">
      <alignment horizontal="center" vertical="center" wrapText="1"/>
    </xf>
    <xf numFmtId="0" fontId="74" fillId="40" borderId="53" xfId="433" applyFont="1" applyFill="1" applyBorder="1" applyAlignment="1" applyProtection="1">
      <alignment horizontal="center" vertical="center" wrapText="1"/>
    </xf>
    <xf numFmtId="1" fontId="74" fillId="40" borderId="56" xfId="433" applyNumberFormat="1" applyFont="1" applyFill="1" applyBorder="1" applyAlignment="1" applyProtection="1">
      <alignment horizontal="center" vertical="center" wrapText="1"/>
      <protection locked="0"/>
    </xf>
    <xf numFmtId="1" fontId="74" fillId="40" borderId="57" xfId="433" applyNumberFormat="1" applyFont="1" applyFill="1" applyBorder="1" applyAlignment="1" applyProtection="1">
      <alignment horizontal="center" vertical="center" wrapText="1"/>
      <protection locked="0"/>
    </xf>
    <xf numFmtId="1" fontId="74" fillId="40" borderId="53" xfId="433" applyNumberFormat="1" applyFont="1" applyFill="1" applyBorder="1" applyAlignment="1" applyProtection="1">
      <alignment horizontal="center" vertical="center" wrapText="1"/>
      <protection locked="0"/>
    </xf>
    <xf numFmtId="2" fontId="44" fillId="0" borderId="66" xfId="62" applyNumberFormat="1" applyFont="1" applyFill="1" applyBorder="1" applyAlignment="1">
      <alignment horizontal="center" vertical="center" wrapText="1"/>
    </xf>
    <xf numFmtId="2" fontId="44" fillId="0" borderId="63" xfId="62" applyNumberFormat="1" applyFont="1" applyFill="1" applyBorder="1" applyAlignment="1">
      <alignment horizontal="center" vertical="center" wrapText="1"/>
    </xf>
    <xf numFmtId="2" fontId="44" fillId="0" borderId="60" xfId="62" applyNumberFormat="1" applyFont="1" applyFill="1" applyBorder="1" applyAlignment="1">
      <alignment horizontal="center" vertical="center" wrapText="1"/>
    </xf>
    <xf numFmtId="0" fontId="44" fillId="0" borderId="26" xfId="61" applyFont="1" applyFill="1" applyBorder="1" applyAlignment="1">
      <alignment horizontal="center" vertical="center" wrapText="1"/>
    </xf>
    <xf numFmtId="0" fontId="44" fillId="40" borderId="57" xfId="62" applyFont="1" applyFill="1" applyBorder="1" applyAlignment="1">
      <alignment horizontal="center" vertical="center" wrapText="1"/>
    </xf>
    <xf numFmtId="0" fontId="44" fillId="40" borderId="53" xfId="62" applyFont="1" applyFill="1" applyBorder="1" applyAlignment="1">
      <alignment horizontal="center" vertical="center" wrapText="1"/>
    </xf>
    <xf numFmtId="0" fontId="65" fillId="40" borderId="21" xfId="61" applyFont="1" applyFill="1" applyBorder="1" applyAlignment="1" applyProtection="1">
      <alignment horizontal="center" vertical="center" wrapText="1"/>
    </xf>
    <xf numFmtId="0" fontId="65" fillId="40" borderId="22" xfId="61" applyFont="1" applyFill="1" applyBorder="1" applyAlignment="1" applyProtection="1">
      <alignment horizontal="center" vertical="center" wrapText="1"/>
    </xf>
    <xf numFmtId="0" fontId="65" fillId="40" borderId="54" xfId="61" applyFont="1" applyFill="1" applyBorder="1" applyAlignment="1" applyProtection="1">
      <alignment horizontal="center" vertical="center" wrapText="1"/>
    </xf>
    <xf numFmtId="2" fontId="44" fillId="40" borderId="20" xfId="61" applyNumberFormat="1" applyFont="1" applyFill="1" applyBorder="1" applyAlignment="1">
      <alignment horizontal="center" vertical="center" wrapText="1"/>
    </xf>
    <xf numFmtId="2" fontId="44" fillId="40" borderId="28" xfId="61" applyNumberFormat="1" applyFont="1" applyFill="1" applyBorder="1" applyAlignment="1">
      <alignment horizontal="center" vertical="center" wrapText="1"/>
    </xf>
    <xf numFmtId="2" fontId="44" fillId="40" borderId="29" xfId="61" applyNumberFormat="1" applyFont="1" applyFill="1" applyBorder="1" applyAlignment="1">
      <alignment horizontal="center" vertical="center" wrapText="1"/>
    </xf>
    <xf numFmtId="0" fontId="44" fillId="40" borderId="82" xfId="61" applyFont="1" applyFill="1" applyBorder="1" applyAlignment="1">
      <alignment horizontal="center" vertical="center" wrapText="1"/>
    </xf>
    <xf numFmtId="0" fontId="44" fillId="40" borderId="63" xfId="61" applyFont="1" applyFill="1" applyBorder="1" applyAlignment="1">
      <alignment horizontal="center" vertical="center" wrapText="1"/>
    </xf>
    <xf numFmtId="0" fontId="44" fillId="40" borderId="55" xfId="61" applyFont="1" applyFill="1" applyBorder="1" applyAlignment="1">
      <alignment horizontal="center" vertical="center" wrapText="1"/>
    </xf>
    <xf numFmtId="0" fontId="44" fillId="40" borderId="83" xfId="61" applyFont="1" applyFill="1" applyBorder="1" applyAlignment="1">
      <alignment horizontal="center" vertical="center" wrapText="1"/>
    </xf>
    <xf numFmtId="0" fontId="44" fillId="40" borderId="79" xfId="61" applyFont="1" applyFill="1" applyBorder="1" applyAlignment="1">
      <alignment horizontal="center" vertical="center" wrapText="1"/>
    </xf>
    <xf numFmtId="49" fontId="44" fillId="40" borderId="23" xfId="61" applyNumberFormat="1" applyFont="1" applyFill="1" applyBorder="1" applyAlignment="1">
      <alignment horizontal="left" vertical="center" wrapText="1"/>
    </xf>
    <xf numFmtId="49" fontId="44" fillId="40" borderId="26" xfId="61" applyNumberFormat="1" applyFont="1" applyFill="1" applyBorder="1" applyAlignment="1">
      <alignment horizontal="left" vertical="center" wrapText="1"/>
    </xf>
    <xf numFmtId="49" fontId="44" fillId="40" borderId="30" xfId="61" applyNumberFormat="1" applyFont="1" applyFill="1" applyBorder="1" applyAlignment="1">
      <alignment horizontal="left" vertical="center" wrapText="1"/>
    </xf>
    <xf numFmtId="0" fontId="44" fillId="40" borderId="82" xfId="62" applyFont="1" applyFill="1" applyBorder="1" applyAlignment="1">
      <alignment horizontal="center" vertical="center" wrapText="1"/>
    </xf>
    <xf numFmtId="0" fontId="44" fillId="40" borderId="63" xfId="62" applyFont="1" applyFill="1" applyBorder="1" applyAlignment="1">
      <alignment horizontal="center" vertical="center" wrapText="1"/>
    </xf>
    <xf numFmtId="0" fontId="44" fillId="40" borderId="55" xfId="62" applyFont="1" applyFill="1" applyBorder="1" applyAlignment="1">
      <alignment horizontal="center" vertical="center" wrapText="1"/>
    </xf>
    <xf numFmtId="0" fontId="44" fillId="40" borderId="45" xfId="62" applyFont="1" applyFill="1" applyBorder="1" applyAlignment="1">
      <alignment horizontal="center" vertical="center" wrapText="1"/>
    </xf>
    <xf numFmtId="0" fontId="44" fillId="40" borderId="73" xfId="62" applyFont="1" applyFill="1" applyBorder="1" applyAlignment="1">
      <alignment horizontal="center" vertical="center" wrapText="1"/>
    </xf>
    <xf numFmtId="0" fontId="44" fillId="40" borderId="40" xfId="62" applyFont="1" applyFill="1" applyBorder="1" applyAlignment="1">
      <alignment horizontal="center" vertical="center" wrapText="1"/>
    </xf>
    <xf numFmtId="0" fontId="44" fillId="40" borderId="69" xfId="62" applyFont="1" applyFill="1" applyBorder="1" applyAlignment="1">
      <alignment horizontal="center" vertical="center" wrapText="1"/>
    </xf>
    <xf numFmtId="0" fontId="44" fillId="0" borderId="78" xfId="62" applyFont="1" applyFill="1" applyBorder="1" applyAlignment="1">
      <alignment horizontal="center" vertical="center" wrapText="1"/>
    </xf>
    <xf numFmtId="0" fontId="44" fillId="0" borderId="42" xfId="62" applyFont="1" applyFill="1" applyBorder="1" applyAlignment="1">
      <alignment horizontal="center" vertical="center" wrapText="1"/>
    </xf>
    <xf numFmtId="0" fontId="44" fillId="0" borderId="69" xfId="62" applyFont="1" applyFill="1" applyBorder="1" applyAlignment="1">
      <alignment horizontal="center" vertical="center" wrapText="1"/>
    </xf>
    <xf numFmtId="0" fontId="44" fillId="48" borderId="81" xfId="62" applyFont="1" applyFill="1" applyBorder="1" applyAlignment="1">
      <alignment horizontal="center" vertical="center" wrapText="1"/>
    </xf>
    <xf numFmtId="0" fontId="44" fillId="48" borderId="58" xfId="62" applyFont="1" applyFill="1" applyBorder="1" applyAlignment="1">
      <alignment horizontal="center" vertical="center" wrapText="1"/>
    </xf>
    <xf numFmtId="0" fontId="44" fillId="48" borderId="70" xfId="62" applyFont="1" applyFill="1" applyBorder="1" applyAlignment="1">
      <alignment horizontal="center" vertical="center" wrapText="1"/>
    </xf>
    <xf numFmtId="0" fontId="44" fillId="40" borderId="56" xfId="62" applyFont="1" applyFill="1" applyBorder="1" applyAlignment="1">
      <alignment horizontal="center" vertical="center" wrapText="1"/>
    </xf>
    <xf numFmtId="0" fontId="44" fillId="40" borderId="62" xfId="62" applyFont="1" applyFill="1" applyBorder="1" applyAlignment="1">
      <alignment horizontal="center" vertical="center" wrapText="1"/>
    </xf>
    <xf numFmtId="4" fontId="44" fillId="40" borderId="40" xfId="62" applyNumberFormat="1" applyFont="1" applyFill="1" applyBorder="1" applyAlignment="1">
      <alignment horizontal="center" vertical="center" wrapText="1"/>
    </xf>
    <xf numFmtId="4" fontId="44" fillId="40" borderId="69" xfId="62" applyNumberFormat="1" applyFont="1" applyFill="1" applyBorder="1" applyAlignment="1">
      <alignment horizontal="center" vertical="center" wrapText="1"/>
    </xf>
    <xf numFmtId="0" fontId="44" fillId="40" borderId="20" xfId="61" applyFont="1" applyFill="1" applyBorder="1" applyAlignment="1">
      <alignment horizontal="center" vertical="center" wrapText="1"/>
    </xf>
    <xf numFmtId="0" fontId="44" fillId="40" borderId="28" xfId="61" applyFont="1" applyFill="1" applyBorder="1" applyAlignment="1">
      <alignment horizontal="center" vertical="center" wrapText="1"/>
    </xf>
    <xf numFmtId="0" fontId="44" fillId="40" borderId="29" xfId="61" applyFont="1" applyFill="1" applyBorder="1" applyAlignment="1">
      <alignment horizontal="center" vertical="center" wrapText="1"/>
    </xf>
    <xf numFmtId="2" fontId="44" fillId="40" borderId="67" xfId="61" applyNumberFormat="1" applyFont="1" applyFill="1" applyBorder="1" applyAlignment="1">
      <alignment horizontal="center" vertical="center" wrapText="1"/>
    </xf>
    <xf numFmtId="2" fontId="44" fillId="40" borderId="58" xfId="61" applyNumberFormat="1" applyFont="1" applyFill="1" applyBorder="1" applyAlignment="1">
      <alignment horizontal="center" vertical="center" wrapText="1"/>
    </xf>
    <xf numFmtId="2" fontId="44" fillId="40" borderId="70" xfId="61" applyNumberFormat="1" applyFont="1" applyFill="1" applyBorder="1" applyAlignment="1">
      <alignment horizontal="center" vertical="center" wrapText="1"/>
    </xf>
    <xf numFmtId="4" fontId="44" fillId="40" borderId="40" xfId="61" applyNumberFormat="1" applyFont="1" applyFill="1" applyBorder="1" applyAlignment="1">
      <alignment horizontal="center" vertical="center" wrapText="1"/>
    </xf>
    <xf numFmtId="4" fontId="44" fillId="40" borderId="42" xfId="61" applyNumberFormat="1" applyFont="1" applyFill="1" applyBorder="1" applyAlignment="1">
      <alignment horizontal="center" vertical="center" wrapText="1"/>
    </xf>
    <xf numFmtId="4" fontId="44" fillId="40" borderId="69" xfId="61" applyNumberFormat="1" applyFont="1" applyFill="1" applyBorder="1" applyAlignment="1">
      <alignment horizontal="center" vertical="center" wrapText="1"/>
    </xf>
    <xf numFmtId="0" fontId="44" fillId="40" borderId="68" xfId="62" applyFont="1" applyFill="1" applyBorder="1" applyAlignment="1">
      <alignment horizontal="center" vertical="center" wrapText="1"/>
    </xf>
    <xf numFmtId="0" fontId="44" fillId="40" borderId="79" xfId="62" applyFont="1" applyFill="1" applyBorder="1" applyAlignment="1">
      <alignment horizontal="center" vertical="center" wrapText="1"/>
    </xf>
    <xf numFmtId="0" fontId="44" fillId="40" borderId="67" xfId="62" applyFont="1" applyFill="1" applyBorder="1" applyAlignment="1">
      <alignment horizontal="center" vertical="center" wrapText="1"/>
    </xf>
    <xf numFmtId="0" fontId="44" fillId="40" borderId="70" xfId="62" applyFont="1" applyFill="1" applyBorder="1" applyAlignment="1">
      <alignment horizontal="center" vertical="center" wrapText="1"/>
    </xf>
    <xf numFmtId="0" fontId="44" fillId="40" borderId="24" xfId="61" applyFont="1" applyFill="1" applyBorder="1" applyAlignment="1">
      <alignment horizontal="center" vertical="center" wrapText="1"/>
    </xf>
    <xf numFmtId="0" fontId="44" fillId="40" borderId="27" xfId="61" applyFont="1" applyFill="1" applyBorder="1" applyAlignment="1">
      <alignment horizontal="center" vertical="center" wrapText="1"/>
    </xf>
    <xf numFmtId="0" fontId="44" fillId="40" borderId="31" xfId="61" applyFont="1" applyFill="1" applyBorder="1" applyAlignment="1">
      <alignment horizontal="center" vertical="center" wrapText="1"/>
    </xf>
    <xf numFmtId="0" fontId="104" fillId="0" borderId="0" xfId="380" applyFont="1" applyAlignment="1" applyProtection="1">
      <alignment horizontal="left"/>
      <protection hidden="1"/>
    </xf>
    <xf numFmtId="0" fontId="44" fillId="0" borderId="0" xfId="380" applyFont="1" applyAlignment="1" applyProtection="1">
      <alignment horizontal="left" vertical="center"/>
      <protection hidden="1"/>
    </xf>
    <xf numFmtId="0" fontId="65" fillId="42" borderId="17" xfId="62" applyFont="1" applyFill="1" applyBorder="1" applyAlignment="1">
      <alignment horizontal="left" vertical="center" wrapText="1"/>
    </xf>
    <xf numFmtId="0" fontId="65" fillId="42" borderId="0" xfId="62" applyFont="1" applyFill="1" applyBorder="1" applyAlignment="1">
      <alignment horizontal="left" vertical="center" wrapText="1"/>
    </xf>
    <xf numFmtId="0" fontId="65" fillId="42" borderId="27" xfId="62" applyFont="1" applyFill="1" applyBorder="1" applyAlignment="1">
      <alignment horizontal="left" vertical="center" wrapText="1"/>
    </xf>
    <xf numFmtId="0" fontId="68" fillId="45" borderId="32" xfId="62" applyFont="1" applyFill="1" applyBorder="1" applyAlignment="1">
      <alignment vertical="center" wrapText="1"/>
    </xf>
    <xf numFmtId="0" fontId="68" fillId="45" borderId="68" xfId="62" applyFont="1" applyFill="1" applyBorder="1" applyAlignment="1">
      <alignment vertical="center" wrapText="1"/>
    </xf>
    <xf numFmtId="0" fontId="68" fillId="43" borderId="21" xfId="62" applyFont="1" applyFill="1" applyBorder="1" applyAlignment="1">
      <alignment horizontal="left"/>
    </xf>
    <xf numFmtId="0" fontId="68" fillId="43" borderId="54" xfId="62" applyFont="1" applyFill="1" applyBorder="1" applyAlignment="1">
      <alignment horizontal="left"/>
    </xf>
    <xf numFmtId="49" fontId="44" fillId="48" borderId="0" xfId="61" applyNumberFormat="1" applyFont="1" applyFill="1" applyBorder="1" applyAlignment="1">
      <alignment horizontal="left" vertical="center"/>
    </xf>
    <xf numFmtId="0" fontId="65" fillId="45" borderId="21" xfId="62" applyFont="1" applyFill="1" applyBorder="1" applyAlignment="1">
      <alignment horizontal="left" vertical="center" wrapText="1"/>
    </xf>
    <xf numFmtId="0" fontId="65" fillId="45" borderId="22" xfId="62" applyFont="1" applyFill="1" applyBorder="1" applyAlignment="1">
      <alignment horizontal="left" vertical="center" wrapText="1"/>
    </xf>
    <xf numFmtId="0" fontId="44" fillId="0" borderId="0" xfId="62" applyFont="1" applyFill="1" applyAlignment="1">
      <alignment horizontal="center" vertical="center" wrapText="1"/>
    </xf>
    <xf numFmtId="2" fontId="44" fillId="0" borderId="40" xfId="62" applyNumberFormat="1" applyFont="1" applyFill="1" applyBorder="1" applyAlignment="1">
      <alignment horizontal="center" vertical="center"/>
    </xf>
    <xf numFmtId="2" fontId="44" fillId="0" borderId="41" xfId="62" applyNumberFormat="1" applyFont="1" applyFill="1" applyBorder="1" applyAlignment="1">
      <alignment horizontal="center" vertical="center"/>
    </xf>
    <xf numFmtId="0" fontId="44" fillId="40" borderId="78" xfId="62" applyFont="1" applyFill="1" applyBorder="1" applyAlignment="1">
      <alignment horizontal="center" vertical="center" wrapText="1"/>
    </xf>
    <xf numFmtId="0" fontId="44" fillId="40" borderId="42" xfId="62" applyFont="1" applyFill="1" applyBorder="1" applyAlignment="1">
      <alignment horizontal="center" vertical="center" wrapText="1"/>
    </xf>
    <xf numFmtId="2" fontId="44" fillId="0" borderId="42" xfId="62" applyNumberFormat="1" applyFont="1" applyFill="1" applyBorder="1" applyAlignment="1">
      <alignment horizontal="center" vertical="center"/>
    </xf>
    <xf numFmtId="2" fontId="44" fillId="0" borderId="113" xfId="62" applyNumberFormat="1" applyFont="1" applyFill="1" applyBorder="1" applyAlignment="1">
      <alignment horizontal="center" vertical="center"/>
    </xf>
  </cellXfs>
  <cellStyles count="61380">
    <cellStyle name="%" xfId="1"/>
    <cellStyle name="_dodatok" xfId="2"/>
    <cellStyle name="0,0_x000d__x000a_NA_x000d__x000a_" xfId="3"/>
    <cellStyle name="0,0_x000d__x000a_NA_x000d__x000a_ 2" xfId="4"/>
    <cellStyle name="0,0_x000d__x000a_NA_x000d__x000a_ 2 2" xfId="5"/>
    <cellStyle name="0,0_x000d__x000a_NA_x000d__x000a_ 2 2 2" xfId="604"/>
    <cellStyle name="0,0_x000d__x000a_NA_x000d__x000a_ 2 3" xfId="430"/>
    <cellStyle name="20% - Акцент1 2" xfId="6"/>
    <cellStyle name="20% - Акцент1 3" xfId="7"/>
    <cellStyle name="20% - Акцент2 2" xfId="8"/>
    <cellStyle name="20% - Акцент2 3" xfId="9"/>
    <cellStyle name="20% - Акцент3 2" xfId="10"/>
    <cellStyle name="20% - Акцент3 3" xfId="11"/>
    <cellStyle name="20% - Акцент4 2" xfId="12"/>
    <cellStyle name="20% - Акцент4 3" xfId="13"/>
    <cellStyle name="20% - Акцент5 2" xfId="14"/>
    <cellStyle name="20% - Акцент5 3" xfId="15"/>
    <cellStyle name="20% - Акцент6 2" xfId="16"/>
    <cellStyle name="20% - Акцент6 3" xfId="17"/>
    <cellStyle name="40% - Акцент1 2" xfId="18"/>
    <cellStyle name="40% - Акцент1 3" xfId="19"/>
    <cellStyle name="40% - Акцент2 2" xfId="20"/>
    <cellStyle name="40% - Акцент2 3" xfId="21"/>
    <cellStyle name="40% - Акцент3 2" xfId="22"/>
    <cellStyle name="40% - Акцент3 3" xfId="23"/>
    <cellStyle name="40% - Акцент4 2" xfId="24"/>
    <cellStyle name="40% - Акцент4 3" xfId="25"/>
    <cellStyle name="40% - Акцент5 2" xfId="26"/>
    <cellStyle name="40% - Акцент5 3" xfId="27"/>
    <cellStyle name="40% - Акцент6 2" xfId="28"/>
    <cellStyle name="40% - Акцент6 3" xfId="29"/>
    <cellStyle name="60% - Акцент1 2" xfId="30"/>
    <cellStyle name="60% - Акцент1 3" xfId="31"/>
    <cellStyle name="60% - Акцент2 2" xfId="32"/>
    <cellStyle name="60% - Акцент2 3" xfId="33"/>
    <cellStyle name="60% - Акцент3 2" xfId="34"/>
    <cellStyle name="60% - Акцент3 3" xfId="35"/>
    <cellStyle name="60% - Акцент4 2" xfId="36"/>
    <cellStyle name="60% - Акцент4 3" xfId="37"/>
    <cellStyle name="60% - Акцент5 2" xfId="38"/>
    <cellStyle name="60% - Акцент5 3" xfId="39"/>
    <cellStyle name="60% - Акцент6 2" xfId="40"/>
    <cellStyle name="60% - Акцент6 3" xfId="41"/>
    <cellStyle name="Comma 2" xfId="42"/>
    <cellStyle name="Comma 2 2" xfId="43"/>
    <cellStyle name="Comma 2 2 2" xfId="44"/>
    <cellStyle name="Comma 2 3" xfId="45"/>
    <cellStyle name="Comma 2 4" xfId="59997"/>
    <cellStyle name="Comma 3" xfId="46"/>
    <cellStyle name="Comma 3 2" xfId="47"/>
    <cellStyle name="Comma 3 2 2" xfId="48"/>
    <cellStyle name="Comma 3 3" xfId="49"/>
    <cellStyle name="Comma 3 4" xfId="59998"/>
    <cellStyle name="Excel Built-in Normal" xfId="50"/>
    <cellStyle name="Excel Built-in Normal 2" xfId="51"/>
    <cellStyle name="Iau?iue" xfId="52"/>
    <cellStyle name="Iau?iue 10" xfId="53"/>
    <cellStyle name="Iau?iue 2" xfId="54"/>
    <cellStyle name="Iau?iue 2 2" xfId="55"/>
    <cellStyle name="Iau?iue 2 2 2" xfId="433"/>
    <cellStyle name="Iau?iue 2 3" xfId="56"/>
    <cellStyle name="Iau?iue 2 4" xfId="432"/>
    <cellStyle name="Iau?iue 3" xfId="57"/>
    <cellStyle name="Iau?iue 3 2" xfId="58"/>
    <cellStyle name="Iau?iue 3 2 2" xfId="605"/>
    <cellStyle name="Iau?iue 4" xfId="431"/>
    <cellStyle name="Iau?iue 5" xfId="59"/>
    <cellStyle name="Iau?iue_445583" xfId="60"/>
    <cellStyle name="Iau?iue_Invest на 2013   c испр.цен 14.12.2012 № 1-1 после совещания с Минаевым2_ 2 2" xfId="57142"/>
    <cellStyle name="Iau?iue_Инвест АСУ ТП 2012 (+2011)  2" xfId="18708"/>
    <cellStyle name="Iau?iue_Инвест АСУ ТП 2012 (+2011)  2 2" xfId="7196"/>
    <cellStyle name="Iau?iue_Копия Invest 2011Чернігівобленерго_16 поквартально  с изм. НКРЕ" xfId="61"/>
    <cellStyle name="Iau?iue_Копия Invest 2011Чернігівобленерго_16 поквартально  с изм. НКРЕ 2" xfId="62"/>
    <cellStyle name="Iau?iue_Копия Invest 2011Чернігівобленерго_16 поквартально  с изм. НКРЕ 2 2" xfId="63"/>
    <cellStyle name="Iau?iue_Копия Invest 2011Чернігівобленерго_16 поквартально  с изм. НКРЕ 2 2 2" xfId="1598"/>
    <cellStyle name="Iau?iue_Копия Invest 2011Чернігівобленерго_16 поквартально  с изм. НКРЕ 2 3" xfId="938"/>
    <cellStyle name="Iau?iue_Копия Invest на 2012  17.02.2012-таблица5 стис 2" xfId="64"/>
    <cellStyle name="Iau?iue_Копия Invest на 2012  17.02.2012-таблица5 стис 2 2" xfId="7197"/>
    <cellStyle name="Normal 2" xfId="65"/>
    <cellStyle name="Normal 2 10" xfId="66"/>
    <cellStyle name="Normal 2 2" xfId="67"/>
    <cellStyle name="Normal 2 3" xfId="68"/>
    <cellStyle name="Normal 2_KPI ХССРЗ" xfId="69"/>
    <cellStyle name="Normal 3" xfId="70"/>
    <cellStyle name="Normal 3 2" xfId="434"/>
    <cellStyle name="Normal 4" xfId="71"/>
    <cellStyle name="Normal 4 2" xfId="72"/>
    <cellStyle name="Normal 4_Налоги форма 2013" xfId="73"/>
    <cellStyle name="Normal 5" xfId="74"/>
    <cellStyle name="Normal_Suntrade ETR forecast 2009 (August) no links" xfId="75"/>
    <cellStyle name="SAS FM Column header" xfId="76"/>
    <cellStyle name="SAS FM Column header 2" xfId="57314"/>
    <cellStyle name="SAS FM Column header 2 2" xfId="60729"/>
    <cellStyle name="SAS FM Column header 3" xfId="58668"/>
    <cellStyle name="SAS FM Column header 3 2" xfId="61369"/>
    <cellStyle name="SAS FM Column header 4" xfId="60734"/>
    <cellStyle name="SAS FM Invalid data cell" xfId="77"/>
    <cellStyle name="SAS FM Invalid data cell 2" xfId="58034"/>
    <cellStyle name="SAS FM Invalid data cell 2 2" xfId="60728"/>
    <cellStyle name="SAS FM Invalid data cell 3" xfId="58667"/>
    <cellStyle name="SAS FM Invalid data cell 3 2" xfId="61368"/>
    <cellStyle name="SAS FM Invalid data cell 4" xfId="60733"/>
    <cellStyle name="SAS FM Read-only data cell (read-only table)" xfId="78"/>
    <cellStyle name="SAS FM Read-only data cell (read-only table) 2" xfId="58033"/>
    <cellStyle name="SAS FM Read-only data cell (read-only table) 2 2" xfId="59995"/>
    <cellStyle name="SAS FM Read-only data cell (read-only table) 3" xfId="58666"/>
    <cellStyle name="SAS FM Read-only data cell (read-only table) 3 2" xfId="61367"/>
    <cellStyle name="SAS FM Read-only data cell (read-only table) 4" xfId="60732"/>
    <cellStyle name="SAS FM Row drillable header" xfId="79"/>
    <cellStyle name="SAS FM Row drillable header 2" xfId="58032"/>
    <cellStyle name="SAS FM Row drillable header 2 2" xfId="60727"/>
    <cellStyle name="SAS FM Row drillable header 3" xfId="58665"/>
    <cellStyle name="SAS FM Row drillable header 3 2" xfId="61366"/>
    <cellStyle name="SAS FM Row drillable header 4" xfId="60731"/>
    <cellStyle name="SAS FM Row header" xfId="80"/>
    <cellStyle name="SAS FM Row header 2" xfId="58024"/>
    <cellStyle name="SAS FM Row header 2 2" xfId="60726"/>
    <cellStyle name="SAS FM Row header 3" xfId="58664"/>
    <cellStyle name="SAS FM Row header 3 2" xfId="61365"/>
    <cellStyle name="SAS FM Row header 4" xfId="60730"/>
    <cellStyle name="SAS FM Slicers" xfId="81"/>
    <cellStyle name="Акцент1 2" xfId="82"/>
    <cellStyle name="Акцент1 2 2" xfId="83"/>
    <cellStyle name="Акцент1 2 3" xfId="84"/>
    <cellStyle name="Акцент1 3" xfId="85"/>
    <cellStyle name="Акцент2 2" xfId="86"/>
    <cellStyle name="Акцент2 2 2" xfId="87"/>
    <cellStyle name="Акцент2 2 3" xfId="88"/>
    <cellStyle name="Акцент2 3" xfId="89"/>
    <cellStyle name="Акцент3 2" xfId="90"/>
    <cellStyle name="Акцент3 2 2" xfId="91"/>
    <cellStyle name="Акцент3 2 3" xfId="92"/>
    <cellStyle name="Акцент3 3" xfId="93"/>
    <cellStyle name="Акцент4 2" xfId="94"/>
    <cellStyle name="Акцент4 2 2" xfId="95"/>
    <cellStyle name="Акцент4 2 3" xfId="96"/>
    <cellStyle name="Акцент4 3" xfId="97"/>
    <cellStyle name="Акцент5 2" xfId="98"/>
    <cellStyle name="Акцент5 2 2" xfId="99"/>
    <cellStyle name="Акцент5 2 3" xfId="100"/>
    <cellStyle name="Акцент5 3" xfId="101"/>
    <cellStyle name="Акцент6 2" xfId="102"/>
    <cellStyle name="Акцент6 2 2" xfId="103"/>
    <cellStyle name="Акцент6 2 3" xfId="104"/>
    <cellStyle name="Акцент6 3" xfId="105"/>
    <cellStyle name="Ввод  2" xfId="106"/>
    <cellStyle name="Ввод  2 2" xfId="107"/>
    <cellStyle name="Ввод  2 2 2" xfId="57328"/>
    <cellStyle name="Ввод  2 2 2 2" xfId="60019"/>
    <cellStyle name="Ввод  2 2 3" xfId="58662"/>
    <cellStyle name="Ввод  2 2 3 2" xfId="61363"/>
    <cellStyle name="Ввод  2 2 4" xfId="60023"/>
    <cellStyle name="Ввод  2 3" xfId="108"/>
    <cellStyle name="Ввод  2 3 2" xfId="57327"/>
    <cellStyle name="Ввод  2 3 2 2" xfId="60018"/>
    <cellStyle name="Ввод  2 3 3" xfId="58661"/>
    <cellStyle name="Ввод  2 3 3 2" xfId="61362"/>
    <cellStyle name="Ввод  2 3 4" xfId="60022"/>
    <cellStyle name="Ввод  2 4" xfId="57329"/>
    <cellStyle name="Ввод  2 4 2" xfId="60020"/>
    <cellStyle name="Ввод  2 5" xfId="58663"/>
    <cellStyle name="Ввод  2 5 2" xfId="61364"/>
    <cellStyle name="Ввод  2 6" xfId="60024"/>
    <cellStyle name="Ввод  3" xfId="109"/>
    <cellStyle name="Ввод  3 2" xfId="57326"/>
    <cellStyle name="Ввод  3 2 2" xfId="60017"/>
    <cellStyle name="Ввод  3 3" xfId="58660"/>
    <cellStyle name="Ввод  3 3 2" xfId="61361"/>
    <cellStyle name="Ввод  3 4" xfId="60021"/>
    <cellStyle name="Відсотковий 2" xfId="110"/>
    <cellStyle name="Вывод 2" xfId="111"/>
    <cellStyle name="Вывод 2 2" xfId="112"/>
    <cellStyle name="Вывод 2 2 2" xfId="57324"/>
    <cellStyle name="Вывод 2 2 2 2" xfId="60015"/>
    <cellStyle name="Вывод 2 2 3" xfId="58658"/>
    <cellStyle name="Вывод 2 2 3 2" xfId="61359"/>
    <cellStyle name="Вывод 2 2 4" xfId="60008"/>
    <cellStyle name="Вывод 2 3" xfId="113"/>
    <cellStyle name="Вывод 2 3 2" xfId="57323"/>
    <cellStyle name="Вывод 2 3 2 2" xfId="60014"/>
    <cellStyle name="Вывод 2 3 3" xfId="58657"/>
    <cellStyle name="Вывод 2 3 3 2" xfId="61358"/>
    <cellStyle name="Вывод 2 3 4" xfId="60007"/>
    <cellStyle name="Вывод 2 4" xfId="57325"/>
    <cellStyle name="Вывод 2 4 2" xfId="60016"/>
    <cellStyle name="Вывод 2 5" xfId="58659"/>
    <cellStyle name="Вывод 2 5 2" xfId="61360"/>
    <cellStyle name="Вывод 2 6" xfId="61378"/>
    <cellStyle name="Вывод 3" xfId="114"/>
    <cellStyle name="Вывод 3 2" xfId="57322"/>
    <cellStyle name="Вывод 3 2 2" xfId="60013"/>
    <cellStyle name="Вывод 3 3" xfId="58656"/>
    <cellStyle name="Вывод 3 3 2" xfId="61357"/>
    <cellStyle name="Вывод 3 4" xfId="61379"/>
    <cellStyle name="Вычисление 2" xfId="115"/>
    <cellStyle name="Вычисление 2 2" xfId="116"/>
    <cellStyle name="Вычисление 2 2 2" xfId="57320"/>
    <cellStyle name="Вычисление 2 2 2 2" xfId="60011"/>
    <cellStyle name="Вычисление 2 2 3" xfId="58654"/>
    <cellStyle name="Вычисление 2 2 3 2" xfId="61355"/>
    <cellStyle name="Вычисление 2 2 4" xfId="60005"/>
    <cellStyle name="Вычисление 2 3" xfId="117"/>
    <cellStyle name="Вычисление 2 3 2" xfId="57319"/>
    <cellStyle name="Вычисление 2 3 2 2" xfId="60010"/>
    <cellStyle name="Вычисление 2 3 3" xfId="58653"/>
    <cellStyle name="Вычисление 2 3 3 2" xfId="61354"/>
    <cellStyle name="Вычисление 2 3 4" xfId="60004"/>
    <cellStyle name="Вычисление 2 4" xfId="57321"/>
    <cellStyle name="Вычисление 2 4 2" xfId="60012"/>
    <cellStyle name="Вычисление 2 5" xfId="58655"/>
    <cellStyle name="Вычисление 2 5 2" xfId="61356"/>
    <cellStyle name="Вычисление 2 6" xfId="60006"/>
    <cellStyle name="Вычисление 3" xfId="118"/>
    <cellStyle name="Вычисление 3 2" xfId="57318"/>
    <cellStyle name="Вычисление 3 2 2" xfId="60009"/>
    <cellStyle name="Вычисление 3 3" xfId="58652"/>
    <cellStyle name="Вычисление 3 3 2" xfId="61353"/>
    <cellStyle name="Вычисление 3 4" xfId="60003"/>
    <cellStyle name="Гиперссылка" xfId="119" builtinId="8"/>
    <cellStyle name="Гиперссылка 2" xfId="120"/>
    <cellStyle name="Гиперссылка 2 2" xfId="121"/>
    <cellStyle name="Гиперссылка 3" xfId="5878"/>
    <cellStyle name="Гиперссылка 3 2" xfId="58649"/>
    <cellStyle name="Гіперпосилання 2" xfId="122"/>
    <cellStyle name="Заголовок 1" xfId="123" builtinId="16" customBuiltin="1"/>
    <cellStyle name="Заголовок 1 2" xfId="124"/>
    <cellStyle name="Заголовок 1 2 2" xfId="125"/>
    <cellStyle name="Заголовок 1 2 3" xfId="126"/>
    <cellStyle name="Заголовок 1 3" xfId="127"/>
    <cellStyle name="Заголовок 1 4" xfId="128"/>
    <cellStyle name="Заголовок 1 5" xfId="57134"/>
    <cellStyle name="Заголовок 2" xfId="129" builtinId="17" customBuiltin="1"/>
    <cellStyle name="Заголовок 2 2" xfId="130"/>
    <cellStyle name="Заголовок 2 2 2" xfId="131"/>
    <cellStyle name="Заголовок 2 2 3" xfId="132"/>
    <cellStyle name="Заголовок 2 3" xfId="133"/>
    <cellStyle name="Заголовок 2 4" xfId="134"/>
    <cellStyle name="Заголовок 2 5" xfId="57135"/>
    <cellStyle name="Заголовок 3" xfId="135" builtinId="18" customBuiltin="1"/>
    <cellStyle name="Заголовок 3 2" xfId="136"/>
    <cellStyle name="Заголовок 3 2 2" xfId="137"/>
    <cellStyle name="Заголовок 3 2 3" xfId="138"/>
    <cellStyle name="Заголовок 3 3" xfId="139"/>
    <cellStyle name="Заголовок 3 4" xfId="140"/>
    <cellStyle name="Заголовок 3 5" xfId="57136"/>
    <cellStyle name="Заголовок 4" xfId="141" builtinId="19" customBuiltin="1"/>
    <cellStyle name="Заголовок 4 2" xfId="142"/>
    <cellStyle name="Заголовок 4 3" xfId="143"/>
    <cellStyle name="Заголовок 4 4" xfId="144"/>
    <cellStyle name="Заголовок 4 5" xfId="57137"/>
    <cellStyle name="Заголовок таблицы" xfId="145"/>
    <cellStyle name="Звичайний 2" xfId="146"/>
    <cellStyle name="Звичайний 2 2" xfId="147"/>
    <cellStyle name="Итог 2" xfId="148"/>
    <cellStyle name="Итог 2 2" xfId="57317"/>
    <cellStyle name="Итог 2 2 2" xfId="60002"/>
    <cellStyle name="Итог 2 3" xfId="58651"/>
    <cellStyle name="Итог 2 3 2" xfId="61352"/>
    <cellStyle name="Итог 2 4" xfId="60000"/>
    <cellStyle name="Итог 3" xfId="149"/>
    <cellStyle name="Итог 3 2" xfId="57316"/>
    <cellStyle name="Итог 3 2 2" xfId="60001"/>
    <cellStyle name="Итог 3 3" xfId="58650"/>
    <cellStyle name="Итог 3 3 2" xfId="61351"/>
    <cellStyle name="Итог 3 4" xfId="59999"/>
    <cellStyle name="Контрольная ячейка 2" xfId="150"/>
    <cellStyle name="Контрольная ячейка 2 2" xfId="151"/>
    <cellStyle name="Контрольная ячейка 2 3" xfId="152"/>
    <cellStyle name="Контрольная ячейка 3" xfId="153"/>
    <cellStyle name="Название 2" xfId="154"/>
    <cellStyle name="Название 3" xfId="155"/>
    <cellStyle name="Нейтральный 2" xfId="156"/>
    <cellStyle name="Нейтральный 2 2" xfId="157"/>
    <cellStyle name="Нейтральный 2 3" xfId="158"/>
    <cellStyle name="Нейтральный 3" xfId="159"/>
    <cellStyle name="Обычный" xfId="0" builtinId="0"/>
    <cellStyle name="Обычный 10" xfId="160"/>
    <cellStyle name="Обычный 11" xfId="161"/>
    <cellStyle name="Обычный 11 2" xfId="162"/>
    <cellStyle name="Обычный 11 2 10" xfId="7198"/>
    <cellStyle name="Обычный 11 2 10 2" xfId="7360"/>
    <cellStyle name="Обычный 11 2 10 2 2" xfId="35645"/>
    <cellStyle name="Обычный 11 2 10 3" xfId="21342"/>
    <cellStyle name="Обычный 11 2 10 3 2" xfId="49626"/>
    <cellStyle name="Обычный 11 2 10 4" xfId="35483"/>
    <cellStyle name="Обычный 11 2 11" xfId="7359"/>
    <cellStyle name="Обычный 11 2 11 2" xfId="35644"/>
    <cellStyle name="Обычный 11 2 12" xfId="14430"/>
    <cellStyle name="Обычный 11 2 12 2" xfId="42715"/>
    <cellStyle name="Обычный 11 2 13" xfId="18709"/>
    <cellStyle name="Обычный 11 2 13 2" xfId="46993"/>
    <cellStyle name="Обычный 11 2 14" xfId="20025"/>
    <cellStyle name="Обычный 11 2 14 2" xfId="48309"/>
    <cellStyle name="Обычный 11 2 15" xfId="21341"/>
    <cellStyle name="Обычный 11 2 15 2" xfId="49625"/>
    <cellStyle name="Обычный 11 2 16" xfId="28412"/>
    <cellStyle name="Обычный 11 2 16 2" xfId="56696"/>
    <cellStyle name="Обычный 11 2 17" xfId="28572"/>
    <cellStyle name="Обычный 11 2 18" xfId="56856"/>
    <cellStyle name="Обычный 11 2 19" xfId="57017"/>
    <cellStyle name="Обычный 11 2 2" xfId="606"/>
    <cellStyle name="Обычный 11 2 2 10" xfId="20027"/>
    <cellStyle name="Обычный 11 2 2 10 2" xfId="48311"/>
    <cellStyle name="Обычный 11 2 2 11" xfId="21343"/>
    <cellStyle name="Обычный 11 2 2 11 2" xfId="49627"/>
    <cellStyle name="Обычный 11 2 2 12" xfId="28901"/>
    <cellStyle name="Обычный 11 2 2 13" xfId="57019"/>
    <cellStyle name="Обычный 11 2 2 14" xfId="57081"/>
    <cellStyle name="Обычный 11 2 2 15" xfId="57330"/>
    <cellStyle name="Обычный 11 2 2 16" xfId="58680"/>
    <cellStyle name="Обычный 11 2 2 2" xfId="942"/>
    <cellStyle name="Обычный 11 2 2 2 10" xfId="29233"/>
    <cellStyle name="Обычный 11 2 2 2 11" xfId="57020"/>
    <cellStyle name="Обычный 11 2 2 2 12" xfId="57082"/>
    <cellStyle name="Обычный 11 2 2 2 13" xfId="57331"/>
    <cellStyle name="Обычный 11 2 2 2 14" xfId="58681"/>
    <cellStyle name="Обычный 11 2 2 2 2" xfId="2918"/>
    <cellStyle name="Обычный 11 2 2 2 2 2" xfId="7363"/>
    <cellStyle name="Обычный 11 2 2 2 2 2 2" xfId="35648"/>
    <cellStyle name="Обычный 11 2 2 2 2 2 3" xfId="57034"/>
    <cellStyle name="Обычный 11 2 2 2 2 2 4" xfId="57096"/>
    <cellStyle name="Обычный 11 2 2 2 2 3" xfId="17066"/>
    <cellStyle name="Обычный 11 2 2 2 2 3 2" xfId="45351"/>
    <cellStyle name="Обычный 11 2 2 2 2 3 3" xfId="57047"/>
    <cellStyle name="Обычный 11 2 2 2 2 3 4" xfId="57109"/>
    <cellStyle name="Обычный 11 2 2 2 2 4" xfId="21345"/>
    <cellStyle name="Обычный 11 2 2 2 2 4 2" xfId="49629"/>
    <cellStyle name="Обычный 11 2 2 2 2 4 3" xfId="57060"/>
    <cellStyle name="Обычный 11 2 2 2 2 4 4" xfId="57122"/>
    <cellStyle name="Обычный 11 2 2 2 2 5" xfId="31208"/>
    <cellStyle name="Обычный 11 2 2 2 2 6" xfId="57021"/>
    <cellStyle name="Обычный 11 2 2 2 2 7" xfId="57083"/>
    <cellStyle name="Обычный 11 2 2 2 2 8" xfId="60026"/>
    <cellStyle name="Обычный 11 2 2 2 3" xfId="4566"/>
    <cellStyle name="Обычный 11 2 2 2 3 2" xfId="7364"/>
    <cellStyle name="Обычный 11 2 2 2 3 2 2" xfId="35649"/>
    <cellStyle name="Обычный 11 2 2 2 3 3" xfId="21346"/>
    <cellStyle name="Обычный 11 2 2 2 3 3 2" xfId="49630"/>
    <cellStyle name="Обычный 11 2 2 2 3 4" xfId="32855"/>
    <cellStyle name="Обычный 11 2 2 2 3 5" xfId="57033"/>
    <cellStyle name="Обычный 11 2 2 2 3 6" xfId="57095"/>
    <cellStyle name="Обычный 11 2 2 2 4" xfId="5884"/>
    <cellStyle name="Обычный 11 2 2 2 4 2" xfId="7365"/>
    <cellStyle name="Обычный 11 2 2 2 4 2 2" xfId="35650"/>
    <cellStyle name="Обычный 11 2 2 2 4 3" xfId="21347"/>
    <cellStyle name="Обычный 11 2 2 2 4 3 2" xfId="49631"/>
    <cellStyle name="Обычный 11 2 2 2 4 4" xfId="34171"/>
    <cellStyle name="Обычный 11 2 2 2 4 5" xfId="57046"/>
    <cellStyle name="Обычный 11 2 2 2 4 6" xfId="57108"/>
    <cellStyle name="Обычный 11 2 2 2 5" xfId="7362"/>
    <cellStyle name="Обычный 11 2 2 2 5 2" xfId="35647"/>
    <cellStyle name="Обычный 11 2 2 2 5 3" xfId="57059"/>
    <cellStyle name="Обычный 11 2 2 2 5 4" xfId="57121"/>
    <cellStyle name="Обычный 11 2 2 2 6" xfId="15091"/>
    <cellStyle name="Обычный 11 2 2 2 6 2" xfId="43376"/>
    <cellStyle name="Обычный 11 2 2 2 7" xfId="18870"/>
    <cellStyle name="Обычный 11 2 2 2 7 2" xfId="47154"/>
    <cellStyle name="Обычный 11 2 2 2 8" xfId="20028"/>
    <cellStyle name="Обычный 11 2 2 2 8 2" xfId="48312"/>
    <cellStyle name="Обычный 11 2 2 2 9" xfId="21344"/>
    <cellStyle name="Обычный 11 2 2 2 9 2" xfId="49628"/>
    <cellStyle name="Обычный 11 2 2 3" xfId="1928"/>
    <cellStyle name="Обычный 11 2 2 3 2" xfId="3903"/>
    <cellStyle name="Обычный 11 2 2 3 2 2" xfId="7367"/>
    <cellStyle name="Обычный 11 2 2 3 2 2 2" xfId="35652"/>
    <cellStyle name="Обычный 11 2 2 3 2 3" xfId="18051"/>
    <cellStyle name="Обычный 11 2 2 3 2 3 2" xfId="46336"/>
    <cellStyle name="Обычный 11 2 2 3 2 4" xfId="21349"/>
    <cellStyle name="Обычный 11 2 2 3 2 4 2" xfId="49633"/>
    <cellStyle name="Обычный 11 2 2 3 2 5" xfId="32193"/>
    <cellStyle name="Обычный 11 2 2 3 2 6" xfId="57035"/>
    <cellStyle name="Обычный 11 2 2 3 2 7" xfId="57097"/>
    <cellStyle name="Обычный 11 2 2 3 3" xfId="7366"/>
    <cellStyle name="Обычный 11 2 2 3 3 2" xfId="35651"/>
    <cellStyle name="Обычный 11 2 2 3 3 3" xfId="57048"/>
    <cellStyle name="Обычный 11 2 2 3 3 4" xfId="57110"/>
    <cellStyle name="Обычный 11 2 2 3 4" xfId="16076"/>
    <cellStyle name="Обычный 11 2 2 3 4 2" xfId="44361"/>
    <cellStyle name="Обычный 11 2 2 3 4 3" xfId="57061"/>
    <cellStyle name="Обычный 11 2 2 3 4 4" xfId="57123"/>
    <cellStyle name="Обычный 11 2 2 3 5" xfId="21348"/>
    <cellStyle name="Обычный 11 2 2 3 5 2" xfId="49632"/>
    <cellStyle name="Обычный 11 2 2 3 6" xfId="30218"/>
    <cellStyle name="Обычный 11 2 2 3 7" xfId="57022"/>
    <cellStyle name="Обычный 11 2 2 3 8" xfId="57084"/>
    <cellStyle name="Обычный 11 2 2 3 9" xfId="60025"/>
    <cellStyle name="Обычный 11 2 2 4" xfId="2586"/>
    <cellStyle name="Обычный 11 2 2 4 2" xfId="7368"/>
    <cellStyle name="Обычный 11 2 2 4 2 2" xfId="35653"/>
    <cellStyle name="Обычный 11 2 2 4 3" xfId="16734"/>
    <cellStyle name="Обычный 11 2 2 4 3 2" xfId="45019"/>
    <cellStyle name="Обычный 11 2 2 4 4" xfId="21350"/>
    <cellStyle name="Обычный 11 2 2 4 4 2" xfId="49634"/>
    <cellStyle name="Обычный 11 2 2 4 5" xfId="30876"/>
    <cellStyle name="Обычный 11 2 2 4 6" xfId="57032"/>
    <cellStyle name="Обычный 11 2 2 4 7" xfId="57094"/>
    <cellStyle name="Обычный 11 2 2 5" xfId="4565"/>
    <cellStyle name="Обычный 11 2 2 5 2" xfId="7369"/>
    <cellStyle name="Обычный 11 2 2 5 2 2" xfId="35654"/>
    <cellStyle name="Обычный 11 2 2 5 3" xfId="21351"/>
    <cellStyle name="Обычный 11 2 2 5 3 2" xfId="49635"/>
    <cellStyle name="Обычный 11 2 2 5 4" xfId="32854"/>
    <cellStyle name="Обычный 11 2 2 5 5" xfId="57045"/>
    <cellStyle name="Обычный 11 2 2 5 6" xfId="57107"/>
    <cellStyle name="Обычный 11 2 2 6" xfId="5883"/>
    <cellStyle name="Обычный 11 2 2 6 2" xfId="7370"/>
    <cellStyle name="Обычный 11 2 2 6 2 2" xfId="35655"/>
    <cellStyle name="Обычный 11 2 2 6 3" xfId="21352"/>
    <cellStyle name="Обычный 11 2 2 6 3 2" xfId="49636"/>
    <cellStyle name="Обычный 11 2 2 6 4" xfId="34170"/>
    <cellStyle name="Обычный 11 2 2 6 5" xfId="57058"/>
    <cellStyle name="Обычный 11 2 2 6 6" xfId="57120"/>
    <cellStyle name="Обычный 11 2 2 7" xfId="7361"/>
    <cellStyle name="Обычный 11 2 2 7 2" xfId="35646"/>
    <cellStyle name="Обычный 11 2 2 8" xfId="14759"/>
    <cellStyle name="Обычный 11 2 2 8 2" xfId="43044"/>
    <cellStyle name="Обычный 11 2 2 9" xfId="18869"/>
    <cellStyle name="Обычный 11 2 2 9 2" xfId="47153"/>
    <cellStyle name="Обычный 11 2 20" xfId="57080"/>
    <cellStyle name="Обычный 11 2 21" xfId="57309"/>
    <cellStyle name="Обычный 11 2 22" xfId="57313"/>
    <cellStyle name="Обычный 11 2 23" xfId="58678"/>
    <cellStyle name="Обычный 11 2 3" xfId="940"/>
    <cellStyle name="Обычный 11 2 3 10" xfId="29231"/>
    <cellStyle name="Обычный 11 2 3 11" xfId="57023"/>
    <cellStyle name="Обычный 11 2 3 12" xfId="57085"/>
    <cellStyle name="Обычный 11 2 3 13" xfId="57332"/>
    <cellStyle name="Обычный 11 2 3 14" xfId="58682"/>
    <cellStyle name="Обычный 11 2 3 2" xfId="2916"/>
    <cellStyle name="Обычный 11 2 3 2 2" xfId="7372"/>
    <cellStyle name="Обычный 11 2 3 2 2 2" xfId="35657"/>
    <cellStyle name="Обычный 11 2 3 2 2 2 2" xfId="57038"/>
    <cellStyle name="Обычный 11 2 3 2 2 2 3" xfId="57100"/>
    <cellStyle name="Обычный 11 2 3 2 2 3" xfId="57051"/>
    <cellStyle name="Обычный 11 2 3 2 2 3 2" xfId="57113"/>
    <cellStyle name="Обычный 11 2 3 2 2 4" xfId="57064"/>
    <cellStyle name="Обычный 11 2 3 2 2 4 2" xfId="57126"/>
    <cellStyle name="Обычный 11 2 3 2 2 5" xfId="57025"/>
    <cellStyle name="Обычный 11 2 3 2 2 6" xfId="57087"/>
    <cellStyle name="Обычный 11 2 3 2 3" xfId="17064"/>
    <cellStyle name="Обычный 11 2 3 2 3 2" xfId="45349"/>
    <cellStyle name="Обычный 11 2 3 2 3 3" xfId="57037"/>
    <cellStyle name="Обычный 11 2 3 2 3 4" xfId="57099"/>
    <cellStyle name="Обычный 11 2 3 2 4" xfId="21354"/>
    <cellStyle name="Обычный 11 2 3 2 4 2" xfId="49638"/>
    <cellStyle name="Обычный 11 2 3 2 4 3" xfId="57050"/>
    <cellStyle name="Обычный 11 2 3 2 4 4" xfId="57112"/>
    <cellStyle name="Обычный 11 2 3 2 5" xfId="31206"/>
    <cellStyle name="Обычный 11 2 3 2 5 2" xfId="57063"/>
    <cellStyle name="Обычный 11 2 3 2 5 3" xfId="57125"/>
    <cellStyle name="Обычный 11 2 3 2 6" xfId="57024"/>
    <cellStyle name="Обычный 11 2 3 2 7" xfId="57086"/>
    <cellStyle name="Обычный 11 2 3 2 8" xfId="60027"/>
    <cellStyle name="Обычный 11 2 3 3" xfId="4567"/>
    <cellStyle name="Обычный 11 2 3 3 2" xfId="7373"/>
    <cellStyle name="Обычный 11 2 3 3 2 2" xfId="35658"/>
    <cellStyle name="Обычный 11 2 3 3 2 3" xfId="57039"/>
    <cellStyle name="Обычный 11 2 3 3 2 4" xfId="57101"/>
    <cellStyle name="Обычный 11 2 3 3 3" xfId="21355"/>
    <cellStyle name="Обычный 11 2 3 3 3 2" xfId="49639"/>
    <cellStyle name="Обычный 11 2 3 3 3 3" xfId="57052"/>
    <cellStyle name="Обычный 11 2 3 3 3 4" xfId="57114"/>
    <cellStyle name="Обычный 11 2 3 3 4" xfId="32856"/>
    <cellStyle name="Обычный 11 2 3 3 4 2" xfId="57065"/>
    <cellStyle name="Обычный 11 2 3 3 4 3" xfId="57127"/>
    <cellStyle name="Обычный 11 2 3 3 5" xfId="57026"/>
    <cellStyle name="Обычный 11 2 3 3 6" xfId="57088"/>
    <cellStyle name="Обычный 11 2 3 4" xfId="5885"/>
    <cellStyle name="Обычный 11 2 3 4 2" xfId="7374"/>
    <cellStyle name="Обычный 11 2 3 4 2 2" xfId="35659"/>
    <cellStyle name="Обычный 11 2 3 4 3" xfId="21356"/>
    <cellStyle name="Обычный 11 2 3 4 3 2" xfId="49640"/>
    <cellStyle name="Обычный 11 2 3 4 4" xfId="34172"/>
    <cellStyle name="Обычный 11 2 3 4 5" xfId="57036"/>
    <cellStyle name="Обычный 11 2 3 4 6" xfId="57098"/>
    <cellStyle name="Обычный 11 2 3 5" xfId="7371"/>
    <cellStyle name="Обычный 11 2 3 5 2" xfId="35656"/>
    <cellStyle name="Обычный 11 2 3 5 3" xfId="57049"/>
    <cellStyle name="Обычный 11 2 3 5 4" xfId="57111"/>
    <cellStyle name="Обычный 11 2 3 6" xfId="15089"/>
    <cellStyle name="Обычный 11 2 3 6 2" xfId="43374"/>
    <cellStyle name="Обычный 11 2 3 6 3" xfId="57062"/>
    <cellStyle name="Обычный 11 2 3 6 4" xfId="57124"/>
    <cellStyle name="Обычный 11 2 3 7" xfId="18871"/>
    <cellStyle name="Обычный 11 2 3 7 2" xfId="47155"/>
    <cellStyle name="Обычный 11 2 3 8" xfId="20029"/>
    <cellStyle name="Обычный 11 2 3 8 2" xfId="48313"/>
    <cellStyle name="Обычный 11 2 3 9" xfId="21353"/>
    <cellStyle name="Обычный 11 2 3 9 2" xfId="49637"/>
    <cellStyle name="Обычный 11 2 4" xfId="1597"/>
    <cellStyle name="Обычный 11 2 4 10" xfId="57310"/>
    <cellStyle name="Обычный 11 2 4 11" xfId="59994"/>
    <cellStyle name="Обычный 11 2 4 2" xfId="3573"/>
    <cellStyle name="Обычный 11 2 4 2 2" xfId="7376"/>
    <cellStyle name="Обычный 11 2 4 2 2 2" xfId="35661"/>
    <cellStyle name="Обычный 11 2 4 2 2 3" xfId="57041"/>
    <cellStyle name="Обычный 11 2 4 2 2 4" xfId="57103"/>
    <cellStyle name="Обычный 11 2 4 2 3" xfId="17721"/>
    <cellStyle name="Обычный 11 2 4 2 3 2" xfId="46006"/>
    <cellStyle name="Обычный 11 2 4 2 3 3" xfId="57054"/>
    <cellStyle name="Обычный 11 2 4 2 3 4" xfId="57116"/>
    <cellStyle name="Обычный 11 2 4 2 4" xfId="21358"/>
    <cellStyle name="Обычный 11 2 4 2 4 2" xfId="49642"/>
    <cellStyle name="Обычный 11 2 4 2 4 3" xfId="57067"/>
    <cellStyle name="Обычный 11 2 4 2 4 4" xfId="57129"/>
    <cellStyle name="Обычный 11 2 4 2 5" xfId="31863"/>
    <cellStyle name="Обычный 11 2 4 2 6" xfId="57028"/>
    <cellStyle name="Обычный 11 2 4 2 7" xfId="57090"/>
    <cellStyle name="Обычный 11 2 4 3" xfId="4559"/>
    <cellStyle name="Обычный 11 2 4 3 2" xfId="7377"/>
    <cellStyle name="Обычный 11 2 4 3 2 2" xfId="35662"/>
    <cellStyle name="Обычный 11 2 4 3 3" xfId="18707"/>
    <cellStyle name="Обычный 11 2 4 3 3 2" xfId="46992"/>
    <cellStyle name="Обычный 11 2 4 3 4" xfId="21359"/>
    <cellStyle name="Обычный 11 2 4 3 4 2" xfId="49643"/>
    <cellStyle name="Обычный 11 2 4 3 5" xfId="32849"/>
    <cellStyle name="Обычный 11 2 4 3 6" xfId="57040"/>
    <cellStyle name="Обычный 11 2 4 3 7" xfId="57102"/>
    <cellStyle name="Обычный 11 2 4 4" xfId="7375"/>
    <cellStyle name="Обычный 11 2 4 4 2" xfId="35660"/>
    <cellStyle name="Обычный 11 2 4 4 3" xfId="57053"/>
    <cellStyle name="Обычный 11 2 4 4 4" xfId="57115"/>
    <cellStyle name="Обычный 11 2 4 5" xfId="15746"/>
    <cellStyle name="Обычный 11 2 4 5 2" xfId="44031"/>
    <cellStyle name="Обычный 11 2 4 5 3" xfId="57066"/>
    <cellStyle name="Обычный 11 2 4 5 4" xfId="57128"/>
    <cellStyle name="Обычный 11 2 4 6" xfId="21357"/>
    <cellStyle name="Обычный 11 2 4 6 2" xfId="49641"/>
    <cellStyle name="Обычный 11 2 4 7" xfId="29888"/>
    <cellStyle name="Обычный 11 2 4 8" xfId="57027"/>
    <cellStyle name="Обычный 11 2 4 9" xfId="57089"/>
    <cellStyle name="Обычный 11 2 5" xfId="1599"/>
    <cellStyle name="Обычный 11 2 5 2" xfId="3574"/>
    <cellStyle name="Обычный 11 2 5 2 2" xfId="7379"/>
    <cellStyle name="Обычный 11 2 5 2 2 2" xfId="35664"/>
    <cellStyle name="Обычный 11 2 5 2 3" xfId="17722"/>
    <cellStyle name="Обычный 11 2 5 2 3 2" xfId="46007"/>
    <cellStyle name="Обычный 11 2 5 2 4" xfId="21361"/>
    <cellStyle name="Обычный 11 2 5 2 4 2" xfId="49645"/>
    <cellStyle name="Обычный 11 2 5 2 5" xfId="31864"/>
    <cellStyle name="Обычный 11 2 5 2 6" xfId="57042"/>
    <cellStyle name="Обычный 11 2 5 2 7" xfId="57104"/>
    <cellStyle name="Обычный 11 2 5 3" xfId="7378"/>
    <cellStyle name="Обычный 11 2 5 3 2" xfId="35663"/>
    <cellStyle name="Обычный 11 2 5 3 3" xfId="57055"/>
    <cellStyle name="Обычный 11 2 5 3 4" xfId="57117"/>
    <cellStyle name="Обычный 11 2 5 4" xfId="15747"/>
    <cellStyle name="Обычный 11 2 5 4 2" xfId="44032"/>
    <cellStyle name="Обычный 11 2 5 4 3" xfId="57068"/>
    <cellStyle name="Обычный 11 2 5 4 4" xfId="57130"/>
    <cellStyle name="Обычный 11 2 5 5" xfId="21360"/>
    <cellStyle name="Обычный 11 2 5 5 2" xfId="49644"/>
    <cellStyle name="Обычный 11 2 5 6" xfId="29889"/>
    <cellStyle name="Обычный 11 2 5 7" xfId="57029"/>
    <cellStyle name="Обычный 11 2 5 8" xfId="57091"/>
    <cellStyle name="Обычный 11 2 6" xfId="2257"/>
    <cellStyle name="Обычный 11 2 6 2" xfId="7380"/>
    <cellStyle name="Обычный 11 2 6 2 2" xfId="35665"/>
    <cellStyle name="Обычный 11 2 6 3" xfId="16405"/>
    <cellStyle name="Обычный 11 2 6 3 2" xfId="44690"/>
    <cellStyle name="Обычный 11 2 6 4" xfId="21362"/>
    <cellStyle name="Обычный 11 2 6 4 2" xfId="49646"/>
    <cellStyle name="Обычный 11 2 6 5" xfId="30547"/>
    <cellStyle name="Обычный 11 2 6 6" xfId="57031"/>
    <cellStyle name="Обычный 11 2 6 7" xfId="57093"/>
    <cellStyle name="Обычный 11 2 7" xfId="4558"/>
    <cellStyle name="Обычный 11 2 7 2" xfId="7381"/>
    <cellStyle name="Обычный 11 2 7 2 2" xfId="35666"/>
    <cellStyle name="Обычный 11 2 7 3" xfId="18706"/>
    <cellStyle name="Обычный 11 2 7 3 2" xfId="46991"/>
    <cellStyle name="Обычный 11 2 7 4" xfId="21363"/>
    <cellStyle name="Обычный 11 2 7 4 2" xfId="49647"/>
    <cellStyle name="Обычный 11 2 7 5" xfId="32848"/>
    <cellStyle name="Обычный 11 2 7 6" xfId="57044"/>
    <cellStyle name="Обычный 11 2 7 7" xfId="57106"/>
    <cellStyle name="Обычный 11 2 8" xfId="4563"/>
    <cellStyle name="Обычный 11 2 8 2" xfId="7382"/>
    <cellStyle name="Обычный 11 2 8 2 2" xfId="35667"/>
    <cellStyle name="Обычный 11 2 8 3" xfId="21364"/>
    <cellStyle name="Обычный 11 2 8 3 2" xfId="49648"/>
    <cellStyle name="Обычный 11 2 8 4" xfId="32852"/>
    <cellStyle name="Обычный 11 2 8 5" xfId="57057"/>
    <cellStyle name="Обычный 11 2 8 6" xfId="57119"/>
    <cellStyle name="Обычный 11 2 9" xfId="5881"/>
    <cellStyle name="Обычный 11 2 9 2" xfId="7383"/>
    <cellStyle name="Обычный 11 2 9 2 2" xfId="35668"/>
    <cellStyle name="Обычный 11 2 9 3" xfId="21365"/>
    <cellStyle name="Обычный 11 2 9 3 2" xfId="49649"/>
    <cellStyle name="Обычный 11 2 9 4" xfId="34168"/>
    <cellStyle name="Обычный 11 3" xfId="163"/>
    <cellStyle name="Обычный 11 3 10" xfId="14431"/>
    <cellStyle name="Обычный 11 3 10 2" xfId="42716"/>
    <cellStyle name="Обычный 11 3 11" xfId="18710"/>
    <cellStyle name="Обычный 11 3 11 2" xfId="46994"/>
    <cellStyle name="Обычный 11 3 12" xfId="20030"/>
    <cellStyle name="Обычный 11 3 12 2" xfId="48314"/>
    <cellStyle name="Обычный 11 3 13" xfId="21366"/>
    <cellStyle name="Обычный 11 3 13 2" xfId="49650"/>
    <cellStyle name="Обычный 11 3 14" xfId="28413"/>
    <cellStyle name="Обычный 11 3 14 2" xfId="56697"/>
    <cellStyle name="Обычный 11 3 15" xfId="28573"/>
    <cellStyle name="Обычный 11 3 16" xfId="56857"/>
    <cellStyle name="Обычный 11 3 17" xfId="57333"/>
    <cellStyle name="Обычный 11 3 18" xfId="58683"/>
    <cellStyle name="Обычный 11 3 2" xfId="607"/>
    <cellStyle name="Обычный 11 3 2 10" xfId="20031"/>
    <cellStyle name="Обычный 11 3 2 10 2" xfId="48315"/>
    <cellStyle name="Обычный 11 3 2 11" xfId="21367"/>
    <cellStyle name="Обычный 11 3 2 11 2" xfId="49651"/>
    <cellStyle name="Обычный 11 3 2 12" xfId="28902"/>
    <cellStyle name="Обычный 11 3 2 13" xfId="57334"/>
    <cellStyle name="Обычный 11 3 2 14" xfId="58684"/>
    <cellStyle name="Обычный 11 3 2 2" xfId="944"/>
    <cellStyle name="Обычный 11 3 2 2 10" xfId="29235"/>
    <cellStyle name="Обычный 11 3 2 2 11" xfId="57335"/>
    <cellStyle name="Обычный 11 3 2 2 12" xfId="58685"/>
    <cellStyle name="Обычный 11 3 2 2 2" xfId="2920"/>
    <cellStyle name="Обычный 11 3 2 2 2 2" xfId="7387"/>
    <cellStyle name="Обычный 11 3 2 2 2 2 2" xfId="35672"/>
    <cellStyle name="Обычный 11 3 2 2 2 3" xfId="17068"/>
    <cellStyle name="Обычный 11 3 2 2 2 3 2" xfId="45353"/>
    <cellStyle name="Обычный 11 3 2 2 2 4" xfId="21369"/>
    <cellStyle name="Обычный 11 3 2 2 2 4 2" xfId="49653"/>
    <cellStyle name="Обычный 11 3 2 2 2 5" xfId="31210"/>
    <cellStyle name="Обычный 11 3 2 2 2 6" xfId="60030"/>
    <cellStyle name="Обычный 11 3 2 2 3" xfId="4570"/>
    <cellStyle name="Обычный 11 3 2 2 3 2" xfId="7388"/>
    <cellStyle name="Обычный 11 3 2 2 3 2 2" xfId="35673"/>
    <cellStyle name="Обычный 11 3 2 2 3 3" xfId="21370"/>
    <cellStyle name="Обычный 11 3 2 2 3 3 2" xfId="49654"/>
    <cellStyle name="Обычный 11 3 2 2 3 4" xfId="32859"/>
    <cellStyle name="Обычный 11 3 2 2 4" xfId="5888"/>
    <cellStyle name="Обычный 11 3 2 2 4 2" xfId="7389"/>
    <cellStyle name="Обычный 11 3 2 2 4 2 2" xfId="35674"/>
    <cellStyle name="Обычный 11 3 2 2 4 3" xfId="21371"/>
    <cellStyle name="Обычный 11 3 2 2 4 3 2" xfId="49655"/>
    <cellStyle name="Обычный 11 3 2 2 4 4" xfId="34175"/>
    <cellStyle name="Обычный 11 3 2 2 5" xfId="7386"/>
    <cellStyle name="Обычный 11 3 2 2 5 2" xfId="35671"/>
    <cellStyle name="Обычный 11 3 2 2 6" xfId="15093"/>
    <cellStyle name="Обычный 11 3 2 2 6 2" xfId="43378"/>
    <cellStyle name="Обычный 11 3 2 2 7" xfId="18873"/>
    <cellStyle name="Обычный 11 3 2 2 7 2" xfId="47157"/>
    <cellStyle name="Обычный 11 3 2 2 8" xfId="20032"/>
    <cellStyle name="Обычный 11 3 2 2 8 2" xfId="48316"/>
    <cellStyle name="Обычный 11 3 2 2 9" xfId="21368"/>
    <cellStyle name="Обычный 11 3 2 2 9 2" xfId="49652"/>
    <cellStyle name="Обычный 11 3 2 3" xfId="1929"/>
    <cellStyle name="Обычный 11 3 2 3 2" xfId="3904"/>
    <cellStyle name="Обычный 11 3 2 3 2 2" xfId="7391"/>
    <cellStyle name="Обычный 11 3 2 3 2 2 2" xfId="35676"/>
    <cellStyle name="Обычный 11 3 2 3 2 3" xfId="18052"/>
    <cellStyle name="Обычный 11 3 2 3 2 3 2" xfId="46337"/>
    <cellStyle name="Обычный 11 3 2 3 2 4" xfId="21373"/>
    <cellStyle name="Обычный 11 3 2 3 2 4 2" xfId="49657"/>
    <cellStyle name="Обычный 11 3 2 3 2 5" xfId="32194"/>
    <cellStyle name="Обычный 11 3 2 3 3" xfId="7390"/>
    <cellStyle name="Обычный 11 3 2 3 3 2" xfId="35675"/>
    <cellStyle name="Обычный 11 3 2 3 4" xfId="16077"/>
    <cellStyle name="Обычный 11 3 2 3 4 2" xfId="44362"/>
    <cellStyle name="Обычный 11 3 2 3 5" xfId="21372"/>
    <cellStyle name="Обычный 11 3 2 3 5 2" xfId="49656"/>
    <cellStyle name="Обычный 11 3 2 3 6" xfId="30219"/>
    <cellStyle name="Обычный 11 3 2 3 7" xfId="60029"/>
    <cellStyle name="Обычный 11 3 2 4" xfId="2587"/>
    <cellStyle name="Обычный 11 3 2 4 2" xfId="7392"/>
    <cellStyle name="Обычный 11 3 2 4 2 2" xfId="35677"/>
    <cellStyle name="Обычный 11 3 2 4 3" xfId="16735"/>
    <cellStyle name="Обычный 11 3 2 4 3 2" xfId="45020"/>
    <cellStyle name="Обычный 11 3 2 4 4" xfId="21374"/>
    <cellStyle name="Обычный 11 3 2 4 4 2" xfId="49658"/>
    <cellStyle name="Обычный 11 3 2 4 5" xfId="30877"/>
    <cellStyle name="Обычный 11 3 2 5" xfId="4569"/>
    <cellStyle name="Обычный 11 3 2 5 2" xfId="7393"/>
    <cellStyle name="Обычный 11 3 2 5 2 2" xfId="35678"/>
    <cellStyle name="Обычный 11 3 2 5 3" xfId="21375"/>
    <cellStyle name="Обычный 11 3 2 5 3 2" xfId="49659"/>
    <cellStyle name="Обычный 11 3 2 5 4" xfId="32858"/>
    <cellStyle name="Обычный 11 3 2 6" xfId="5887"/>
    <cellStyle name="Обычный 11 3 2 6 2" xfId="7394"/>
    <cellStyle name="Обычный 11 3 2 6 2 2" xfId="35679"/>
    <cellStyle name="Обычный 11 3 2 6 3" xfId="21376"/>
    <cellStyle name="Обычный 11 3 2 6 3 2" xfId="49660"/>
    <cellStyle name="Обычный 11 3 2 6 4" xfId="34174"/>
    <cellStyle name="Обычный 11 3 2 7" xfId="7385"/>
    <cellStyle name="Обычный 11 3 2 7 2" xfId="35670"/>
    <cellStyle name="Обычный 11 3 2 8" xfId="14760"/>
    <cellStyle name="Обычный 11 3 2 8 2" xfId="43045"/>
    <cellStyle name="Обычный 11 3 2 9" xfId="18872"/>
    <cellStyle name="Обычный 11 3 2 9 2" xfId="47156"/>
    <cellStyle name="Обычный 11 3 3" xfId="943"/>
    <cellStyle name="Обычный 11 3 3 10" xfId="29234"/>
    <cellStyle name="Обычный 11 3 3 11" xfId="57336"/>
    <cellStyle name="Обычный 11 3 3 12" xfId="58686"/>
    <cellStyle name="Обычный 11 3 3 2" xfId="2919"/>
    <cellStyle name="Обычный 11 3 3 2 2" xfId="7396"/>
    <cellStyle name="Обычный 11 3 3 2 2 2" xfId="35681"/>
    <cellStyle name="Обычный 11 3 3 2 3" xfId="17067"/>
    <cellStyle name="Обычный 11 3 3 2 3 2" xfId="45352"/>
    <cellStyle name="Обычный 11 3 3 2 4" xfId="21378"/>
    <cellStyle name="Обычный 11 3 3 2 4 2" xfId="49662"/>
    <cellStyle name="Обычный 11 3 3 2 5" xfId="31209"/>
    <cellStyle name="Обычный 11 3 3 2 6" xfId="60031"/>
    <cellStyle name="Обычный 11 3 3 3" xfId="4571"/>
    <cellStyle name="Обычный 11 3 3 3 2" xfId="7397"/>
    <cellStyle name="Обычный 11 3 3 3 2 2" xfId="35682"/>
    <cellStyle name="Обычный 11 3 3 3 3" xfId="21379"/>
    <cellStyle name="Обычный 11 3 3 3 3 2" xfId="49663"/>
    <cellStyle name="Обычный 11 3 3 3 4" xfId="32860"/>
    <cellStyle name="Обычный 11 3 3 4" xfId="5889"/>
    <cellStyle name="Обычный 11 3 3 4 2" xfId="7398"/>
    <cellStyle name="Обычный 11 3 3 4 2 2" xfId="35683"/>
    <cellStyle name="Обычный 11 3 3 4 3" xfId="21380"/>
    <cellStyle name="Обычный 11 3 3 4 3 2" xfId="49664"/>
    <cellStyle name="Обычный 11 3 3 4 4" xfId="34176"/>
    <cellStyle name="Обычный 11 3 3 5" xfId="7395"/>
    <cellStyle name="Обычный 11 3 3 5 2" xfId="35680"/>
    <cellStyle name="Обычный 11 3 3 6" xfId="15092"/>
    <cellStyle name="Обычный 11 3 3 6 2" xfId="43377"/>
    <cellStyle name="Обычный 11 3 3 7" xfId="18874"/>
    <cellStyle name="Обычный 11 3 3 7 2" xfId="47158"/>
    <cellStyle name="Обычный 11 3 3 8" xfId="20033"/>
    <cellStyle name="Обычный 11 3 3 8 2" xfId="48317"/>
    <cellStyle name="Обычный 11 3 3 9" xfId="21377"/>
    <cellStyle name="Обычный 11 3 3 9 2" xfId="49661"/>
    <cellStyle name="Обычный 11 3 4" xfId="1600"/>
    <cellStyle name="Обычный 11 3 4 2" xfId="3575"/>
    <cellStyle name="Обычный 11 3 4 2 2" xfId="7400"/>
    <cellStyle name="Обычный 11 3 4 2 2 2" xfId="35685"/>
    <cellStyle name="Обычный 11 3 4 2 3" xfId="17723"/>
    <cellStyle name="Обычный 11 3 4 2 3 2" xfId="46008"/>
    <cellStyle name="Обычный 11 3 4 2 4" xfId="21382"/>
    <cellStyle name="Обычный 11 3 4 2 4 2" xfId="49666"/>
    <cellStyle name="Обычный 11 3 4 2 5" xfId="31865"/>
    <cellStyle name="Обычный 11 3 4 3" xfId="7399"/>
    <cellStyle name="Обычный 11 3 4 3 2" xfId="35684"/>
    <cellStyle name="Обычный 11 3 4 4" xfId="15748"/>
    <cellStyle name="Обычный 11 3 4 4 2" xfId="44033"/>
    <cellStyle name="Обычный 11 3 4 5" xfId="21381"/>
    <cellStyle name="Обычный 11 3 4 5 2" xfId="49665"/>
    <cellStyle name="Обычный 11 3 4 6" xfId="29890"/>
    <cellStyle name="Обычный 11 3 4 7" xfId="60028"/>
    <cellStyle name="Обычный 11 3 5" xfId="2258"/>
    <cellStyle name="Обычный 11 3 5 2" xfId="7401"/>
    <cellStyle name="Обычный 11 3 5 2 2" xfId="35686"/>
    <cellStyle name="Обычный 11 3 5 3" xfId="16406"/>
    <cellStyle name="Обычный 11 3 5 3 2" xfId="44691"/>
    <cellStyle name="Обычный 11 3 5 4" xfId="21383"/>
    <cellStyle name="Обычный 11 3 5 4 2" xfId="49667"/>
    <cellStyle name="Обычный 11 3 5 5" xfId="30548"/>
    <cellStyle name="Обычный 11 3 6" xfId="4568"/>
    <cellStyle name="Обычный 11 3 6 2" xfId="7402"/>
    <cellStyle name="Обычный 11 3 6 2 2" xfId="35687"/>
    <cellStyle name="Обычный 11 3 6 3" xfId="21384"/>
    <cellStyle name="Обычный 11 3 6 3 2" xfId="49668"/>
    <cellStyle name="Обычный 11 3 6 4" xfId="32857"/>
    <cellStyle name="Обычный 11 3 7" xfId="5886"/>
    <cellStyle name="Обычный 11 3 7 2" xfId="7403"/>
    <cellStyle name="Обычный 11 3 7 2 2" xfId="35688"/>
    <cellStyle name="Обычный 11 3 7 3" xfId="21385"/>
    <cellStyle name="Обычный 11 3 7 3 2" xfId="49669"/>
    <cellStyle name="Обычный 11 3 7 4" xfId="34173"/>
    <cellStyle name="Обычный 11 3 8" xfId="7199"/>
    <cellStyle name="Обычный 11 3 8 2" xfId="7404"/>
    <cellStyle name="Обычный 11 3 8 2 2" xfId="35689"/>
    <cellStyle name="Обычный 11 3 8 3" xfId="21386"/>
    <cellStyle name="Обычный 11 3 8 3 2" xfId="49670"/>
    <cellStyle name="Обычный 11 3 8 4" xfId="35484"/>
    <cellStyle name="Обычный 11 3 9" xfId="7384"/>
    <cellStyle name="Обычный 11 3 9 2" xfId="35669"/>
    <cellStyle name="Обычный 12" xfId="164"/>
    <cellStyle name="Обычный 12 10" xfId="435"/>
    <cellStyle name="Обычный 12 10 10" xfId="14597"/>
    <cellStyle name="Обычный 12 10 10 2" xfId="42882"/>
    <cellStyle name="Обычный 12 10 11" xfId="20034"/>
    <cellStyle name="Обычный 12 10 11 2" xfId="48318"/>
    <cellStyle name="Обычный 12 10 12" xfId="21388"/>
    <cellStyle name="Обычный 12 10 12 2" xfId="49672"/>
    <cellStyle name="Обычный 12 10 13" xfId="28739"/>
    <cellStyle name="Обычный 12 10 14" xfId="57337"/>
    <cellStyle name="Обычный 12 10 15" xfId="58687"/>
    <cellStyle name="Обычный 12 10 2" xfId="165"/>
    <cellStyle name="Обычный 12 10 2 10" xfId="5891"/>
    <cellStyle name="Обычный 12 10 2 10 2" xfId="7408"/>
    <cellStyle name="Обычный 12 10 2 10 2 2" xfId="35693"/>
    <cellStyle name="Обычный 12 10 2 10 3" xfId="21390"/>
    <cellStyle name="Обычный 12 10 2 10 3 2" xfId="49674"/>
    <cellStyle name="Обычный 12 10 2 10 4" xfId="34178"/>
    <cellStyle name="Обычный 12 10 2 11" xfId="7201"/>
    <cellStyle name="Обычный 12 10 2 11 2" xfId="7409"/>
    <cellStyle name="Обычный 12 10 2 11 2 2" xfId="35694"/>
    <cellStyle name="Обычный 12 10 2 11 3" xfId="21391"/>
    <cellStyle name="Обычный 12 10 2 11 3 2" xfId="49675"/>
    <cellStyle name="Обычный 12 10 2 11 4" xfId="35486"/>
    <cellStyle name="Обычный 12 10 2 12" xfId="7407"/>
    <cellStyle name="Обычный 12 10 2 12 2" xfId="35692"/>
    <cellStyle name="Обычный 12 10 2 13" xfId="14433"/>
    <cellStyle name="Обычный 12 10 2 13 2" xfId="42718"/>
    <cellStyle name="Обычный 12 10 2 14" xfId="18712"/>
    <cellStyle name="Обычный 12 10 2 14 2" xfId="46996"/>
    <cellStyle name="Обычный 12 10 2 15" xfId="20035"/>
    <cellStyle name="Обычный 12 10 2 15 2" xfId="48319"/>
    <cellStyle name="Обычный 12 10 2 16" xfId="21389"/>
    <cellStyle name="Обычный 12 10 2 16 2" xfId="49673"/>
    <cellStyle name="Обычный 12 10 2 17" xfId="28415"/>
    <cellStyle name="Обычный 12 10 2 17 2" xfId="56699"/>
    <cellStyle name="Обычный 12 10 2 18" xfId="28575"/>
    <cellStyle name="Обычный 12 10 2 19" xfId="56859"/>
    <cellStyle name="Обычный 12 10 2 2" xfId="429"/>
    <cellStyle name="Обычный 12 10 2 2 10" xfId="18875"/>
    <cellStyle name="Обычный 12 10 2 2 10 2" xfId="47159"/>
    <cellStyle name="Обычный 12 10 2 2 11" xfId="20036"/>
    <cellStyle name="Обычный 12 10 2 2 11 2" xfId="48320"/>
    <cellStyle name="Обычный 12 10 2 2 12" xfId="21392"/>
    <cellStyle name="Обычный 12 10 2 2 12 2" xfId="49676"/>
    <cellStyle name="Обычный 12 10 2 2 13" xfId="28738"/>
    <cellStyle name="Обычный 12 10 2 2 14" xfId="57339"/>
    <cellStyle name="Обычный 12 10 2 2 15" xfId="58689"/>
    <cellStyle name="Обычный 12 10 2 2 2" xfId="775"/>
    <cellStyle name="Обычный 12 10 2 2 2 10" xfId="20037"/>
    <cellStyle name="Обычный 12 10 2 2 2 10 2" xfId="48321"/>
    <cellStyle name="Обычный 12 10 2 2 2 11" xfId="21393"/>
    <cellStyle name="Обычный 12 10 2 2 2 11 2" xfId="49677"/>
    <cellStyle name="Обычный 12 10 2 2 2 12" xfId="29067"/>
    <cellStyle name="Обычный 12 10 2 2 2 13" xfId="57340"/>
    <cellStyle name="Обычный 12 10 2 2 2 14" xfId="58690"/>
    <cellStyle name="Обычный 12 10 2 2 2 2" xfId="948"/>
    <cellStyle name="Обычный 12 10 2 2 2 2 10" xfId="29239"/>
    <cellStyle name="Обычный 12 10 2 2 2 2 11" xfId="57341"/>
    <cellStyle name="Обычный 12 10 2 2 2 2 12" xfId="58691"/>
    <cellStyle name="Обычный 12 10 2 2 2 2 2" xfId="2924"/>
    <cellStyle name="Обычный 12 10 2 2 2 2 2 2" xfId="7413"/>
    <cellStyle name="Обычный 12 10 2 2 2 2 2 2 2" xfId="35698"/>
    <cellStyle name="Обычный 12 10 2 2 2 2 2 3" xfId="17072"/>
    <cellStyle name="Обычный 12 10 2 2 2 2 2 3 2" xfId="45357"/>
    <cellStyle name="Обычный 12 10 2 2 2 2 2 4" xfId="21395"/>
    <cellStyle name="Обычный 12 10 2 2 2 2 2 4 2" xfId="49679"/>
    <cellStyle name="Обычный 12 10 2 2 2 2 2 5" xfId="31214"/>
    <cellStyle name="Обычный 12 10 2 2 2 2 2 6" xfId="60036"/>
    <cellStyle name="Обычный 12 10 2 2 2 2 3" xfId="4576"/>
    <cellStyle name="Обычный 12 10 2 2 2 2 3 2" xfId="7414"/>
    <cellStyle name="Обычный 12 10 2 2 2 2 3 2 2" xfId="35699"/>
    <cellStyle name="Обычный 12 10 2 2 2 2 3 3" xfId="21396"/>
    <cellStyle name="Обычный 12 10 2 2 2 2 3 3 2" xfId="49680"/>
    <cellStyle name="Обычный 12 10 2 2 2 2 3 4" xfId="32865"/>
    <cellStyle name="Обычный 12 10 2 2 2 2 4" xfId="5894"/>
    <cellStyle name="Обычный 12 10 2 2 2 2 4 2" xfId="7415"/>
    <cellStyle name="Обычный 12 10 2 2 2 2 4 2 2" xfId="35700"/>
    <cellStyle name="Обычный 12 10 2 2 2 2 4 3" xfId="21397"/>
    <cellStyle name="Обычный 12 10 2 2 2 2 4 3 2" xfId="49681"/>
    <cellStyle name="Обычный 12 10 2 2 2 2 4 4" xfId="34181"/>
    <cellStyle name="Обычный 12 10 2 2 2 2 5" xfId="7412"/>
    <cellStyle name="Обычный 12 10 2 2 2 2 5 2" xfId="35697"/>
    <cellStyle name="Обычный 12 10 2 2 2 2 6" xfId="15097"/>
    <cellStyle name="Обычный 12 10 2 2 2 2 6 2" xfId="43382"/>
    <cellStyle name="Обычный 12 10 2 2 2 2 7" xfId="18877"/>
    <cellStyle name="Обычный 12 10 2 2 2 2 7 2" xfId="47161"/>
    <cellStyle name="Обычный 12 10 2 2 2 2 8" xfId="20038"/>
    <cellStyle name="Обычный 12 10 2 2 2 2 8 2" xfId="48322"/>
    <cellStyle name="Обычный 12 10 2 2 2 2 9" xfId="21394"/>
    <cellStyle name="Обычный 12 10 2 2 2 2 9 2" xfId="49678"/>
    <cellStyle name="Обычный 12 10 2 2 2 3" xfId="2094"/>
    <cellStyle name="Обычный 12 10 2 2 2 3 2" xfId="4069"/>
    <cellStyle name="Обычный 12 10 2 2 2 3 2 2" xfId="7417"/>
    <cellStyle name="Обычный 12 10 2 2 2 3 2 2 2" xfId="35702"/>
    <cellStyle name="Обычный 12 10 2 2 2 3 2 3" xfId="18217"/>
    <cellStyle name="Обычный 12 10 2 2 2 3 2 3 2" xfId="46502"/>
    <cellStyle name="Обычный 12 10 2 2 2 3 2 4" xfId="21399"/>
    <cellStyle name="Обычный 12 10 2 2 2 3 2 4 2" xfId="49683"/>
    <cellStyle name="Обычный 12 10 2 2 2 3 2 5" xfId="32359"/>
    <cellStyle name="Обычный 12 10 2 2 2 3 3" xfId="7416"/>
    <cellStyle name="Обычный 12 10 2 2 2 3 3 2" xfId="35701"/>
    <cellStyle name="Обычный 12 10 2 2 2 3 4" xfId="16242"/>
    <cellStyle name="Обычный 12 10 2 2 2 3 4 2" xfId="44527"/>
    <cellStyle name="Обычный 12 10 2 2 2 3 5" xfId="21398"/>
    <cellStyle name="Обычный 12 10 2 2 2 3 5 2" xfId="49682"/>
    <cellStyle name="Обычный 12 10 2 2 2 3 6" xfId="30384"/>
    <cellStyle name="Обычный 12 10 2 2 2 3 7" xfId="60035"/>
    <cellStyle name="Обычный 12 10 2 2 2 4" xfId="2752"/>
    <cellStyle name="Обычный 12 10 2 2 2 4 2" xfId="7418"/>
    <cellStyle name="Обычный 12 10 2 2 2 4 2 2" xfId="35703"/>
    <cellStyle name="Обычный 12 10 2 2 2 4 3" xfId="16900"/>
    <cellStyle name="Обычный 12 10 2 2 2 4 3 2" xfId="45185"/>
    <cellStyle name="Обычный 12 10 2 2 2 4 4" xfId="21400"/>
    <cellStyle name="Обычный 12 10 2 2 2 4 4 2" xfId="49684"/>
    <cellStyle name="Обычный 12 10 2 2 2 4 5" xfId="31042"/>
    <cellStyle name="Обычный 12 10 2 2 2 5" xfId="4575"/>
    <cellStyle name="Обычный 12 10 2 2 2 5 2" xfId="7419"/>
    <cellStyle name="Обычный 12 10 2 2 2 5 2 2" xfId="35704"/>
    <cellStyle name="Обычный 12 10 2 2 2 5 3" xfId="21401"/>
    <cellStyle name="Обычный 12 10 2 2 2 5 3 2" xfId="49685"/>
    <cellStyle name="Обычный 12 10 2 2 2 5 4" xfId="32864"/>
    <cellStyle name="Обычный 12 10 2 2 2 6" xfId="5893"/>
    <cellStyle name="Обычный 12 10 2 2 2 6 2" xfId="7420"/>
    <cellStyle name="Обычный 12 10 2 2 2 6 2 2" xfId="35705"/>
    <cellStyle name="Обычный 12 10 2 2 2 6 3" xfId="21402"/>
    <cellStyle name="Обычный 12 10 2 2 2 6 3 2" xfId="49686"/>
    <cellStyle name="Обычный 12 10 2 2 2 6 4" xfId="34180"/>
    <cellStyle name="Обычный 12 10 2 2 2 7" xfId="7411"/>
    <cellStyle name="Обычный 12 10 2 2 2 7 2" xfId="35696"/>
    <cellStyle name="Обычный 12 10 2 2 2 8" xfId="14925"/>
    <cellStyle name="Обычный 12 10 2 2 2 8 2" xfId="43210"/>
    <cellStyle name="Обычный 12 10 2 2 2 9" xfId="18876"/>
    <cellStyle name="Обычный 12 10 2 2 2 9 2" xfId="47160"/>
    <cellStyle name="Обычный 12 10 2 2 3" xfId="947"/>
    <cellStyle name="Обычный 12 10 2 2 3 10" xfId="29238"/>
    <cellStyle name="Обычный 12 10 2 2 3 11" xfId="57342"/>
    <cellStyle name="Обычный 12 10 2 2 3 12" xfId="58692"/>
    <cellStyle name="Обычный 12 10 2 2 3 2" xfId="2923"/>
    <cellStyle name="Обычный 12 10 2 2 3 2 2" xfId="7422"/>
    <cellStyle name="Обычный 12 10 2 2 3 2 2 2" xfId="35707"/>
    <cellStyle name="Обычный 12 10 2 2 3 2 3" xfId="17071"/>
    <cellStyle name="Обычный 12 10 2 2 3 2 3 2" xfId="45356"/>
    <cellStyle name="Обычный 12 10 2 2 3 2 4" xfId="21404"/>
    <cellStyle name="Обычный 12 10 2 2 3 2 4 2" xfId="49688"/>
    <cellStyle name="Обычный 12 10 2 2 3 2 5" xfId="31213"/>
    <cellStyle name="Обычный 12 10 2 2 3 2 6" xfId="60037"/>
    <cellStyle name="Обычный 12 10 2 2 3 3" xfId="4577"/>
    <cellStyle name="Обычный 12 10 2 2 3 3 2" xfId="7423"/>
    <cellStyle name="Обычный 12 10 2 2 3 3 2 2" xfId="35708"/>
    <cellStyle name="Обычный 12 10 2 2 3 3 3" xfId="21405"/>
    <cellStyle name="Обычный 12 10 2 2 3 3 3 2" xfId="49689"/>
    <cellStyle name="Обычный 12 10 2 2 3 3 4" xfId="32866"/>
    <cellStyle name="Обычный 12 10 2 2 3 4" xfId="5895"/>
    <cellStyle name="Обычный 12 10 2 2 3 4 2" xfId="7424"/>
    <cellStyle name="Обычный 12 10 2 2 3 4 2 2" xfId="35709"/>
    <cellStyle name="Обычный 12 10 2 2 3 4 3" xfId="21406"/>
    <cellStyle name="Обычный 12 10 2 2 3 4 3 2" xfId="49690"/>
    <cellStyle name="Обычный 12 10 2 2 3 4 4" xfId="34182"/>
    <cellStyle name="Обычный 12 10 2 2 3 5" xfId="7421"/>
    <cellStyle name="Обычный 12 10 2 2 3 5 2" xfId="35706"/>
    <cellStyle name="Обычный 12 10 2 2 3 6" xfId="15096"/>
    <cellStyle name="Обычный 12 10 2 2 3 6 2" xfId="43381"/>
    <cellStyle name="Обычный 12 10 2 2 3 7" xfId="18878"/>
    <cellStyle name="Обычный 12 10 2 2 3 7 2" xfId="47162"/>
    <cellStyle name="Обычный 12 10 2 2 3 8" xfId="20039"/>
    <cellStyle name="Обычный 12 10 2 2 3 8 2" xfId="48323"/>
    <cellStyle name="Обычный 12 10 2 2 3 9" xfId="21403"/>
    <cellStyle name="Обычный 12 10 2 2 3 9 2" xfId="49687"/>
    <cellStyle name="Обычный 12 10 2 2 4" xfId="1765"/>
    <cellStyle name="Обычный 12 10 2 2 4 2" xfId="3740"/>
    <cellStyle name="Обычный 12 10 2 2 4 2 2" xfId="7426"/>
    <cellStyle name="Обычный 12 10 2 2 4 2 2 2" xfId="35711"/>
    <cellStyle name="Обычный 12 10 2 2 4 2 3" xfId="17888"/>
    <cellStyle name="Обычный 12 10 2 2 4 2 3 2" xfId="46173"/>
    <cellStyle name="Обычный 12 10 2 2 4 2 4" xfId="21408"/>
    <cellStyle name="Обычный 12 10 2 2 4 2 4 2" xfId="49692"/>
    <cellStyle name="Обычный 12 10 2 2 4 2 5" xfId="32030"/>
    <cellStyle name="Обычный 12 10 2 2 4 3" xfId="7425"/>
    <cellStyle name="Обычный 12 10 2 2 4 3 2" xfId="35710"/>
    <cellStyle name="Обычный 12 10 2 2 4 4" xfId="15913"/>
    <cellStyle name="Обычный 12 10 2 2 4 4 2" xfId="44198"/>
    <cellStyle name="Обычный 12 10 2 2 4 5" xfId="21407"/>
    <cellStyle name="Обычный 12 10 2 2 4 5 2" xfId="49691"/>
    <cellStyle name="Обычный 12 10 2 2 4 6" xfId="30055"/>
    <cellStyle name="Обычный 12 10 2 2 4 7" xfId="60034"/>
    <cellStyle name="Обычный 12 10 2 2 5" xfId="2423"/>
    <cellStyle name="Обычный 12 10 2 2 5 2" xfId="7427"/>
    <cellStyle name="Обычный 12 10 2 2 5 2 2" xfId="35712"/>
    <cellStyle name="Обычный 12 10 2 2 5 3" xfId="16571"/>
    <cellStyle name="Обычный 12 10 2 2 5 3 2" xfId="44856"/>
    <cellStyle name="Обычный 12 10 2 2 5 4" xfId="21409"/>
    <cellStyle name="Обычный 12 10 2 2 5 4 2" xfId="49693"/>
    <cellStyle name="Обычный 12 10 2 2 5 5" xfId="30713"/>
    <cellStyle name="Обычный 12 10 2 2 6" xfId="4574"/>
    <cellStyle name="Обычный 12 10 2 2 6 2" xfId="7428"/>
    <cellStyle name="Обычный 12 10 2 2 6 2 2" xfId="35713"/>
    <cellStyle name="Обычный 12 10 2 2 6 3" xfId="21410"/>
    <cellStyle name="Обычный 12 10 2 2 6 3 2" xfId="49694"/>
    <cellStyle name="Обычный 12 10 2 2 6 4" xfId="32863"/>
    <cellStyle name="Обычный 12 10 2 2 7" xfId="5892"/>
    <cellStyle name="Обычный 12 10 2 2 7 2" xfId="7429"/>
    <cellStyle name="Обычный 12 10 2 2 7 2 2" xfId="35714"/>
    <cellStyle name="Обычный 12 10 2 2 7 3" xfId="21411"/>
    <cellStyle name="Обычный 12 10 2 2 7 3 2" xfId="49695"/>
    <cellStyle name="Обычный 12 10 2 2 7 4" xfId="34179"/>
    <cellStyle name="Обычный 12 10 2 2 8" xfId="7410"/>
    <cellStyle name="Обычный 12 10 2 2 8 2" xfId="35695"/>
    <cellStyle name="Обычный 12 10 2 2 9" xfId="14596"/>
    <cellStyle name="Обычный 12 10 2 2 9 2" xfId="42881"/>
    <cellStyle name="Обычный 12 10 2 20" xfId="57153"/>
    <cellStyle name="Обычный 12 10 2 21" xfId="57338"/>
    <cellStyle name="Обычный 12 10 2 22" xfId="58688"/>
    <cellStyle name="Обычный 12 10 2 3" xfId="609"/>
    <cellStyle name="Обычный 12 10 2 3 10" xfId="20040"/>
    <cellStyle name="Обычный 12 10 2 3 10 2" xfId="48324"/>
    <cellStyle name="Обычный 12 10 2 3 11" xfId="21412"/>
    <cellStyle name="Обычный 12 10 2 3 11 2" xfId="49696"/>
    <cellStyle name="Обычный 12 10 2 3 12" xfId="28904"/>
    <cellStyle name="Обычный 12 10 2 3 13" xfId="57343"/>
    <cellStyle name="Обычный 12 10 2 3 14" xfId="58693"/>
    <cellStyle name="Обычный 12 10 2 3 2" xfId="949"/>
    <cellStyle name="Обычный 12 10 2 3 2 10" xfId="29240"/>
    <cellStyle name="Обычный 12 10 2 3 2 11" xfId="57344"/>
    <cellStyle name="Обычный 12 10 2 3 2 12" xfId="58694"/>
    <cellStyle name="Обычный 12 10 2 3 2 2" xfId="2925"/>
    <cellStyle name="Обычный 12 10 2 3 2 2 2" xfId="7432"/>
    <cellStyle name="Обычный 12 10 2 3 2 2 2 2" xfId="35717"/>
    <cellStyle name="Обычный 12 10 2 3 2 2 3" xfId="17073"/>
    <cellStyle name="Обычный 12 10 2 3 2 2 3 2" xfId="45358"/>
    <cellStyle name="Обычный 12 10 2 3 2 2 4" xfId="21414"/>
    <cellStyle name="Обычный 12 10 2 3 2 2 4 2" xfId="49698"/>
    <cellStyle name="Обычный 12 10 2 3 2 2 5" xfId="31215"/>
    <cellStyle name="Обычный 12 10 2 3 2 2 6" xfId="60039"/>
    <cellStyle name="Обычный 12 10 2 3 2 3" xfId="4579"/>
    <cellStyle name="Обычный 12 10 2 3 2 3 2" xfId="7433"/>
    <cellStyle name="Обычный 12 10 2 3 2 3 2 2" xfId="35718"/>
    <cellStyle name="Обычный 12 10 2 3 2 3 3" xfId="21415"/>
    <cellStyle name="Обычный 12 10 2 3 2 3 3 2" xfId="49699"/>
    <cellStyle name="Обычный 12 10 2 3 2 3 4" xfId="32868"/>
    <cellStyle name="Обычный 12 10 2 3 2 4" xfId="5897"/>
    <cellStyle name="Обычный 12 10 2 3 2 4 2" xfId="7434"/>
    <cellStyle name="Обычный 12 10 2 3 2 4 2 2" xfId="35719"/>
    <cellStyle name="Обычный 12 10 2 3 2 4 3" xfId="21416"/>
    <cellStyle name="Обычный 12 10 2 3 2 4 3 2" xfId="49700"/>
    <cellStyle name="Обычный 12 10 2 3 2 4 4" xfId="34184"/>
    <cellStyle name="Обычный 12 10 2 3 2 5" xfId="7431"/>
    <cellStyle name="Обычный 12 10 2 3 2 5 2" xfId="35716"/>
    <cellStyle name="Обычный 12 10 2 3 2 6" xfId="15098"/>
    <cellStyle name="Обычный 12 10 2 3 2 6 2" xfId="43383"/>
    <cellStyle name="Обычный 12 10 2 3 2 7" xfId="18880"/>
    <cellStyle name="Обычный 12 10 2 3 2 7 2" xfId="47164"/>
    <cellStyle name="Обычный 12 10 2 3 2 8" xfId="20041"/>
    <cellStyle name="Обычный 12 10 2 3 2 8 2" xfId="48325"/>
    <cellStyle name="Обычный 12 10 2 3 2 9" xfId="21413"/>
    <cellStyle name="Обычный 12 10 2 3 2 9 2" xfId="49697"/>
    <cellStyle name="Обычный 12 10 2 3 3" xfId="1931"/>
    <cellStyle name="Обычный 12 10 2 3 3 2" xfId="3906"/>
    <cellStyle name="Обычный 12 10 2 3 3 2 2" xfId="7436"/>
    <cellStyle name="Обычный 12 10 2 3 3 2 2 2" xfId="35721"/>
    <cellStyle name="Обычный 12 10 2 3 3 2 3" xfId="18054"/>
    <cellStyle name="Обычный 12 10 2 3 3 2 3 2" xfId="46339"/>
    <cellStyle name="Обычный 12 10 2 3 3 2 4" xfId="21418"/>
    <cellStyle name="Обычный 12 10 2 3 3 2 4 2" xfId="49702"/>
    <cellStyle name="Обычный 12 10 2 3 3 2 5" xfId="32196"/>
    <cellStyle name="Обычный 12 10 2 3 3 3" xfId="7435"/>
    <cellStyle name="Обычный 12 10 2 3 3 3 2" xfId="35720"/>
    <cellStyle name="Обычный 12 10 2 3 3 4" xfId="16079"/>
    <cellStyle name="Обычный 12 10 2 3 3 4 2" xfId="44364"/>
    <cellStyle name="Обычный 12 10 2 3 3 5" xfId="21417"/>
    <cellStyle name="Обычный 12 10 2 3 3 5 2" xfId="49701"/>
    <cellStyle name="Обычный 12 10 2 3 3 6" xfId="30221"/>
    <cellStyle name="Обычный 12 10 2 3 3 7" xfId="60038"/>
    <cellStyle name="Обычный 12 10 2 3 4" xfId="2589"/>
    <cellStyle name="Обычный 12 10 2 3 4 2" xfId="7437"/>
    <cellStyle name="Обычный 12 10 2 3 4 2 2" xfId="35722"/>
    <cellStyle name="Обычный 12 10 2 3 4 3" xfId="16737"/>
    <cellStyle name="Обычный 12 10 2 3 4 3 2" xfId="45022"/>
    <cellStyle name="Обычный 12 10 2 3 4 4" xfId="21419"/>
    <cellStyle name="Обычный 12 10 2 3 4 4 2" xfId="49703"/>
    <cellStyle name="Обычный 12 10 2 3 4 5" xfId="30879"/>
    <cellStyle name="Обычный 12 10 2 3 5" xfId="4578"/>
    <cellStyle name="Обычный 12 10 2 3 5 2" xfId="7438"/>
    <cellStyle name="Обычный 12 10 2 3 5 2 2" xfId="35723"/>
    <cellStyle name="Обычный 12 10 2 3 5 3" xfId="21420"/>
    <cellStyle name="Обычный 12 10 2 3 5 3 2" xfId="49704"/>
    <cellStyle name="Обычный 12 10 2 3 5 4" xfId="32867"/>
    <cellStyle name="Обычный 12 10 2 3 6" xfId="5896"/>
    <cellStyle name="Обычный 12 10 2 3 6 2" xfId="7439"/>
    <cellStyle name="Обычный 12 10 2 3 6 2 2" xfId="35724"/>
    <cellStyle name="Обычный 12 10 2 3 6 3" xfId="21421"/>
    <cellStyle name="Обычный 12 10 2 3 6 3 2" xfId="49705"/>
    <cellStyle name="Обычный 12 10 2 3 6 4" xfId="34183"/>
    <cellStyle name="Обычный 12 10 2 3 7" xfId="7430"/>
    <cellStyle name="Обычный 12 10 2 3 7 2" xfId="35715"/>
    <cellStyle name="Обычный 12 10 2 3 8" xfId="14762"/>
    <cellStyle name="Обычный 12 10 2 3 8 2" xfId="43047"/>
    <cellStyle name="Обычный 12 10 2 3 9" xfId="18879"/>
    <cellStyle name="Обычный 12 10 2 3 9 2" xfId="47163"/>
    <cellStyle name="Обычный 12 10 2 4" xfId="946"/>
    <cellStyle name="Обычный 12 10 2 4 10" xfId="29237"/>
    <cellStyle name="Обычный 12 10 2 4 11" xfId="57345"/>
    <cellStyle name="Обычный 12 10 2 4 12" xfId="58695"/>
    <cellStyle name="Обычный 12 10 2 4 2" xfId="2922"/>
    <cellStyle name="Обычный 12 10 2 4 2 2" xfId="7441"/>
    <cellStyle name="Обычный 12 10 2 4 2 2 2" xfId="35726"/>
    <cellStyle name="Обычный 12 10 2 4 2 3" xfId="17070"/>
    <cellStyle name="Обычный 12 10 2 4 2 3 2" xfId="45355"/>
    <cellStyle name="Обычный 12 10 2 4 2 4" xfId="21423"/>
    <cellStyle name="Обычный 12 10 2 4 2 4 2" xfId="49707"/>
    <cellStyle name="Обычный 12 10 2 4 2 5" xfId="31212"/>
    <cellStyle name="Обычный 12 10 2 4 2 6" xfId="60040"/>
    <cellStyle name="Обычный 12 10 2 4 3" xfId="4580"/>
    <cellStyle name="Обычный 12 10 2 4 3 2" xfId="7442"/>
    <cellStyle name="Обычный 12 10 2 4 3 2 2" xfId="35727"/>
    <cellStyle name="Обычный 12 10 2 4 3 3" xfId="21424"/>
    <cellStyle name="Обычный 12 10 2 4 3 3 2" xfId="49708"/>
    <cellStyle name="Обычный 12 10 2 4 3 4" xfId="32869"/>
    <cellStyle name="Обычный 12 10 2 4 4" xfId="5898"/>
    <cellStyle name="Обычный 12 10 2 4 4 2" xfId="7443"/>
    <cellStyle name="Обычный 12 10 2 4 4 2 2" xfId="35728"/>
    <cellStyle name="Обычный 12 10 2 4 4 3" xfId="21425"/>
    <cellStyle name="Обычный 12 10 2 4 4 3 2" xfId="49709"/>
    <cellStyle name="Обычный 12 10 2 4 4 4" xfId="34185"/>
    <cellStyle name="Обычный 12 10 2 4 5" xfId="7440"/>
    <cellStyle name="Обычный 12 10 2 4 5 2" xfId="35725"/>
    <cellStyle name="Обычный 12 10 2 4 6" xfId="15095"/>
    <cellStyle name="Обычный 12 10 2 4 6 2" xfId="43380"/>
    <cellStyle name="Обычный 12 10 2 4 7" xfId="18881"/>
    <cellStyle name="Обычный 12 10 2 4 7 2" xfId="47165"/>
    <cellStyle name="Обычный 12 10 2 4 8" xfId="20042"/>
    <cellStyle name="Обычный 12 10 2 4 8 2" xfId="48326"/>
    <cellStyle name="Обычный 12 10 2 4 9" xfId="21422"/>
    <cellStyle name="Обычный 12 10 2 4 9 2" xfId="49706"/>
    <cellStyle name="Обычный 12 10 2 5" xfId="1602"/>
    <cellStyle name="Обычный 12 10 2 5 2" xfId="3577"/>
    <cellStyle name="Обычный 12 10 2 5 2 2" xfId="7445"/>
    <cellStyle name="Обычный 12 10 2 5 2 2 2" xfId="35730"/>
    <cellStyle name="Обычный 12 10 2 5 2 3" xfId="17725"/>
    <cellStyle name="Обычный 12 10 2 5 2 3 2" xfId="46010"/>
    <cellStyle name="Обычный 12 10 2 5 2 4" xfId="21427"/>
    <cellStyle name="Обычный 12 10 2 5 2 4 2" xfId="49711"/>
    <cellStyle name="Обычный 12 10 2 5 2 5" xfId="31867"/>
    <cellStyle name="Обычный 12 10 2 5 3" xfId="7444"/>
    <cellStyle name="Обычный 12 10 2 5 3 2" xfId="35729"/>
    <cellStyle name="Обычный 12 10 2 5 4" xfId="15750"/>
    <cellStyle name="Обычный 12 10 2 5 4 2" xfId="44035"/>
    <cellStyle name="Обычный 12 10 2 5 5" xfId="21426"/>
    <cellStyle name="Обычный 12 10 2 5 5 2" xfId="49710"/>
    <cellStyle name="Обычный 12 10 2 5 6" xfId="29892"/>
    <cellStyle name="Обычный 12 10 2 5 7" xfId="60033"/>
    <cellStyle name="Обычный 12 10 2 6" xfId="2260"/>
    <cellStyle name="Обычный 12 10 2 6 2" xfId="7446"/>
    <cellStyle name="Обычный 12 10 2 6 2 2" xfId="35731"/>
    <cellStyle name="Обычный 12 10 2 6 3" xfId="16408"/>
    <cellStyle name="Обычный 12 10 2 6 3 2" xfId="44693"/>
    <cellStyle name="Обычный 12 10 2 6 4" xfId="21428"/>
    <cellStyle name="Обычный 12 10 2 6 4 2" xfId="49712"/>
    <cellStyle name="Обычный 12 10 2 6 5" xfId="30550"/>
    <cellStyle name="Обычный 12 10 2 7" xfId="4239"/>
    <cellStyle name="Обычный 12 10 2 7 2" xfId="7447"/>
    <cellStyle name="Обычный 12 10 2 7 2 2" xfId="35732"/>
    <cellStyle name="Обычный 12 10 2 7 3" xfId="18387"/>
    <cellStyle name="Обычный 12 10 2 7 3 2" xfId="46672"/>
    <cellStyle name="Обычный 12 10 2 7 4" xfId="21429"/>
    <cellStyle name="Обычный 12 10 2 7 4 2" xfId="49713"/>
    <cellStyle name="Обычный 12 10 2 7 5" xfId="32529"/>
    <cellStyle name="Обычный 12 10 2 8" xfId="4402"/>
    <cellStyle name="Обычный 12 10 2 8 2" xfId="7448"/>
    <cellStyle name="Обычный 12 10 2 8 2 2" xfId="35733"/>
    <cellStyle name="Обычный 12 10 2 8 3" xfId="18550"/>
    <cellStyle name="Обычный 12 10 2 8 3 2" xfId="46835"/>
    <cellStyle name="Обычный 12 10 2 8 4" xfId="21430"/>
    <cellStyle name="Обычный 12 10 2 8 4 2" xfId="49714"/>
    <cellStyle name="Обычный 12 10 2 8 5" xfId="32692"/>
    <cellStyle name="Обычный 12 10 2 9" xfId="4573"/>
    <cellStyle name="Обычный 12 10 2 9 2" xfId="7449"/>
    <cellStyle name="Обычный 12 10 2 9 2 2" xfId="35734"/>
    <cellStyle name="Обычный 12 10 2 9 3" xfId="21431"/>
    <cellStyle name="Обычный 12 10 2 9 3 2" xfId="49715"/>
    <cellStyle name="Обычный 12 10 2 9 4" xfId="32862"/>
    <cellStyle name="Обычный 12 10 3" xfId="776"/>
    <cellStyle name="Обычный 12 10 3 10" xfId="20043"/>
    <cellStyle name="Обычный 12 10 3 10 2" xfId="48327"/>
    <cellStyle name="Обычный 12 10 3 11" xfId="21432"/>
    <cellStyle name="Обычный 12 10 3 11 2" xfId="49716"/>
    <cellStyle name="Обычный 12 10 3 12" xfId="29068"/>
    <cellStyle name="Обычный 12 10 3 13" xfId="57346"/>
    <cellStyle name="Обычный 12 10 3 14" xfId="58696"/>
    <cellStyle name="Обычный 12 10 3 2" xfId="950"/>
    <cellStyle name="Обычный 12 10 3 2 10" xfId="29241"/>
    <cellStyle name="Обычный 12 10 3 2 11" xfId="57347"/>
    <cellStyle name="Обычный 12 10 3 2 12" xfId="58697"/>
    <cellStyle name="Обычный 12 10 3 2 2" xfId="2926"/>
    <cellStyle name="Обычный 12 10 3 2 2 2" xfId="7452"/>
    <cellStyle name="Обычный 12 10 3 2 2 2 2" xfId="35737"/>
    <cellStyle name="Обычный 12 10 3 2 2 3" xfId="17074"/>
    <cellStyle name="Обычный 12 10 3 2 2 3 2" xfId="45359"/>
    <cellStyle name="Обычный 12 10 3 2 2 4" xfId="21434"/>
    <cellStyle name="Обычный 12 10 3 2 2 4 2" xfId="49718"/>
    <cellStyle name="Обычный 12 10 3 2 2 5" xfId="31216"/>
    <cellStyle name="Обычный 12 10 3 2 2 6" xfId="60042"/>
    <cellStyle name="Обычный 12 10 3 2 3" xfId="4582"/>
    <cellStyle name="Обычный 12 10 3 2 3 2" xfId="7453"/>
    <cellStyle name="Обычный 12 10 3 2 3 2 2" xfId="35738"/>
    <cellStyle name="Обычный 12 10 3 2 3 3" xfId="21435"/>
    <cellStyle name="Обычный 12 10 3 2 3 3 2" xfId="49719"/>
    <cellStyle name="Обычный 12 10 3 2 3 4" xfId="32871"/>
    <cellStyle name="Обычный 12 10 3 2 4" xfId="5900"/>
    <cellStyle name="Обычный 12 10 3 2 4 2" xfId="7454"/>
    <cellStyle name="Обычный 12 10 3 2 4 2 2" xfId="35739"/>
    <cellStyle name="Обычный 12 10 3 2 4 3" xfId="21436"/>
    <cellStyle name="Обычный 12 10 3 2 4 3 2" xfId="49720"/>
    <cellStyle name="Обычный 12 10 3 2 4 4" xfId="34187"/>
    <cellStyle name="Обычный 12 10 3 2 5" xfId="7451"/>
    <cellStyle name="Обычный 12 10 3 2 5 2" xfId="35736"/>
    <cellStyle name="Обычный 12 10 3 2 6" xfId="15099"/>
    <cellStyle name="Обычный 12 10 3 2 6 2" xfId="43384"/>
    <cellStyle name="Обычный 12 10 3 2 7" xfId="18883"/>
    <cellStyle name="Обычный 12 10 3 2 7 2" xfId="47167"/>
    <cellStyle name="Обычный 12 10 3 2 8" xfId="20044"/>
    <cellStyle name="Обычный 12 10 3 2 8 2" xfId="48328"/>
    <cellStyle name="Обычный 12 10 3 2 9" xfId="21433"/>
    <cellStyle name="Обычный 12 10 3 2 9 2" xfId="49717"/>
    <cellStyle name="Обычный 12 10 3 3" xfId="2095"/>
    <cellStyle name="Обычный 12 10 3 3 2" xfId="4070"/>
    <cellStyle name="Обычный 12 10 3 3 2 2" xfId="7456"/>
    <cellStyle name="Обычный 12 10 3 3 2 2 2" xfId="35741"/>
    <cellStyle name="Обычный 12 10 3 3 2 3" xfId="18218"/>
    <cellStyle name="Обычный 12 10 3 3 2 3 2" xfId="46503"/>
    <cellStyle name="Обычный 12 10 3 3 2 4" xfId="21438"/>
    <cellStyle name="Обычный 12 10 3 3 2 4 2" xfId="49722"/>
    <cellStyle name="Обычный 12 10 3 3 2 5" xfId="32360"/>
    <cellStyle name="Обычный 12 10 3 3 3" xfId="7455"/>
    <cellStyle name="Обычный 12 10 3 3 3 2" xfId="35740"/>
    <cellStyle name="Обычный 12 10 3 3 4" xfId="16243"/>
    <cellStyle name="Обычный 12 10 3 3 4 2" xfId="44528"/>
    <cellStyle name="Обычный 12 10 3 3 5" xfId="21437"/>
    <cellStyle name="Обычный 12 10 3 3 5 2" xfId="49721"/>
    <cellStyle name="Обычный 12 10 3 3 6" xfId="30385"/>
    <cellStyle name="Обычный 12 10 3 3 7" xfId="60041"/>
    <cellStyle name="Обычный 12 10 3 4" xfId="2753"/>
    <cellStyle name="Обычный 12 10 3 4 2" xfId="7457"/>
    <cellStyle name="Обычный 12 10 3 4 2 2" xfId="35742"/>
    <cellStyle name="Обычный 12 10 3 4 3" xfId="16901"/>
    <cellStyle name="Обычный 12 10 3 4 3 2" xfId="45186"/>
    <cellStyle name="Обычный 12 10 3 4 4" xfId="21439"/>
    <cellStyle name="Обычный 12 10 3 4 4 2" xfId="49723"/>
    <cellStyle name="Обычный 12 10 3 4 5" xfId="31043"/>
    <cellStyle name="Обычный 12 10 3 5" xfId="4581"/>
    <cellStyle name="Обычный 12 10 3 5 2" xfId="7458"/>
    <cellStyle name="Обычный 12 10 3 5 2 2" xfId="35743"/>
    <cellStyle name="Обычный 12 10 3 5 3" xfId="21440"/>
    <cellStyle name="Обычный 12 10 3 5 3 2" xfId="49724"/>
    <cellStyle name="Обычный 12 10 3 5 4" xfId="32870"/>
    <cellStyle name="Обычный 12 10 3 6" xfId="5899"/>
    <cellStyle name="Обычный 12 10 3 6 2" xfId="7459"/>
    <cellStyle name="Обычный 12 10 3 6 2 2" xfId="35744"/>
    <cellStyle name="Обычный 12 10 3 6 3" xfId="21441"/>
    <cellStyle name="Обычный 12 10 3 6 3 2" xfId="49725"/>
    <cellStyle name="Обычный 12 10 3 6 4" xfId="34186"/>
    <cellStyle name="Обычный 12 10 3 7" xfId="7450"/>
    <cellStyle name="Обычный 12 10 3 7 2" xfId="35735"/>
    <cellStyle name="Обычный 12 10 3 8" xfId="14926"/>
    <cellStyle name="Обычный 12 10 3 8 2" xfId="43211"/>
    <cellStyle name="Обычный 12 10 3 9" xfId="18882"/>
    <cellStyle name="Обычный 12 10 3 9 2" xfId="47166"/>
    <cellStyle name="Обычный 12 10 4" xfId="945"/>
    <cellStyle name="Обычный 12 10 4 10" xfId="29236"/>
    <cellStyle name="Обычный 12 10 4 11" xfId="57348"/>
    <cellStyle name="Обычный 12 10 4 12" xfId="58698"/>
    <cellStyle name="Обычный 12 10 4 2" xfId="2921"/>
    <cellStyle name="Обычный 12 10 4 2 2" xfId="7461"/>
    <cellStyle name="Обычный 12 10 4 2 2 2" xfId="35746"/>
    <cellStyle name="Обычный 12 10 4 2 3" xfId="17069"/>
    <cellStyle name="Обычный 12 10 4 2 3 2" xfId="45354"/>
    <cellStyle name="Обычный 12 10 4 2 4" xfId="21443"/>
    <cellStyle name="Обычный 12 10 4 2 4 2" xfId="49727"/>
    <cellStyle name="Обычный 12 10 4 2 5" xfId="31211"/>
    <cellStyle name="Обычный 12 10 4 2 6" xfId="60043"/>
    <cellStyle name="Обычный 12 10 4 3" xfId="4583"/>
    <cellStyle name="Обычный 12 10 4 3 2" xfId="7462"/>
    <cellStyle name="Обычный 12 10 4 3 2 2" xfId="35747"/>
    <cellStyle name="Обычный 12 10 4 3 3" xfId="21444"/>
    <cellStyle name="Обычный 12 10 4 3 3 2" xfId="49728"/>
    <cellStyle name="Обычный 12 10 4 3 4" xfId="32872"/>
    <cellStyle name="Обычный 12 10 4 4" xfId="5901"/>
    <cellStyle name="Обычный 12 10 4 4 2" xfId="7463"/>
    <cellStyle name="Обычный 12 10 4 4 2 2" xfId="35748"/>
    <cellStyle name="Обычный 12 10 4 4 3" xfId="21445"/>
    <cellStyle name="Обычный 12 10 4 4 3 2" xfId="49729"/>
    <cellStyle name="Обычный 12 10 4 4 4" xfId="34188"/>
    <cellStyle name="Обычный 12 10 4 5" xfId="7460"/>
    <cellStyle name="Обычный 12 10 4 5 2" xfId="35745"/>
    <cellStyle name="Обычный 12 10 4 6" xfId="15094"/>
    <cellStyle name="Обычный 12 10 4 6 2" xfId="43379"/>
    <cellStyle name="Обычный 12 10 4 7" xfId="18884"/>
    <cellStyle name="Обычный 12 10 4 7 2" xfId="47168"/>
    <cellStyle name="Обычный 12 10 4 8" xfId="20045"/>
    <cellStyle name="Обычный 12 10 4 8 2" xfId="48329"/>
    <cellStyle name="Обычный 12 10 4 9" xfId="21442"/>
    <cellStyle name="Обычный 12 10 4 9 2" xfId="49726"/>
    <cellStyle name="Обычный 12 10 5" xfId="1766"/>
    <cellStyle name="Обычный 12 10 5 2" xfId="3741"/>
    <cellStyle name="Обычный 12 10 5 2 2" xfId="7465"/>
    <cellStyle name="Обычный 12 10 5 2 2 2" xfId="35750"/>
    <cellStyle name="Обычный 12 10 5 2 3" xfId="17889"/>
    <cellStyle name="Обычный 12 10 5 2 3 2" xfId="46174"/>
    <cellStyle name="Обычный 12 10 5 2 4" xfId="21447"/>
    <cellStyle name="Обычный 12 10 5 2 4 2" xfId="49731"/>
    <cellStyle name="Обычный 12 10 5 2 5" xfId="32031"/>
    <cellStyle name="Обычный 12 10 5 3" xfId="7464"/>
    <cellStyle name="Обычный 12 10 5 3 2" xfId="35749"/>
    <cellStyle name="Обычный 12 10 5 4" xfId="15914"/>
    <cellStyle name="Обычный 12 10 5 4 2" xfId="44199"/>
    <cellStyle name="Обычный 12 10 5 5" xfId="21446"/>
    <cellStyle name="Обычный 12 10 5 5 2" xfId="49730"/>
    <cellStyle name="Обычный 12 10 5 6" xfId="30056"/>
    <cellStyle name="Обычный 12 10 5 7" xfId="60032"/>
    <cellStyle name="Обычный 12 10 6" xfId="2424"/>
    <cellStyle name="Обычный 12 10 6 2" xfId="7466"/>
    <cellStyle name="Обычный 12 10 6 2 2" xfId="35751"/>
    <cellStyle name="Обычный 12 10 6 3" xfId="16572"/>
    <cellStyle name="Обычный 12 10 6 3 2" xfId="44857"/>
    <cellStyle name="Обычный 12 10 6 4" xfId="21448"/>
    <cellStyle name="Обычный 12 10 6 4 2" xfId="49732"/>
    <cellStyle name="Обычный 12 10 6 5" xfId="30714"/>
    <cellStyle name="Обычный 12 10 7" xfId="4572"/>
    <cellStyle name="Обычный 12 10 7 2" xfId="7467"/>
    <cellStyle name="Обычный 12 10 7 2 2" xfId="35752"/>
    <cellStyle name="Обычный 12 10 7 3" xfId="21449"/>
    <cellStyle name="Обычный 12 10 7 3 2" xfId="49733"/>
    <cellStyle name="Обычный 12 10 7 4" xfId="32861"/>
    <cellStyle name="Обычный 12 10 8" xfId="5890"/>
    <cellStyle name="Обычный 12 10 8 2" xfId="7468"/>
    <cellStyle name="Обычный 12 10 8 2 2" xfId="35753"/>
    <cellStyle name="Обычный 12 10 8 3" xfId="21450"/>
    <cellStyle name="Обычный 12 10 8 3 2" xfId="49734"/>
    <cellStyle name="Обычный 12 10 8 4" xfId="34177"/>
    <cellStyle name="Обычный 12 10 9" xfId="7406"/>
    <cellStyle name="Обычный 12 10 9 2" xfId="35691"/>
    <cellStyle name="Обычный 12 11" xfId="608"/>
    <cellStyle name="Обычный 12 11 10" xfId="20046"/>
    <cellStyle name="Обычный 12 11 10 2" xfId="48330"/>
    <cellStyle name="Обычный 12 11 11" xfId="21451"/>
    <cellStyle name="Обычный 12 11 11 2" xfId="49735"/>
    <cellStyle name="Обычный 12 11 12" xfId="28903"/>
    <cellStyle name="Обычный 12 11 13" xfId="57349"/>
    <cellStyle name="Обычный 12 11 14" xfId="58699"/>
    <cellStyle name="Обычный 12 11 2" xfId="951"/>
    <cellStyle name="Обычный 12 11 2 10" xfId="29242"/>
    <cellStyle name="Обычный 12 11 2 11" xfId="57350"/>
    <cellStyle name="Обычный 12 11 2 12" xfId="58700"/>
    <cellStyle name="Обычный 12 11 2 2" xfId="2927"/>
    <cellStyle name="Обычный 12 11 2 2 2" xfId="7471"/>
    <cellStyle name="Обычный 12 11 2 2 2 2" xfId="35756"/>
    <cellStyle name="Обычный 12 11 2 2 3" xfId="17075"/>
    <cellStyle name="Обычный 12 11 2 2 3 2" xfId="45360"/>
    <cellStyle name="Обычный 12 11 2 2 4" xfId="21453"/>
    <cellStyle name="Обычный 12 11 2 2 4 2" xfId="49737"/>
    <cellStyle name="Обычный 12 11 2 2 5" xfId="31217"/>
    <cellStyle name="Обычный 12 11 2 2 6" xfId="60045"/>
    <cellStyle name="Обычный 12 11 2 3" xfId="4585"/>
    <cellStyle name="Обычный 12 11 2 3 2" xfId="7472"/>
    <cellStyle name="Обычный 12 11 2 3 2 2" xfId="35757"/>
    <cellStyle name="Обычный 12 11 2 3 3" xfId="21454"/>
    <cellStyle name="Обычный 12 11 2 3 3 2" xfId="49738"/>
    <cellStyle name="Обычный 12 11 2 3 4" xfId="32874"/>
    <cellStyle name="Обычный 12 11 2 4" xfId="5903"/>
    <cellStyle name="Обычный 12 11 2 4 2" xfId="7473"/>
    <cellStyle name="Обычный 12 11 2 4 2 2" xfId="35758"/>
    <cellStyle name="Обычный 12 11 2 4 3" xfId="21455"/>
    <cellStyle name="Обычный 12 11 2 4 3 2" xfId="49739"/>
    <cellStyle name="Обычный 12 11 2 4 4" xfId="34190"/>
    <cellStyle name="Обычный 12 11 2 5" xfId="7470"/>
    <cellStyle name="Обычный 12 11 2 5 2" xfId="35755"/>
    <cellStyle name="Обычный 12 11 2 6" xfId="15100"/>
    <cellStyle name="Обычный 12 11 2 6 2" xfId="43385"/>
    <cellStyle name="Обычный 12 11 2 7" xfId="18886"/>
    <cellStyle name="Обычный 12 11 2 7 2" xfId="47170"/>
    <cellStyle name="Обычный 12 11 2 8" xfId="20047"/>
    <cellStyle name="Обычный 12 11 2 8 2" xfId="48331"/>
    <cellStyle name="Обычный 12 11 2 9" xfId="21452"/>
    <cellStyle name="Обычный 12 11 2 9 2" xfId="49736"/>
    <cellStyle name="Обычный 12 11 3" xfId="1930"/>
    <cellStyle name="Обычный 12 11 3 2" xfId="3905"/>
    <cellStyle name="Обычный 12 11 3 2 2" xfId="7475"/>
    <cellStyle name="Обычный 12 11 3 2 2 2" xfId="35760"/>
    <cellStyle name="Обычный 12 11 3 2 3" xfId="18053"/>
    <cellStyle name="Обычный 12 11 3 2 3 2" xfId="46338"/>
    <cellStyle name="Обычный 12 11 3 2 4" xfId="21457"/>
    <cellStyle name="Обычный 12 11 3 2 4 2" xfId="49741"/>
    <cellStyle name="Обычный 12 11 3 2 5" xfId="32195"/>
    <cellStyle name="Обычный 12 11 3 3" xfId="7474"/>
    <cellStyle name="Обычный 12 11 3 3 2" xfId="35759"/>
    <cellStyle name="Обычный 12 11 3 4" xfId="16078"/>
    <cellStyle name="Обычный 12 11 3 4 2" xfId="44363"/>
    <cellStyle name="Обычный 12 11 3 5" xfId="21456"/>
    <cellStyle name="Обычный 12 11 3 5 2" xfId="49740"/>
    <cellStyle name="Обычный 12 11 3 6" xfId="30220"/>
    <cellStyle name="Обычный 12 11 3 7" xfId="60044"/>
    <cellStyle name="Обычный 12 11 4" xfId="2588"/>
    <cellStyle name="Обычный 12 11 4 2" xfId="7476"/>
    <cellStyle name="Обычный 12 11 4 2 2" xfId="35761"/>
    <cellStyle name="Обычный 12 11 4 3" xfId="16736"/>
    <cellStyle name="Обычный 12 11 4 3 2" xfId="45021"/>
    <cellStyle name="Обычный 12 11 4 4" xfId="21458"/>
    <cellStyle name="Обычный 12 11 4 4 2" xfId="49742"/>
    <cellStyle name="Обычный 12 11 4 5" xfId="30878"/>
    <cellStyle name="Обычный 12 11 5" xfId="4584"/>
    <cellStyle name="Обычный 12 11 5 2" xfId="7477"/>
    <cellStyle name="Обычный 12 11 5 2 2" xfId="35762"/>
    <cellStyle name="Обычный 12 11 5 3" xfId="21459"/>
    <cellStyle name="Обычный 12 11 5 3 2" xfId="49743"/>
    <cellStyle name="Обычный 12 11 5 4" xfId="32873"/>
    <cellStyle name="Обычный 12 11 6" xfId="5902"/>
    <cellStyle name="Обычный 12 11 6 2" xfId="7478"/>
    <cellStyle name="Обычный 12 11 6 2 2" xfId="35763"/>
    <cellStyle name="Обычный 12 11 6 3" xfId="21460"/>
    <cellStyle name="Обычный 12 11 6 3 2" xfId="49744"/>
    <cellStyle name="Обычный 12 11 6 4" xfId="34189"/>
    <cellStyle name="Обычный 12 11 7" xfId="7469"/>
    <cellStyle name="Обычный 12 11 7 2" xfId="35754"/>
    <cellStyle name="Обычный 12 11 8" xfId="14761"/>
    <cellStyle name="Обычный 12 11 8 2" xfId="43046"/>
    <cellStyle name="Обычный 12 11 9" xfId="18885"/>
    <cellStyle name="Обычный 12 11 9 2" xfId="47169"/>
    <cellStyle name="Обычный 12 12" xfId="939"/>
    <cellStyle name="Обычный 12 12 10" xfId="29230"/>
    <cellStyle name="Обычный 12 12 11" xfId="57351"/>
    <cellStyle name="Обычный 12 12 12" xfId="58701"/>
    <cellStyle name="Обычный 12 12 2" xfId="2915"/>
    <cellStyle name="Обычный 12 12 2 2" xfId="7480"/>
    <cellStyle name="Обычный 12 12 2 2 2" xfId="35765"/>
    <cellStyle name="Обычный 12 12 2 3" xfId="17063"/>
    <cellStyle name="Обычный 12 12 2 3 2" xfId="45348"/>
    <cellStyle name="Обычный 12 12 2 4" xfId="21462"/>
    <cellStyle name="Обычный 12 12 2 4 2" xfId="49746"/>
    <cellStyle name="Обычный 12 12 2 5" xfId="31205"/>
    <cellStyle name="Обычный 12 12 2 6" xfId="60046"/>
    <cellStyle name="Обычный 12 12 3" xfId="4586"/>
    <cellStyle name="Обычный 12 12 3 2" xfId="7481"/>
    <cellStyle name="Обычный 12 12 3 2 2" xfId="35766"/>
    <cellStyle name="Обычный 12 12 3 3" xfId="21463"/>
    <cellStyle name="Обычный 12 12 3 3 2" xfId="49747"/>
    <cellStyle name="Обычный 12 12 3 4" xfId="32875"/>
    <cellStyle name="Обычный 12 12 4" xfId="5904"/>
    <cellStyle name="Обычный 12 12 4 2" xfId="7482"/>
    <cellStyle name="Обычный 12 12 4 2 2" xfId="35767"/>
    <cellStyle name="Обычный 12 12 4 3" xfId="21464"/>
    <cellStyle name="Обычный 12 12 4 3 2" xfId="49748"/>
    <cellStyle name="Обычный 12 12 4 4" xfId="34191"/>
    <cellStyle name="Обычный 12 12 5" xfId="7479"/>
    <cellStyle name="Обычный 12 12 5 2" xfId="35764"/>
    <cellStyle name="Обычный 12 12 6" xfId="15088"/>
    <cellStyle name="Обычный 12 12 6 2" xfId="43373"/>
    <cellStyle name="Обычный 12 12 7" xfId="18887"/>
    <cellStyle name="Обычный 12 12 7 2" xfId="47171"/>
    <cellStyle name="Обычный 12 12 8" xfId="20048"/>
    <cellStyle name="Обычный 12 12 8 2" xfId="48332"/>
    <cellStyle name="Обычный 12 12 9" xfId="21461"/>
    <cellStyle name="Обычный 12 12 9 2" xfId="49745"/>
    <cellStyle name="Обычный 12 13" xfId="1601"/>
    <cellStyle name="Обычный 12 13 2" xfId="3576"/>
    <cellStyle name="Обычный 12 13 2 2" xfId="7484"/>
    <cellStyle name="Обычный 12 13 2 2 2" xfId="35769"/>
    <cellStyle name="Обычный 12 13 2 3" xfId="17724"/>
    <cellStyle name="Обычный 12 13 2 3 2" xfId="46009"/>
    <cellStyle name="Обычный 12 13 2 4" xfId="21466"/>
    <cellStyle name="Обычный 12 13 2 4 2" xfId="49750"/>
    <cellStyle name="Обычный 12 13 2 5" xfId="31866"/>
    <cellStyle name="Обычный 12 13 3" xfId="7483"/>
    <cellStyle name="Обычный 12 13 3 2" xfId="35768"/>
    <cellStyle name="Обычный 12 13 4" xfId="15749"/>
    <cellStyle name="Обычный 12 13 4 2" xfId="44034"/>
    <cellStyle name="Обычный 12 13 5" xfId="21465"/>
    <cellStyle name="Обычный 12 13 5 2" xfId="49749"/>
    <cellStyle name="Обычный 12 13 6" xfId="29891"/>
    <cellStyle name="Обычный 12 13 7" xfId="59993"/>
    <cellStyle name="Обычный 12 14" xfId="2259"/>
    <cellStyle name="Обычный 12 14 2" xfId="7485"/>
    <cellStyle name="Обычный 12 14 2 2" xfId="35770"/>
    <cellStyle name="Обычный 12 14 3" xfId="16407"/>
    <cellStyle name="Обычный 12 14 3 2" xfId="44692"/>
    <cellStyle name="Обычный 12 14 4" xfId="21467"/>
    <cellStyle name="Обычный 12 14 4 2" xfId="49751"/>
    <cellStyle name="Обычный 12 14 5" xfId="30549"/>
    <cellStyle name="Обычный 12 15" xfId="4232"/>
    <cellStyle name="Обычный 12 15 2" xfId="7486"/>
    <cellStyle name="Обычный 12 15 2 2" xfId="35771"/>
    <cellStyle name="Обычный 12 15 3" xfId="18380"/>
    <cellStyle name="Обычный 12 15 3 2" xfId="46665"/>
    <cellStyle name="Обычный 12 15 4" xfId="21468"/>
    <cellStyle name="Обычный 12 15 4 2" xfId="49752"/>
    <cellStyle name="Обычный 12 15 5" xfId="32522"/>
    <cellStyle name="Обычный 12 16" xfId="4395"/>
    <cellStyle name="Обычный 12 16 2" xfId="7487"/>
    <cellStyle name="Обычный 12 16 2 2" xfId="35772"/>
    <cellStyle name="Обычный 12 16 3" xfId="18543"/>
    <cellStyle name="Обычный 12 16 3 2" xfId="46828"/>
    <cellStyle name="Обычный 12 16 4" xfId="21469"/>
    <cellStyle name="Обычный 12 16 4 2" xfId="49753"/>
    <cellStyle name="Обычный 12 16 5" xfId="32685"/>
    <cellStyle name="Обычный 12 17" xfId="4562"/>
    <cellStyle name="Обычный 12 17 2" xfId="7488"/>
    <cellStyle name="Обычный 12 17 2 2" xfId="35773"/>
    <cellStyle name="Обычный 12 17 3" xfId="21470"/>
    <cellStyle name="Обычный 12 17 3 2" xfId="49754"/>
    <cellStyle name="Обычный 12 17 4" xfId="32851"/>
    <cellStyle name="Обычный 12 18" xfId="5880"/>
    <cellStyle name="Обычный 12 18 2" xfId="7489"/>
    <cellStyle name="Обычный 12 18 2 2" xfId="35774"/>
    <cellStyle name="Обычный 12 18 3" xfId="21471"/>
    <cellStyle name="Обычный 12 18 3 2" xfId="49755"/>
    <cellStyle name="Обычный 12 18 4" xfId="34167"/>
    <cellStyle name="Обычный 12 19" xfId="7200"/>
    <cellStyle name="Обычный 12 19 2" xfId="7490"/>
    <cellStyle name="Обычный 12 19 2 2" xfId="35775"/>
    <cellStyle name="Обычный 12 19 3" xfId="21472"/>
    <cellStyle name="Обычный 12 19 3 2" xfId="49756"/>
    <cellStyle name="Обычный 12 19 4" xfId="35485"/>
    <cellStyle name="Обычный 12 2" xfId="166"/>
    <cellStyle name="Обычный 12 2 10" xfId="952"/>
    <cellStyle name="Обычный 12 2 10 10" xfId="29243"/>
    <cellStyle name="Обычный 12 2 10 11" xfId="57353"/>
    <cellStyle name="Обычный 12 2 10 12" xfId="58703"/>
    <cellStyle name="Обычный 12 2 10 2" xfId="2928"/>
    <cellStyle name="Обычный 12 2 10 2 2" xfId="7493"/>
    <cellStyle name="Обычный 12 2 10 2 2 2" xfId="35778"/>
    <cellStyle name="Обычный 12 2 10 2 3" xfId="17076"/>
    <cellStyle name="Обычный 12 2 10 2 3 2" xfId="45361"/>
    <cellStyle name="Обычный 12 2 10 2 4" xfId="21475"/>
    <cellStyle name="Обычный 12 2 10 2 4 2" xfId="49759"/>
    <cellStyle name="Обычный 12 2 10 2 5" xfId="31218"/>
    <cellStyle name="Обычный 12 2 10 2 6" xfId="60048"/>
    <cellStyle name="Обычный 12 2 10 3" xfId="4588"/>
    <cellStyle name="Обычный 12 2 10 3 2" xfId="7494"/>
    <cellStyle name="Обычный 12 2 10 3 2 2" xfId="35779"/>
    <cellStyle name="Обычный 12 2 10 3 3" xfId="21476"/>
    <cellStyle name="Обычный 12 2 10 3 3 2" xfId="49760"/>
    <cellStyle name="Обычный 12 2 10 3 4" xfId="32877"/>
    <cellStyle name="Обычный 12 2 10 4" xfId="5906"/>
    <cellStyle name="Обычный 12 2 10 4 2" xfId="7495"/>
    <cellStyle name="Обычный 12 2 10 4 2 2" xfId="35780"/>
    <cellStyle name="Обычный 12 2 10 4 3" xfId="21477"/>
    <cellStyle name="Обычный 12 2 10 4 3 2" xfId="49761"/>
    <cellStyle name="Обычный 12 2 10 4 4" xfId="34193"/>
    <cellStyle name="Обычный 12 2 10 5" xfId="7492"/>
    <cellStyle name="Обычный 12 2 10 5 2" xfId="35777"/>
    <cellStyle name="Обычный 12 2 10 6" xfId="15101"/>
    <cellStyle name="Обычный 12 2 10 6 2" xfId="43386"/>
    <cellStyle name="Обычный 12 2 10 7" xfId="18888"/>
    <cellStyle name="Обычный 12 2 10 7 2" xfId="47172"/>
    <cellStyle name="Обычный 12 2 10 8" xfId="20050"/>
    <cellStyle name="Обычный 12 2 10 8 2" xfId="48334"/>
    <cellStyle name="Обычный 12 2 10 9" xfId="21474"/>
    <cellStyle name="Обычный 12 2 10 9 2" xfId="49758"/>
    <cellStyle name="Обычный 12 2 11" xfId="1603"/>
    <cellStyle name="Обычный 12 2 11 2" xfId="3578"/>
    <cellStyle name="Обычный 12 2 11 2 2" xfId="7497"/>
    <cellStyle name="Обычный 12 2 11 2 2 2" xfId="35782"/>
    <cellStyle name="Обычный 12 2 11 2 3" xfId="17726"/>
    <cellStyle name="Обычный 12 2 11 2 3 2" xfId="46011"/>
    <cellStyle name="Обычный 12 2 11 2 4" xfId="21479"/>
    <cellStyle name="Обычный 12 2 11 2 4 2" xfId="49763"/>
    <cellStyle name="Обычный 12 2 11 2 5" xfId="31868"/>
    <cellStyle name="Обычный 12 2 11 3" xfId="7496"/>
    <cellStyle name="Обычный 12 2 11 3 2" xfId="35781"/>
    <cellStyle name="Обычный 12 2 11 4" xfId="15751"/>
    <cellStyle name="Обычный 12 2 11 4 2" xfId="44036"/>
    <cellStyle name="Обычный 12 2 11 5" xfId="21478"/>
    <cellStyle name="Обычный 12 2 11 5 2" xfId="49762"/>
    <cellStyle name="Обычный 12 2 11 6" xfId="29893"/>
    <cellStyle name="Обычный 12 2 11 7" xfId="60047"/>
    <cellStyle name="Обычный 12 2 12" xfId="2261"/>
    <cellStyle name="Обычный 12 2 12 2" xfId="7498"/>
    <cellStyle name="Обычный 12 2 12 2 2" xfId="35783"/>
    <cellStyle name="Обычный 12 2 12 3" xfId="16409"/>
    <cellStyle name="Обычный 12 2 12 3 2" xfId="44694"/>
    <cellStyle name="Обычный 12 2 12 4" xfId="21480"/>
    <cellStyle name="Обычный 12 2 12 4 2" xfId="49764"/>
    <cellStyle name="Обычный 12 2 12 5" xfId="30551"/>
    <cellStyle name="Обычный 12 2 13" xfId="4235"/>
    <cellStyle name="Обычный 12 2 13 2" xfId="7499"/>
    <cellStyle name="Обычный 12 2 13 2 2" xfId="35784"/>
    <cellStyle name="Обычный 12 2 13 3" xfId="18383"/>
    <cellStyle name="Обычный 12 2 13 3 2" xfId="46668"/>
    <cellStyle name="Обычный 12 2 13 4" xfId="21481"/>
    <cellStyle name="Обычный 12 2 13 4 2" xfId="49765"/>
    <cellStyle name="Обычный 12 2 13 5" xfId="32525"/>
    <cellStyle name="Обычный 12 2 14" xfId="4398"/>
    <cellStyle name="Обычный 12 2 14 2" xfId="7500"/>
    <cellStyle name="Обычный 12 2 14 2 2" xfId="35785"/>
    <cellStyle name="Обычный 12 2 14 3" xfId="18546"/>
    <cellStyle name="Обычный 12 2 14 3 2" xfId="46831"/>
    <cellStyle name="Обычный 12 2 14 4" xfId="21482"/>
    <cellStyle name="Обычный 12 2 14 4 2" xfId="49766"/>
    <cellStyle name="Обычный 12 2 14 5" xfId="32688"/>
    <cellStyle name="Обычный 12 2 15" xfId="4587"/>
    <cellStyle name="Обычный 12 2 15 2" xfId="7501"/>
    <cellStyle name="Обычный 12 2 15 2 2" xfId="35786"/>
    <cellStyle name="Обычный 12 2 15 3" xfId="21483"/>
    <cellStyle name="Обычный 12 2 15 3 2" xfId="49767"/>
    <cellStyle name="Обычный 12 2 15 4" xfId="32876"/>
    <cellStyle name="Обычный 12 2 16" xfId="5905"/>
    <cellStyle name="Обычный 12 2 16 2" xfId="7502"/>
    <cellStyle name="Обычный 12 2 16 2 2" xfId="35787"/>
    <cellStyle name="Обычный 12 2 16 3" xfId="21484"/>
    <cellStyle name="Обычный 12 2 16 3 2" xfId="49768"/>
    <cellStyle name="Обычный 12 2 16 4" xfId="34192"/>
    <cellStyle name="Обычный 12 2 17" xfId="7202"/>
    <cellStyle name="Обычный 12 2 17 2" xfId="7503"/>
    <cellStyle name="Обычный 12 2 17 2 2" xfId="35788"/>
    <cellStyle name="Обычный 12 2 17 3" xfId="21485"/>
    <cellStyle name="Обычный 12 2 17 3 2" xfId="49769"/>
    <cellStyle name="Обычный 12 2 17 4" xfId="35487"/>
    <cellStyle name="Обычный 12 2 18" xfId="7491"/>
    <cellStyle name="Обычный 12 2 18 2" xfId="35776"/>
    <cellStyle name="Обычный 12 2 19" xfId="14434"/>
    <cellStyle name="Обычный 12 2 19 2" xfId="42719"/>
    <cellStyle name="Обычный 12 2 2" xfId="167"/>
    <cellStyle name="Обычный 12 2 2 10" xfId="2262"/>
    <cellStyle name="Обычный 12 2 2 10 2" xfId="7505"/>
    <cellStyle name="Обычный 12 2 2 10 2 2" xfId="35790"/>
    <cellStyle name="Обычный 12 2 2 10 3" xfId="16410"/>
    <cellStyle name="Обычный 12 2 2 10 3 2" xfId="44695"/>
    <cellStyle name="Обычный 12 2 2 10 4" xfId="21487"/>
    <cellStyle name="Обычный 12 2 2 10 4 2" xfId="49771"/>
    <cellStyle name="Обычный 12 2 2 10 5" xfId="30552"/>
    <cellStyle name="Обычный 12 2 2 11" xfId="4241"/>
    <cellStyle name="Обычный 12 2 2 11 2" xfId="7506"/>
    <cellStyle name="Обычный 12 2 2 11 2 2" xfId="35791"/>
    <cellStyle name="Обычный 12 2 2 11 3" xfId="18389"/>
    <cellStyle name="Обычный 12 2 2 11 3 2" xfId="46674"/>
    <cellStyle name="Обычный 12 2 2 11 4" xfId="21488"/>
    <cellStyle name="Обычный 12 2 2 11 4 2" xfId="49772"/>
    <cellStyle name="Обычный 12 2 2 11 5" xfId="32531"/>
    <cellStyle name="Обычный 12 2 2 12" xfId="4404"/>
    <cellStyle name="Обычный 12 2 2 12 2" xfId="7507"/>
    <cellStyle name="Обычный 12 2 2 12 2 2" xfId="35792"/>
    <cellStyle name="Обычный 12 2 2 12 3" xfId="18552"/>
    <cellStyle name="Обычный 12 2 2 12 3 2" xfId="46837"/>
    <cellStyle name="Обычный 12 2 2 12 4" xfId="21489"/>
    <cellStyle name="Обычный 12 2 2 12 4 2" xfId="49773"/>
    <cellStyle name="Обычный 12 2 2 12 5" xfId="32694"/>
    <cellStyle name="Обычный 12 2 2 13" xfId="4589"/>
    <cellStyle name="Обычный 12 2 2 13 2" xfId="7508"/>
    <cellStyle name="Обычный 12 2 2 13 2 2" xfId="35793"/>
    <cellStyle name="Обычный 12 2 2 13 3" xfId="21490"/>
    <cellStyle name="Обычный 12 2 2 13 3 2" xfId="49774"/>
    <cellStyle name="Обычный 12 2 2 13 4" xfId="32878"/>
    <cellStyle name="Обычный 12 2 2 14" xfId="5907"/>
    <cellStyle name="Обычный 12 2 2 14 2" xfId="7509"/>
    <cellStyle name="Обычный 12 2 2 14 2 2" xfId="35794"/>
    <cellStyle name="Обычный 12 2 2 14 3" xfId="21491"/>
    <cellStyle name="Обычный 12 2 2 14 3 2" xfId="49775"/>
    <cellStyle name="Обычный 12 2 2 14 4" xfId="34194"/>
    <cellStyle name="Обычный 12 2 2 15" xfId="7203"/>
    <cellStyle name="Обычный 12 2 2 15 2" xfId="7510"/>
    <cellStyle name="Обычный 12 2 2 15 2 2" xfId="35795"/>
    <cellStyle name="Обычный 12 2 2 15 3" xfId="21492"/>
    <cellStyle name="Обычный 12 2 2 15 3 2" xfId="49776"/>
    <cellStyle name="Обычный 12 2 2 15 4" xfId="35488"/>
    <cellStyle name="Обычный 12 2 2 16" xfId="7504"/>
    <cellStyle name="Обычный 12 2 2 16 2" xfId="35789"/>
    <cellStyle name="Обычный 12 2 2 17" xfId="14435"/>
    <cellStyle name="Обычный 12 2 2 17 2" xfId="42720"/>
    <cellStyle name="Обычный 12 2 2 18" xfId="18714"/>
    <cellStyle name="Обычный 12 2 2 18 2" xfId="46998"/>
    <cellStyle name="Обычный 12 2 2 19" xfId="20051"/>
    <cellStyle name="Обычный 12 2 2 19 2" xfId="48335"/>
    <cellStyle name="Обычный 12 2 2 2" xfId="168"/>
    <cellStyle name="Обычный 12 2 2 2 10" xfId="4242"/>
    <cellStyle name="Обычный 12 2 2 2 10 2" xfId="7512"/>
    <cellStyle name="Обычный 12 2 2 2 10 2 2" xfId="35797"/>
    <cellStyle name="Обычный 12 2 2 2 10 3" xfId="18390"/>
    <cellStyle name="Обычный 12 2 2 2 10 3 2" xfId="46675"/>
    <cellStyle name="Обычный 12 2 2 2 10 4" xfId="21494"/>
    <cellStyle name="Обычный 12 2 2 2 10 4 2" xfId="49778"/>
    <cellStyle name="Обычный 12 2 2 2 10 5" xfId="32532"/>
    <cellStyle name="Обычный 12 2 2 2 11" xfId="4405"/>
    <cellStyle name="Обычный 12 2 2 2 11 2" xfId="7513"/>
    <cellStyle name="Обычный 12 2 2 2 11 2 2" xfId="35798"/>
    <cellStyle name="Обычный 12 2 2 2 11 3" xfId="18553"/>
    <cellStyle name="Обычный 12 2 2 2 11 3 2" xfId="46838"/>
    <cellStyle name="Обычный 12 2 2 2 11 4" xfId="21495"/>
    <cellStyle name="Обычный 12 2 2 2 11 4 2" xfId="49779"/>
    <cellStyle name="Обычный 12 2 2 2 11 5" xfId="32695"/>
    <cellStyle name="Обычный 12 2 2 2 12" xfId="4590"/>
    <cellStyle name="Обычный 12 2 2 2 12 2" xfId="7514"/>
    <cellStyle name="Обычный 12 2 2 2 12 2 2" xfId="35799"/>
    <cellStyle name="Обычный 12 2 2 2 12 3" xfId="21496"/>
    <cellStyle name="Обычный 12 2 2 2 12 3 2" xfId="49780"/>
    <cellStyle name="Обычный 12 2 2 2 12 4" xfId="32879"/>
    <cellStyle name="Обычный 12 2 2 2 13" xfId="5908"/>
    <cellStyle name="Обычный 12 2 2 2 13 2" xfId="7515"/>
    <cellStyle name="Обычный 12 2 2 2 13 2 2" xfId="35800"/>
    <cellStyle name="Обычный 12 2 2 2 13 3" xfId="21497"/>
    <cellStyle name="Обычный 12 2 2 2 13 3 2" xfId="49781"/>
    <cellStyle name="Обычный 12 2 2 2 13 4" xfId="34195"/>
    <cellStyle name="Обычный 12 2 2 2 14" xfId="7204"/>
    <cellStyle name="Обычный 12 2 2 2 14 2" xfId="7516"/>
    <cellStyle name="Обычный 12 2 2 2 14 2 2" xfId="35801"/>
    <cellStyle name="Обычный 12 2 2 2 14 3" xfId="21498"/>
    <cellStyle name="Обычный 12 2 2 2 14 3 2" xfId="49782"/>
    <cellStyle name="Обычный 12 2 2 2 14 4" xfId="35489"/>
    <cellStyle name="Обычный 12 2 2 2 15" xfId="7511"/>
    <cellStyle name="Обычный 12 2 2 2 15 2" xfId="35796"/>
    <cellStyle name="Обычный 12 2 2 2 16" xfId="14436"/>
    <cellStyle name="Обычный 12 2 2 2 16 2" xfId="42721"/>
    <cellStyle name="Обычный 12 2 2 2 17" xfId="18715"/>
    <cellStyle name="Обычный 12 2 2 2 17 2" xfId="46999"/>
    <cellStyle name="Обычный 12 2 2 2 18" xfId="20052"/>
    <cellStyle name="Обычный 12 2 2 2 18 2" xfId="48336"/>
    <cellStyle name="Обычный 12 2 2 2 19" xfId="21493"/>
    <cellStyle name="Обычный 12 2 2 2 19 2" xfId="49777"/>
    <cellStyle name="Обычный 12 2 2 2 2" xfId="169"/>
    <cellStyle name="Обычный 12 2 2 2 2 10" xfId="4591"/>
    <cellStyle name="Обычный 12 2 2 2 2 10 2" xfId="7518"/>
    <cellStyle name="Обычный 12 2 2 2 2 10 2 2" xfId="35803"/>
    <cellStyle name="Обычный 12 2 2 2 2 10 3" xfId="21500"/>
    <cellStyle name="Обычный 12 2 2 2 2 10 3 2" xfId="49784"/>
    <cellStyle name="Обычный 12 2 2 2 2 10 4" xfId="32880"/>
    <cellStyle name="Обычный 12 2 2 2 2 11" xfId="5909"/>
    <cellStyle name="Обычный 12 2 2 2 2 11 2" xfId="7519"/>
    <cellStyle name="Обычный 12 2 2 2 2 11 2 2" xfId="35804"/>
    <cellStyle name="Обычный 12 2 2 2 2 11 3" xfId="21501"/>
    <cellStyle name="Обычный 12 2 2 2 2 11 3 2" xfId="49785"/>
    <cellStyle name="Обычный 12 2 2 2 2 11 4" xfId="34196"/>
    <cellStyle name="Обычный 12 2 2 2 2 12" xfId="7205"/>
    <cellStyle name="Обычный 12 2 2 2 2 12 2" xfId="7520"/>
    <cellStyle name="Обычный 12 2 2 2 2 12 2 2" xfId="35805"/>
    <cellStyle name="Обычный 12 2 2 2 2 12 3" xfId="21502"/>
    <cellStyle name="Обычный 12 2 2 2 2 12 3 2" xfId="49786"/>
    <cellStyle name="Обычный 12 2 2 2 2 12 4" xfId="35490"/>
    <cellStyle name="Обычный 12 2 2 2 2 13" xfId="7517"/>
    <cellStyle name="Обычный 12 2 2 2 2 13 2" xfId="35802"/>
    <cellStyle name="Обычный 12 2 2 2 2 14" xfId="14437"/>
    <cellStyle name="Обычный 12 2 2 2 2 14 2" xfId="42722"/>
    <cellStyle name="Обычный 12 2 2 2 2 15" xfId="18716"/>
    <cellStyle name="Обычный 12 2 2 2 2 15 2" xfId="47000"/>
    <cellStyle name="Обычный 12 2 2 2 2 16" xfId="20053"/>
    <cellStyle name="Обычный 12 2 2 2 2 16 2" xfId="48337"/>
    <cellStyle name="Обычный 12 2 2 2 2 17" xfId="21499"/>
    <cellStyle name="Обычный 12 2 2 2 2 17 2" xfId="49783"/>
    <cellStyle name="Обычный 12 2 2 2 2 18" xfId="28419"/>
    <cellStyle name="Обычный 12 2 2 2 2 18 2" xfId="56703"/>
    <cellStyle name="Обычный 12 2 2 2 2 19" xfId="28579"/>
    <cellStyle name="Обычный 12 2 2 2 2 2" xfId="170"/>
    <cellStyle name="Обычный 12 2 2 2 2 2 10" xfId="5910"/>
    <cellStyle name="Обычный 12 2 2 2 2 2 10 2" xfId="7522"/>
    <cellStyle name="Обычный 12 2 2 2 2 2 10 2 2" xfId="35807"/>
    <cellStyle name="Обычный 12 2 2 2 2 2 10 3" xfId="21504"/>
    <cellStyle name="Обычный 12 2 2 2 2 2 10 3 2" xfId="49788"/>
    <cellStyle name="Обычный 12 2 2 2 2 2 10 4" xfId="34197"/>
    <cellStyle name="Обычный 12 2 2 2 2 2 11" xfId="7206"/>
    <cellStyle name="Обычный 12 2 2 2 2 2 11 2" xfId="7523"/>
    <cellStyle name="Обычный 12 2 2 2 2 2 11 2 2" xfId="35808"/>
    <cellStyle name="Обычный 12 2 2 2 2 2 11 3" xfId="21505"/>
    <cellStyle name="Обычный 12 2 2 2 2 2 11 3 2" xfId="49789"/>
    <cellStyle name="Обычный 12 2 2 2 2 2 11 4" xfId="35491"/>
    <cellStyle name="Обычный 12 2 2 2 2 2 12" xfId="7521"/>
    <cellStyle name="Обычный 12 2 2 2 2 2 12 2" xfId="35806"/>
    <cellStyle name="Обычный 12 2 2 2 2 2 13" xfId="14438"/>
    <cellStyle name="Обычный 12 2 2 2 2 2 13 2" xfId="42723"/>
    <cellStyle name="Обычный 12 2 2 2 2 2 14" xfId="18717"/>
    <cellStyle name="Обычный 12 2 2 2 2 2 14 2" xfId="47001"/>
    <cellStyle name="Обычный 12 2 2 2 2 2 15" xfId="20054"/>
    <cellStyle name="Обычный 12 2 2 2 2 2 15 2" xfId="48338"/>
    <cellStyle name="Обычный 12 2 2 2 2 2 16" xfId="21503"/>
    <cellStyle name="Обычный 12 2 2 2 2 2 16 2" xfId="49787"/>
    <cellStyle name="Обычный 12 2 2 2 2 2 17" xfId="28420"/>
    <cellStyle name="Обычный 12 2 2 2 2 2 17 2" xfId="56704"/>
    <cellStyle name="Обычный 12 2 2 2 2 2 18" xfId="28580"/>
    <cellStyle name="Обычный 12 2 2 2 2 2 19" xfId="56864"/>
    <cellStyle name="Обычный 12 2 2 2 2 2 2" xfId="440"/>
    <cellStyle name="Обычный 12 2 2 2 2 2 2 10" xfId="18889"/>
    <cellStyle name="Обычный 12 2 2 2 2 2 2 10 2" xfId="47173"/>
    <cellStyle name="Обычный 12 2 2 2 2 2 2 11" xfId="20055"/>
    <cellStyle name="Обычный 12 2 2 2 2 2 2 11 2" xfId="48339"/>
    <cellStyle name="Обычный 12 2 2 2 2 2 2 12" xfId="21506"/>
    <cellStyle name="Обычный 12 2 2 2 2 2 2 12 2" xfId="49790"/>
    <cellStyle name="Обычный 12 2 2 2 2 2 2 13" xfId="28744"/>
    <cellStyle name="Обычный 12 2 2 2 2 2 2 14" xfId="57358"/>
    <cellStyle name="Обычный 12 2 2 2 2 2 2 15" xfId="58708"/>
    <cellStyle name="Обычный 12 2 2 2 2 2 2 2" xfId="781"/>
    <cellStyle name="Обычный 12 2 2 2 2 2 2 2 10" xfId="20056"/>
    <cellStyle name="Обычный 12 2 2 2 2 2 2 2 10 2" xfId="48340"/>
    <cellStyle name="Обычный 12 2 2 2 2 2 2 2 11" xfId="21507"/>
    <cellStyle name="Обычный 12 2 2 2 2 2 2 2 11 2" xfId="49791"/>
    <cellStyle name="Обычный 12 2 2 2 2 2 2 2 12" xfId="29073"/>
    <cellStyle name="Обычный 12 2 2 2 2 2 2 2 13" xfId="57359"/>
    <cellStyle name="Обычный 12 2 2 2 2 2 2 2 14" xfId="58709"/>
    <cellStyle name="Обычный 12 2 2 2 2 2 2 2 2" xfId="958"/>
    <cellStyle name="Обычный 12 2 2 2 2 2 2 2 2 10" xfId="29249"/>
    <cellStyle name="Обычный 12 2 2 2 2 2 2 2 2 11" xfId="57360"/>
    <cellStyle name="Обычный 12 2 2 2 2 2 2 2 2 12" xfId="58710"/>
    <cellStyle name="Обычный 12 2 2 2 2 2 2 2 2 2" xfId="2934"/>
    <cellStyle name="Обычный 12 2 2 2 2 2 2 2 2 2 2" xfId="7527"/>
    <cellStyle name="Обычный 12 2 2 2 2 2 2 2 2 2 2 2" xfId="35812"/>
    <cellStyle name="Обычный 12 2 2 2 2 2 2 2 2 2 3" xfId="17082"/>
    <cellStyle name="Обычный 12 2 2 2 2 2 2 2 2 2 3 2" xfId="45367"/>
    <cellStyle name="Обычный 12 2 2 2 2 2 2 2 2 2 4" xfId="21509"/>
    <cellStyle name="Обычный 12 2 2 2 2 2 2 2 2 2 4 2" xfId="49793"/>
    <cellStyle name="Обычный 12 2 2 2 2 2 2 2 2 2 5" xfId="31224"/>
    <cellStyle name="Обычный 12 2 2 2 2 2 2 2 2 2 6" xfId="60055"/>
    <cellStyle name="Обычный 12 2 2 2 2 2 2 2 2 3" xfId="4595"/>
    <cellStyle name="Обычный 12 2 2 2 2 2 2 2 2 3 2" xfId="7528"/>
    <cellStyle name="Обычный 12 2 2 2 2 2 2 2 2 3 2 2" xfId="35813"/>
    <cellStyle name="Обычный 12 2 2 2 2 2 2 2 2 3 3" xfId="21510"/>
    <cellStyle name="Обычный 12 2 2 2 2 2 2 2 2 3 3 2" xfId="49794"/>
    <cellStyle name="Обычный 12 2 2 2 2 2 2 2 2 3 4" xfId="32884"/>
    <cellStyle name="Обычный 12 2 2 2 2 2 2 2 2 4" xfId="5913"/>
    <cellStyle name="Обычный 12 2 2 2 2 2 2 2 2 4 2" xfId="7529"/>
    <cellStyle name="Обычный 12 2 2 2 2 2 2 2 2 4 2 2" xfId="35814"/>
    <cellStyle name="Обычный 12 2 2 2 2 2 2 2 2 4 3" xfId="21511"/>
    <cellStyle name="Обычный 12 2 2 2 2 2 2 2 2 4 3 2" xfId="49795"/>
    <cellStyle name="Обычный 12 2 2 2 2 2 2 2 2 4 4" xfId="34200"/>
    <cellStyle name="Обычный 12 2 2 2 2 2 2 2 2 5" xfId="7526"/>
    <cellStyle name="Обычный 12 2 2 2 2 2 2 2 2 5 2" xfId="35811"/>
    <cellStyle name="Обычный 12 2 2 2 2 2 2 2 2 6" xfId="15107"/>
    <cellStyle name="Обычный 12 2 2 2 2 2 2 2 2 6 2" xfId="43392"/>
    <cellStyle name="Обычный 12 2 2 2 2 2 2 2 2 7" xfId="18891"/>
    <cellStyle name="Обычный 12 2 2 2 2 2 2 2 2 7 2" xfId="47175"/>
    <cellStyle name="Обычный 12 2 2 2 2 2 2 2 2 8" xfId="20057"/>
    <cellStyle name="Обычный 12 2 2 2 2 2 2 2 2 8 2" xfId="48341"/>
    <cellStyle name="Обычный 12 2 2 2 2 2 2 2 2 9" xfId="21508"/>
    <cellStyle name="Обычный 12 2 2 2 2 2 2 2 2 9 2" xfId="49792"/>
    <cellStyle name="Обычный 12 2 2 2 2 2 2 2 3" xfId="2100"/>
    <cellStyle name="Обычный 12 2 2 2 2 2 2 2 3 2" xfId="4075"/>
    <cellStyle name="Обычный 12 2 2 2 2 2 2 2 3 2 2" xfId="7531"/>
    <cellStyle name="Обычный 12 2 2 2 2 2 2 2 3 2 2 2" xfId="35816"/>
    <cellStyle name="Обычный 12 2 2 2 2 2 2 2 3 2 3" xfId="18223"/>
    <cellStyle name="Обычный 12 2 2 2 2 2 2 2 3 2 3 2" xfId="46508"/>
    <cellStyle name="Обычный 12 2 2 2 2 2 2 2 3 2 4" xfId="21513"/>
    <cellStyle name="Обычный 12 2 2 2 2 2 2 2 3 2 4 2" xfId="49797"/>
    <cellStyle name="Обычный 12 2 2 2 2 2 2 2 3 2 5" xfId="32365"/>
    <cellStyle name="Обычный 12 2 2 2 2 2 2 2 3 3" xfId="7530"/>
    <cellStyle name="Обычный 12 2 2 2 2 2 2 2 3 3 2" xfId="35815"/>
    <cellStyle name="Обычный 12 2 2 2 2 2 2 2 3 4" xfId="16248"/>
    <cellStyle name="Обычный 12 2 2 2 2 2 2 2 3 4 2" xfId="44533"/>
    <cellStyle name="Обычный 12 2 2 2 2 2 2 2 3 5" xfId="21512"/>
    <cellStyle name="Обычный 12 2 2 2 2 2 2 2 3 5 2" xfId="49796"/>
    <cellStyle name="Обычный 12 2 2 2 2 2 2 2 3 6" xfId="30390"/>
    <cellStyle name="Обычный 12 2 2 2 2 2 2 2 3 7" xfId="60054"/>
    <cellStyle name="Обычный 12 2 2 2 2 2 2 2 4" xfId="2758"/>
    <cellStyle name="Обычный 12 2 2 2 2 2 2 2 4 2" xfId="7532"/>
    <cellStyle name="Обычный 12 2 2 2 2 2 2 2 4 2 2" xfId="35817"/>
    <cellStyle name="Обычный 12 2 2 2 2 2 2 2 4 3" xfId="16906"/>
    <cellStyle name="Обычный 12 2 2 2 2 2 2 2 4 3 2" xfId="45191"/>
    <cellStyle name="Обычный 12 2 2 2 2 2 2 2 4 4" xfId="21514"/>
    <cellStyle name="Обычный 12 2 2 2 2 2 2 2 4 4 2" xfId="49798"/>
    <cellStyle name="Обычный 12 2 2 2 2 2 2 2 4 5" xfId="31048"/>
    <cellStyle name="Обычный 12 2 2 2 2 2 2 2 5" xfId="4594"/>
    <cellStyle name="Обычный 12 2 2 2 2 2 2 2 5 2" xfId="7533"/>
    <cellStyle name="Обычный 12 2 2 2 2 2 2 2 5 2 2" xfId="35818"/>
    <cellStyle name="Обычный 12 2 2 2 2 2 2 2 5 3" xfId="21515"/>
    <cellStyle name="Обычный 12 2 2 2 2 2 2 2 5 3 2" xfId="49799"/>
    <cellStyle name="Обычный 12 2 2 2 2 2 2 2 5 4" xfId="32883"/>
    <cellStyle name="Обычный 12 2 2 2 2 2 2 2 6" xfId="5912"/>
    <cellStyle name="Обычный 12 2 2 2 2 2 2 2 6 2" xfId="7534"/>
    <cellStyle name="Обычный 12 2 2 2 2 2 2 2 6 2 2" xfId="35819"/>
    <cellStyle name="Обычный 12 2 2 2 2 2 2 2 6 3" xfId="21516"/>
    <cellStyle name="Обычный 12 2 2 2 2 2 2 2 6 3 2" xfId="49800"/>
    <cellStyle name="Обычный 12 2 2 2 2 2 2 2 6 4" xfId="34199"/>
    <cellStyle name="Обычный 12 2 2 2 2 2 2 2 7" xfId="7525"/>
    <cellStyle name="Обычный 12 2 2 2 2 2 2 2 7 2" xfId="35810"/>
    <cellStyle name="Обычный 12 2 2 2 2 2 2 2 8" xfId="14931"/>
    <cellStyle name="Обычный 12 2 2 2 2 2 2 2 8 2" xfId="43216"/>
    <cellStyle name="Обычный 12 2 2 2 2 2 2 2 9" xfId="18890"/>
    <cellStyle name="Обычный 12 2 2 2 2 2 2 2 9 2" xfId="47174"/>
    <cellStyle name="Обычный 12 2 2 2 2 2 2 3" xfId="957"/>
    <cellStyle name="Обычный 12 2 2 2 2 2 2 3 10" xfId="29248"/>
    <cellStyle name="Обычный 12 2 2 2 2 2 2 3 11" xfId="57361"/>
    <cellStyle name="Обычный 12 2 2 2 2 2 2 3 12" xfId="58711"/>
    <cellStyle name="Обычный 12 2 2 2 2 2 2 3 2" xfId="2933"/>
    <cellStyle name="Обычный 12 2 2 2 2 2 2 3 2 2" xfId="7536"/>
    <cellStyle name="Обычный 12 2 2 2 2 2 2 3 2 2 2" xfId="35821"/>
    <cellStyle name="Обычный 12 2 2 2 2 2 2 3 2 3" xfId="17081"/>
    <cellStyle name="Обычный 12 2 2 2 2 2 2 3 2 3 2" xfId="45366"/>
    <cellStyle name="Обычный 12 2 2 2 2 2 2 3 2 4" xfId="21518"/>
    <cellStyle name="Обычный 12 2 2 2 2 2 2 3 2 4 2" xfId="49802"/>
    <cellStyle name="Обычный 12 2 2 2 2 2 2 3 2 5" xfId="31223"/>
    <cellStyle name="Обычный 12 2 2 2 2 2 2 3 2 6" xfId="60056"/>
    <cellStyle name="Обычный 12 2 2 2 2 2 2 3 3" xfId="4596"/>
    <cellStyle name="Обычный 12 2 2 2 2 2 2 3 3 2" xfId="7537"/>
    <cellStyle name="Обычный 12 2 2 2 2 2 2 3 3 2 2" xfId="35822"/>
    <cellStyle name="Обычный 12 2 2 2 2 2 2 3 3 3" xfId="21519"/>
    <cellStyle name="Обычный 12 2 2 2 2 2 2 3 3 3 2" xfId="49803"/>
    <cellStyle name="Обычный 12 2 2 2 2 2 2 3 3 4" xfId="32885"/>
    <cellStyle name="Обычный 12 2 2 2 2 2 2 3 4" xfId="5914"/>
    <cellStyle name="Обычный 12 2 2 2 2 2 2 3 4 2" xfId="7538"/>
    <cellStyle name="Обычный 12 2 2 2 2 2 2 3 4 2 2" xfId="35823"/>
    <cellStyle name="Обычный 12 2 2 2 2 2 2 3 4 3" xfId="21520"/>
    <cellStyle name="Обычный 12 2 2 2 2 2 2 3 4 3 2" xfId="49804"/>
    <cellStyle name="Обычный 12 2 2 2 2 2 2 3 4 4" xfId="34201"/>
    <cellStyle name="Обычный 12 2 2 2 2 2 2 3 5" xfId="7535"/>
    <cellStyle name="Обычный 12 2 2 2 2 2 2 3 5 2" xfId="35820"/>
    <cellStyle name="Обычный 12 2 2 2 2 2 2 3 6" xfId="15106"/>
    <cellStyle name="Обычный 12 2 2 2 2 2 2 3 6 2" xfId="43391"/>
    <cellStyle name="Обычный 12 2 2 2 2 2 2 3 7" xfId="18892"/>
    <cellStyle name="Обычный 12 2 2 2 2 2 2 3 7 2" xfId="47176"/>
    <cellStyle name="Обычный 12 2 2 2 2 2 2 3 8" xfId="20058"/>
    <cellStyle name="Обычный 12 2 2 2 2 2 2 3 8 2" xfId="48342"/>
    <cellStyle name="Обычный 12 2 2 2 2 2 2 3 9" xfId="21517"/>
    <cellStyle name="Обычный 12 2 2 2 2 2 2 3 9 2" xfId="49801"/>
    <cellStyle name="Обычный 12 2 2 2 2 2 2 4" xfId="1771"/>
    <cellStyle name="Обычный 12 2 2 2 2 2 2 4 2" xfId="3746"/>
    <cellStyle name="Обычный 12 2 2 2 2 2 2 4 2 2" xfId="7540"/>
    <cellStyle name="Обычный 12 2 2 2 2 2 2 4 2 2 2" xfId="35825"/>
    <cellStyle name="Обычный 12 2 2 2 2 2 2 4 2 3" xfId="17894"/>
    <cellStyle name="Обычный 12 2 2 2 2 2 2 4 2 3 2" xfId="46179"/>
    <cellStyle name="Обычный 12 2 2 2 2 2 2 4 2 4" xfId="21522"/>
    <cellStyle name="Обычный 12 2 2 2 2 2 2 4 2 4 2" xfId="49806"/>
    <cellStyle name="Обычный 12 2 2 2 2 2 2 4 2 5" xfId="32036"/>
    <cellStyle name="Обычный 12 2 2 2 2 2 2 4 3" xfId="7539"/>
    <cellStyle name="Обычный 12 2 2 2 2 2 2 4 3 2" xfId="35824"/>
    <cellStyle name="Обычный 12 2 2 2 2 2 2 4 4" xfId="15919"/>
    <cellStyle name="Обычный 12 2 2 2 2 2 2 4 4 2" xfId="44204"/>
    <cellStyle name="Обычный 12 2 2 2 2 2 2 4 5" xfId="21521"/>
    <cellStyle name="Обычный 12 2 2 2 2 2 2 4 5 2" xfId="49805"/>
    <cellStyle name="Обычный 12 2 2 2 2 2 2 4 6" xfId="30061"/>
    <cellStyle name="Обычный 12 2 2 2 2 2 2 4 7" xfId="60053"/>
    <cellStyle name="Обычный 12 2 2 2 2 2 2 5" xfId="2429"/>
    <cellStyle name="Обычный 12 2 2 2 2 2 2 5 2" xfId="7541"/>
    <cellStyle name="Обычный 12 2 2 2 2 2 2 5 2 2" xfId="35826"/>
    <cellStyle name="Обычный 12 2 2 2 2 2 2 5 3" xfId="16577"/>
    <cellStyle name="Обычный 12 2 2 2 2 2 2 5 3 2" xfId="44862"/>
    <cellStyle name="Обычный 12 2 2 2 2 2 2 5 4" xfId="21523"/>
    <cellStyle name="Обычный 12 2 2 2 2 2 2 5 4 2" xfId="49807"/>
    <cellStyle name="Обычный 12 2 2 2 2 2 2 5 5" xfId="30719"/>
    <cellStyle name="Обычный 12 2 2 2 2 2 2 6" xfId="4593"/>
    <cellStyle name="Обычный 12 2 2 2 2 2 2 6 2" xfId="7542"/>
    <cellStyle name="Обычный 12 2 2 2 2 2 2 6 2 2" xfId="35827"/>
    <cellStyle name="Обычный 12 2 2 2 2 2 2 6 3" xfId="21524"/>
    <cellStyle name="Обычный 12 2 2 2 2 2 2 6 3 2" xfId="49808"/>
    <cellStyle name="Обычный 12 2 2 2 2 2 2 6 4" xfId="32882"/>
    <cellStyle name="Обычный 12 2 2 2 2 2 2 7" xfId="5911"/>
    <cellStyle name="Обычный 12 2 2 2 2 2 2 7 2" xfId="7543"/>
    <cellStyle name="Обычный 12 2 2 2 2 2 2 7 2 2" xfId="35828"/>
    <cellStyle name="Обычный 12 2 2 2 2 2 2 7 3" xfId="21525"/>
    <cellStyle name="Обычный 12 2 2 2 2 2 2 7 3 2" xfId="49809"/>
    <cellStyle name="Обычный 12 2 2 2 2 2 2 7 4" xfId="34198"/>
    <cellStyle name="Обычный 12 2 2 2 2 2 2 8" xfId="7524"/>
    <cellStyle name="Обычный 12 2 2 2 2 2 2 8 2" xfId="35809"/>
    <cellStyle name="Обычный 12 2 2 2 2 2 2 9" xfId="14602"/>
    <cellStyle name="Обычный 12 2 2 2 2 2 2 9 2" xfId="42887"/>
    <cellStyle name="Обычный 12 2 2 2 2 2 20" xfId="57158"/>
    <cellStyle name="Обычный 12 2 2 2 2 2 21" xfId="57357"/>
    <cellStyle name="Обычный 12 2 2 2 2 2 22" xfId="58707"/>
    <cellStyle name="Обычный 12 2 2 2 2 2 3" xfId="614"/>
    <cellStyle name="Обычный 12 2 2 2 2 2 3 10" xfId="20059"/>
    <cellStyle name="Обычный 12 2 2 2 2 2 3 10 2" xfId="48343"/>
    <cellStyle name="Обычный 12 2 2 2 2 2 3 11" xfId="21526"/>
    <cellStyle name="Обычный 12 2 2 2 2 2 3 11 2" xfId="49810"/>
    <cellStyle name="Обычный 12 2 2 2 2 2 3 12" xfId="28909"/>
    <cellStyle name="Обычный 12 2 2 2 2 2 3 13" xfId="57362"/>
    <cellStyle name="Обычный 12 2 2 2 2 2 3 14" xfId="58712"/>
    <cellStyle name="Обычный 12 2 2 2 2 2 3 2" xfId="959"/>
    <cellStyle name="Обычный 12 2 2 2 2 2 3 2 10" xfId="29250"/>
    <cellStyle name="Обычный 12 2 2 2 2 2 3 2 11" xfId="57363"/>
    <cellStyle name="Обычный 12 2 2 2 2 2 3 2 12" xfId="58713"/>
    <cellStyle name="Обычный 12 2 2 2 2 2 3 2 2" xfId="2935"/>
    <cellStyle name="Обычный 12 2 2 2 2 2 3 2 2 2" xfId="7546"/>
    <cellStyle name="Обычный 12 2 2 2 2 2 3 2 2 2 2" xfId="35831"/>
    <cellStyle name="Обычный 12 2 2 2 2 2 3 2 2 3" xfId="17083"/>
    <cellStyle name="Обычный 12 2 2 2 2 2 3 2 2 3 2" xfId="45368"/>
    <cellStyle name="Обычный 12 2 2 2 2 2 3 2 2 4" xfId="21528"/>
    <cellStyle name="Обычный 12 2 2 2 2 2 3 2 2 4 2" xfId="49812"/>
    <cellStyle name="Обычный 12 2 2 2 2 2 3 2 2 5" xfId="31225"/>
    <cellStyle name="Обычный 12 2 2 2 2 2 3 2 2 6" xfId="60058"/>
    <cellStyle name="Обычный 12 2 2 2 2 2 3 2 3" xfId="4598"/>
    <cellStyle name="Обычный 12 2 2 2 2 2 3 2 3 2" xfId="7547"/>
    <cellStyle name="Обычный 12 2 2 2 2 2 3 2 3 2 2" xfId="35832"/>
    <cellStyle name="Обычный 12 2 2 2 2 2 3 2 3 3" xfId="21529"/>
    <cellStyle name="Обычный 12 2 2 2 2 2 3 2 3 3 2" xfId="49813"/>
    <cellStyle name="Обычный 12 2 2 2 2 2 3 2 3 4" xfId="32887"/>
    <cellStyle name="Обычный 12 2 2 2 2 2 3 2 4" xfId="5916"/>
    <cellStyle name="Обычный 12 2 2 2 2 2 3 2 4 2" xfId="7548"/>
    <cellStyle name="Обычный 12 2 2 2 2 2 3 2 4 2 2" xfId="35833"/>
    <cellStyle name="Обычный 12 2 2 2 2 2 3 2 4 3" xfId="21530"/>
    <cellStyle name="Обычный 12 2 2 2 2 2 3 2 4 3 2" xfId="49814"/>
    <cellStyle name="Обычный 12 2 2 2 2 2 3 2 4 4" xfId="34203"/>
    <cellStyle name="Обычный 12 2 2 2 2 2 3 2 5" xfId="7545"/>
    <cellStyle name="Обычный 12 2 2 2 2 2 3 2 5 2" xfId="35830"/>
    <cellStyle name="Обычный 12 2 2 2 2 2 3 2 6" xfId="15108"/>
    <cellStyle name="Обычный 12 2 2 2 2 2 3 2 6 2" xfId="43393"/>
    <cellStyle name="Обычный 12 2 2 2 2 2 3 2 7" xfId="18894"/>
    <cellStyle name="Обычный 12 2 2 2 2 2 3 2 7 2" xfId="47178"/>
    <cellStyle name="Обычный 12 2 2 2 2 2 3 2 8" xfId="20060"/>
    <cellStyle name="Обычный 12 2 2 2 2 2 3 2 8 2" xfId="48344"/>
    <cellStyle name="Обычный 12 2 2 2 2 2 3 2 9" xfId="21527"/>
    <cellStyle name="Обычный 12 2 2 2 2 2 3 2 9 2" xfId="49811"/>
    <cellStyle name="Обычный 12 2 2 2 2 2 3 3" xfId="1936"/>
    <cellStyle name="Обычный 12 2 2 2 2 2 3 3 2" xfId="3911"/>
    <cellStyle name="Обычный 12 2 2 2 2 2 3 3 2 2" xfId="7550"/>
    <cellStyle name="Обычный 12 2 2 2 2 2 3 3 2 2 2" xfId="35835"/>
    <cellStyle name="Обычный 12 2 2 2 2 2 3 3 2 3" xfId="18059"/>
    <cellStyle name="Обычный 12 2 2 2 2 2 3 3 2 3 2" xfId="46344"/>
    <cellStyle name="Обычный 12 2 2 2 2 2 3 3 2 4" xfId="21532"/>
    <cellStyle name="Обычный 12 2 2 2 2 2 3 3 2 4 2" xfId="49816"/>
    <cellStyle name="Обычный 12 2 2 2 2 2 3 3 2 5" xfId="32201"/>
    <cellStyle name="Обычный 12 2 2 2 2 2 3 3 3" xfId="7549"/>
    <cellStyle name="Обычный 12 2 2 2 2 2 3 3 3 2" xfId="35834"/>
    <cellStyle name="Обычный 12 2 2 2 2 2 3 3 4" xfId="16084"/>
    <cellStyle name="Обычный 12 2 2 2 2 2 3 3 4 2" xfId="44369"/>
    <cellStyle name="Обычный 12 2 2 2 2 2 3 3 5" xfId="21531"/>
    <cellStyle name="Обычный 12 2 2 2 2 2 3 3 5 2" xfId="49815"/>
    <cellStyle name="Обычный 12 2 2 2 2 2 3 3 6" xfId="30226"/>
    <cellStyle name="Обычный 12 2 2 2 2 2 3 3 7" xfId="60057"/>
    <cellStyle name="Обычный 12 2 2 2 2 2 3 4" xfId="2594"/>
    <cellStyle name="Обычный 12 2 2 2 2 2 3 4 2" xfId="7551"/>
    <cellStyle name="Обычный 12 2 2 2 2 2 3 4 2 2" xfId="35836"/>
    <cellStyle name="Обычный 12 2 2 2 2 2 3 4 3" xfId="16742"/>
    <cellStyle name="Обычный 12 2 2 2 2 2 3 4 3 2" xfId="45027"/>
    <cellStyle name="Обычный 12 2 2 2 2 2 3 4 4" xfId="21533"/>
    <cellStyle name="Обычный 12 2 2 2 2 2 3 4 4 2" xfId="49817"/>
    <cellStyle name="Обычный 12 2 2 2 2 2 3 4 5" xfId="30884"/>
    <cellStyle name="Обычный 12 2 2 2 2 2 3 5" xfId="4597"/>
    <cellStyle name="Обычный 12 2 2 2 2 2 3 5 2" xfId="7552"/>
    <cellStyle name="Обычный 12 2 2 2 2 2 3 5 2 2" xfId="35837"/>
    <cellStyle name="Обычный 12 2 2 2 2 2 3 5 3" xfId="21534"/>
    <cellStyle name="Обычный 12 2 2 2 2 2 3 5 3 2" xfId="49818"/>
    <cellStyle name="Обычный 12 2 2 2 2 2 3 5 4" xfId="32886"/>
    <cellStyle name="Обычный 12 2 2 2 2 2 3 6" xfId="5915"/>
    <cellStyle name="Обычный 12 2 2 2 2 2 3 6 2" xfId="7553"/>
    <cellStyle name="Обычный 12 2 2 2 2 2 3 6 2 2" xfId="35838"/>
    <cellStyle name="Обычный 12 2 2 2 2 2 3 6 3" xfId="21535"/>
    <cellStyle name="Обычный 12 2 2 2 2 2 3 6 3 2" xfId="49819"/>
    <cellStyle name="Обычный 12 2 2 2 2 2 3 6 4" xfId="34202"/>
    <cellStyle name="Обычный 12 2 2 2 2 2 3 7" xfId="7544"/>
    <cellStyle name="Обычный 12 2 2 2 2 2 3 7 2" xfId="35829"/>
    <cellStyle name="Обычный 12 2 2 2 2 2 3 8" xfId="14767"/>
    <cellStyle name="Обычный 12 2 2 2 2 2 3 8 2" xfId="43052"/>
    <cellStyle name="Обычный 12 2 2 2 2 2 3 9" xfId="18893"/>
    <cellStyle name="Обычный 12 2 2 2 2 2 3 9 2" xfId="47177"/>
    <cellStyle name="Обычный 12 2 2 2 2 2 4" xfId="956"/>
    <cellStyle name="Обычный 12 2 2 2 2 2 4 10" xfId="29247"/>
    <cellStyle name="Обычный 12 2 2 2 2 2 4 11" xfId="57364"/>
    <cellStyle name="Обычный 12 2 2 2 2 2 4 12" xfId="58714"/>
    <cellStyle name="Обычный 12 2 2 2 2 2 4 2" xfId="2932"/>
    <cellStyle name="Обычный 12 2 2 2 2 2 4 2 2" xfId="7555"/>
    <cellStyle name="Обычный 12 2 2 2 2 2 4 2 2 2" xfId="35840"/>
    <cellStyle name="Обычный 12 2 2 2 2 2 4 2 3" xfId="17080"/>
    <cellStyle name="Обычный 12 2 2 2 2 2 4 2 3 2" xfId="45365"/>
    <cellStyle name="Обычный 12 2 2 2 2 2 4 2 4" xfId="21537"/>
    <cellStyle name="Обычный 12 2 2 2 2 2 4 2 4 2" xfId="49821"/>
    <cellStyle name="Обычный 12 2 2 2 2 2 4 2 5" xfId="31222"/>
    <cellStyle name="Обычный 12 2 2 2 2 2 4 2 6" xfId="60059"/>
    <cellStyle name="Обычный 12 2 2 2 2 2 4 3" xfId="4599"/>
    <cellStyle name="Обычный 12 2 2 2 2 2 4 3 2" xfId="7556"/>
    <cellStyle name="Обычный 12 2 2 2 2 2 4 3 2 2" xfId="35841"/>
    <cellStyle name="Обычный 12 2 2 2 2 2 4 3 3" xfId="21538"/>
    <cellStyle name="Обычный 12 2 2 2 2 2 4 3 3 2" xfId="49822"/>
    <cellStyle name="Обычный 12 2 2 2 2 2 4 3 4" xfId="32888"/>
    <cellStyle name="Обычный 12 2 2 2 2 2 4 4" xfId="5917"/>
    <cellStyle name="Обычный 12 2 2 2 2 2 4 4 2" xfId="7557"/>
    <cellStyle name="Обычный 12 2 2 2 2 2 4 4 2 2" xfId="35842"/>
    <cellStyle name="Обычный 12 2 2 2 2 2 4 4 3" xfId="21539"/>
    <cellStyle name="Обычный 12 2 2 2 2 2 4 4 3 2" xfId="49823"/>
    <cellStyle name="Обычный 12 2 2 2 2 2 4 4 4" xfId="34204"/>
    <cellStyle name="Обычный 12 2 2 2 2 2 4 5" xfId="7554"/>
    <cellStyle name="Обычный 12 2 2 2 2 2 4 5 2" xfId="35839"/>
    <cellStyle name="Обычный 12 2 2 2 2 2 4 6" xfId="15105"/>
    <cellStyle name="Обычный 12 2 2 2 2 2 4 6 2" xfId="43390"/>
    <cellStyle name="Обычный 12 2 2 2 2 2 4 7" xfId="18895"/>
    <cellStyle name="Обычный 12 2 2 2 2 2 4 7 2" xfId="47179"/>
    <cellStyle name="Обычный 12 2 2 2 2 2 4 8" xfId="20061"/>
    <cellStyle name="Обычный 12 2 2 2 2 2 4 8 2" xfId="48345"/>
    <cellStyle name="Обычный 12 2 2 2 2 2 4 9" xfId="21536"/>
    <cellStyle name="Обычный 12 2 2 2 2 2 4 9 2" xfId="49820"/>
    <cellStyle name="Обычный 12 2 2 2 2 2 5" xfId="1607"/>
    <cellStyle name="Обычный 12 2 2 2 2 2 5 2" xfId="3582"/>
    <cellStyle name="Обычный 12 2 2 2 2 2 5 2 2" xfId="7559"/>
    <cellStyle name="Обычный 12 2 2 2 2 2 5 2 2 2" xfId="35844"/>
    <cellStyle name="Обычный 12 2 2 2 2 2 5 2 3" xfId="17730"/>
    <cellStyle name="Обычный 12 2 2 2 2 2 5 2 3 2" xfId="46015"/>
    <cellStyle name="Обычный 12 2 2 2 2 2 5 2 4" xfId="21541"/>
    <cellStyle name="Обычный 12 2 2 2 2 2 5 2 4 2" xfId="49825"/>
    <cellStyle name="Обычный 12 2 2 2 2 2 5 2 5" xfId="31872"/>
    <cellStyle name="Обычный 12 2 2 2 2 2 5 3" xfId="7558"/>
    <cellStyle name="Обычный 12 2 2 2 2 2 5 3 2" xfId="35843"/>
    <cellStyle name="Обычный 12 2 2 2 2 2 5 4" xfId="15755"/>
    <cellStyle name="Обычный 12 2 2 2 2 2 5 4 2" xfId="44040"/>
    <cellStyle name="Обычный 12 2 2 2 2 2 5 5" xfId="21540"/>
    <cellStyle name="Обычный 12 2 2 2 2 2 5 5 2" xfId="49824"/>
    <cellStyle name="Обычный 12 2 2 2 2 2 5 6" xfId="29897"/>
    <cellStyle name="Обычный 12 2 2 2 2 2 5 7" xfId="60052"/>
    <cellStyle name="Обычный 12 2 2 2 2 2 6" xfId="2265"/>
    <cellStyle name="Обычный 12 2 2 2 2 2 6 2" xfId="7560"/>
    <cellStyle name="Обычный 12 2 2 2 2 2 6 2 2" xfId="35845"/>
    <cellStyle name="Обычный 12 2 2 2 2 2 6 3" xfId="16413"/>
    <cellStyle name="Обычный 12 2 2 2 2 2 6 3 2" xfId="44698"/>
    <cellStyle name="Обычный 12 2 2 2 2 2 6 4" xfId="21542"/>
    <cellStyle name="Обычный 12 2 2 2 2 2 6 4 2" xfId="49826"/>
    <cellStyle name="Обычный 12 2 2 2 2 2 6 5" xfId="30555"/>
    <cellStyle name="Обычный 12 2 2 2 2 2 7" xfId="4244"/>
    <cellStyle name="Обычный 12 2 2 2 2 2 7 2" xfId="7561"/>
    <cellStyle name="Обычный 12 2 2 2 2 2 7 2 2" xfId="35846"/>
    <cellStyle name="Обычный 12 2 2 2 2 2 7 3" xfId="18392"/>
    <cellStyle name="Обычный 12 2 2 2 2 2 7 3 2" xfId="46677"/>
    <cellStyle name="Обычный 12 2 2 2 2 2 7 4" xfId="21543"/>
    <cellStyle name="Обычный 12 2 2 2 2 2 7 4 2" xfId="49827"/>
    <cellStyle name="Обычный 12 2 2 2 2 2 7 5" xfId="32534"/>
    <cellStyle name="Обычный 12 2 2 2 2 2 8" xfId="4407"/>
    <cellStyle name="Обычный 12 2 2 2 2 2 8 2" xfId="7562"/>
    <cellStyle name="Обычный 12 2 2 2 2 2 8 2 2" xfId="35847"/>
    <cellStyle name="Обычный 12 2 2 2 2 2 8 3" xfId="18555"/>
    <cellStyle name="Обычный 12 2 2 2 2 2 8 3 2" xfId="46840"/>
    <cellStyle name="Обычный 12 2 2 2 2 2 8 4" xfId="21544"/>
    <cellStyle name="Обычный 12 2 2 2 2 2 8 4 2" xfId="49828"/>
    <cellStyle name="Обычный 12 2 2 2 2 2 8 5" xfId="32697"/>
    <cellStyle name="Обычный 12 2 2 2 2 2 9" xfId="4592"/>
    <cellStyle name="Обычный 12 2 2 2 2 2 9 2" xfId="7563"/>
    <cellStyle name="Обычный 12 2 2 2 2 2 9 2 2" xfId="35848"/>
    <cellStyle name="Обычный 12 2 2 2 2 2 9 3" xfId="21545"/>
    <cellStyle name="Обычный 12 2 2 2 2 2 9 3 2" xfId="49829"/>
    <cellStyle name="Обычный 12 2 2 2 2 2 9 4" xfId="32881"/>
    <cellStyle name="Обычный 12 2 2 2 2 20" xfId="56863"/>
    <cellStyle name="Обычный 12 2 2 2 2 21" xfId="57157"/>
    <cellStyle name="Обычный 12 2 2 2 2 22" xfId="57356"/>
    <cellStyle name="Обычный 12 2 2 2 2 23" xfId="58706"/>
    <cellStyle name="Обычный 12 2 2 2 2 3" xfId="439"/>
    <cellStyle name="Обычный 12 2 2 2 2 3 10" xfId="18896"/>
    <cellStyle name="Обычный 12 2 2 2 2 3 10 2" xfId="47180"/>
    <cellStyle name="Обычный 12 2 2 2 2 3 11" xfId="20062"/>
    <cellStyle name="Обычный 12 2 2 2 2 3 11 2" xfId="48346"/>
    <cellStyle name="Обычный 12 2 2 2 2 3 12" xfId="21546"/>
    <cellStyle name="Обычный 12 2 2 2 2 3 12 2" xfId="49830"/>
    <cellStyle name="Обычный 12 2 2 2 2 3 13" xfId="28743"/>
    <cellStyle name="Обычный 12 2 2 2 2 3 14" xfId="57365"/>
    <cellStyle name="Обычный 12 2 2 2 2 3 15" xfId="58715"/>
    <cellStyle name="Обычный 12 2 2 2 2 3 2" xfId="780"/>
    <cellStyle name="Обычный 12 2 2 2 2 3 2 10" xfId="20063"/>
    <cellStyle name="Обычный 12 2 2 2 2 3 2 10 2" xfId="48347"/>
    <cellStyle name="Обычный 12 2 2 2 2 3 2 11" xfId="21547"/>
    <cellStyle name="Обычный 12 2 2 2 2 3 2 11 2" xfId="49831"/>
    <cellStyle name="Обычный 12 2 2 2 2 3 2 12" xfId="29072"/>
    <cellStyle name="Обычный 12 2 2 2 2 3 2 13" xfId="57366"/>
    <cellStyle name="Обычный 12 2 2 2 2 3 2 14" xfId="58716"/>
    <cellStyle name="Обычный 12 2 2 2 2 3 2 2" xfId="961"/>
    <cellStyle name="Обычный 12 2 2 2 2 3 2 2 10" xfId="29252"/>
    <cellStyle name="Обычный 12 2 2 2 2 3 2 2 11" xfId="57367"/>
    <cellStyle name="Обычный 12 2 2 2 2 3 2 2 12" xfId="58717"/>
    <cellStyle name="Обычный 12 2 2 2 2 3 2 2 2" xfId="2937"/>
    <cellStyle name="Обычный 12 2 2 2 2 3 2 2 2 2" xfId="7567"/>
    <cellStyle name="Обычный 12 2 2 2 2 3 2 2 2 2 2" xfId="35852"/>
    <cellStyle name="Обычный 12 2 2 2 2 3 2 2 2 3" xfId="17085"/>
    <cellStyle name="Обычный 12 2 2 2 2 3 2 2 2 3 2" xfId="45370"/>
    <cellStyle name="Обычный 12 2 2 2 2 3 2 2 2 4" xfId="21549"/>
    <cellStyle name="Обычный 12 2 2 2 2 3 2 2 2 4 2" xfId="49833"/>
    <cellStyle name="Обычный 12 2 2 2 2 3 2 2 2 5" xfId="31227"/>
    <cellStyle name="Обычный 12 2 2 2 2 3 2 2 2 6" xfId="60062"/>
    <cellStyle name="Обычный 12 2 2 2 2 3 2 2 3" xfId="4602"/>
    <cellStyle name="Обычный 12 2 2 2 2 3 2 2 3 2" xfId="7568"/>
    <cellStyle name="Обычный 12 2 2 2 2 3 2 2 3 2 2" xfId="35853"/>
    <cellStyle name="Обычный 12 2 2 2 2 3 2 2 3 3" xfId="21550"/>
    <cellStyle name="Обычный 12 2 2 2 2 3 2 2 3 3 2" xfId="49834"/>
    <cellStyle name="Обычный 12 2 2 2 2 3 2 2 3 4" xfId="32891"/>
    <cellStyle name="Обычный 12 2 2 2 2 3 2 2 4" xfId="5920"/>
    <cellStyle name="Обычный 12 2 2 2 2 3 2 2 4 2" xfId="7569"/>
    <cellStyle name="Обычный 12 2 2 2 2 3 2 2 4 2 2" xfId="35854"/>
    <cellStyle name="Обычный 12 2 2 2 2 3 2 2 4 3" xfId="21551"/>
    <cellStyle name="Обычный 12 2 2 2 2 3 2 2 4 3 2" xfId="49835"/>
    <cellStyle name="Обычный 12 2 2 2 2 3 2 2 4 4" xfId="34207"/>
    <cellStyle name="Обычный 12 2 2 2 2 3 2 2 5" xfId="7566"/>
    <cellStyle name="Обычный 12 2 2 2 2 3 2 2 5 2" xfId="35851"/>
    <cellStyle name="Обычный 12 2 2 2 2 3 2 2 6" xfId="15110"/>
    <cellStyle name="Обычный 12 2 2 2 2 3 2 2 6 2" xfId="43395"/>
    <cellStyle name="Обычный 12 2 2 2 2 3 2 2 7" xfId="18898"/>
    <cellStyle name="Обычный 12 2 2 2 2 3 2 2 7 2" xfId="47182"/>
    <cellStyle name="Обычный 12 2 2 2 2 3 2 2 8" xfId="20064"/>
    <cellStyle name="Обычный 12 2 2 2 2 3 2 2 8 2" xfId="48348"/>
    <cellStyle name="Обычный 12 2 2 2 2 3 2 2 9" xfId="21548"/>
    <cellStyle name="Обычный 12 2 2 2 2 3 2 2 9 2" xfId="49832"/>
    <cellStyle name="Обычный 12 2 2 2 2 3 2 3" xfId="2099"/>
    <cellStyle name="Обычный 12 2 2 2 2 3 2 3 2" xfId="4074"/>
    <cellStyle name="Обычный 12 2 2 2 2 3 2 3 2 2" xfId="7571"/>
    <cellStyle name="Обычный 12 2 2 2 2 3 2 3 2 2 2" xfId="35856"/>
    <cellStyle name="Обычный 12 2 2 2 2 3 2 3 2 3" xfId="18222"/>
    <cellStyle name="Обычный 12 2 2 2 2 3 2 3 2 3 2" xfId="46507"/>
    <cellStyle name="Обычный 12 2 2 2 2 3 2 3 2 4" xfId="21553"/>
    <cellStyle name="Обычный 12 2 2 2 2 3 2 3 2 4 2" xfId="49837"/>
    <cellStyle name="Обычный 12 2 2 2 2 3 2 3 2 5" xfId="32364"/>
    <cellStyle name="Обычный 12 2 2 2 2 3 2 3 3" xfId="7570"/>
    <cellStyle name="Обычный 12 2 2 2 2 3 2 3 3 2" xfId="35855"/>
    <cellStyle name="Обычный 12 2 2 2 2 3 2 3 4" xfId="16247"/>
    <cellStyle name="Обычный 12 2 2 2 2 3 2 3 4 2" xfId="44532"/>
    <cellStyle name="Обычный 12 2 2 2 2 3 2 3 5" xfId="21552"/>
    <cellStyle name="Обычный 12 2 2 2 2 3 2 3 5 2" xfId="49836"/>
    <cellStyle name="Обычный 12 2 2 2 2 3 2 3 6" xfId="30389"/>
    <cellStyle name="Обычный 12 2 2 2 2 3 2 3 7" xfId="60061"/>
    <cellStyle name="Обычный 12 2 2 2 2 3 2 4" xfId="2757"/>
    <cellStyle name="Обычный 12 2 2 2 2 3 2 4 2" xfId="7572"/>
    <cellStyle name="Обычный 12 2 2 2 2 3 2 4 2 2" xfId="35857"/>
    <cellStyle name="Обычный 12 2 2 2 2 3 2 4 3" xfId="16905"/>
    <cellStyle name="Обычный 12 2 2 2 2 3 2 4 3 2" xfId="45190"/>
    <cellStyle name="Обычный 12 2 2 2 2 3 2 4 4" xfId="21554"/>
    <cellStyle name="Обычный 12 2 2 2 2 3 2 4 4 2" xfId="49838"/>
    <cellStyle name="Обычный 12 2 2 2 2 3 2 4 5" xfId="31047"/>
    <cellStyle name="Обычный 12 2 2 2 2 3 2 5" xfId="4601"/>
    <cellStyle name="Обычный 12 2 2 2 2 3 2 5 2" xfId="7573"/>
    <cellStyle name="Обычный 12 2 2 2 2 3 2 5 2 2" xfId="35858"/>
    <cellStyle name="Обычный 12 2 2 2 2 3 2 5 3" xfId="21555"/>
    <cellStyle name="Обычный 12 2 2 2 2 3 2 5 3 2" xfId="49839"/>
    <cellStyle name="Обычный 12 2 2 2 2 3 2 5 4" xfId="32890"/>
    <cellStyle name="Обычный 12 2 2 2 2 3 2 6" xfId="5919"/>
    <cellStyle name="Обычный 12 2 2 2 2 3 2 6 2" xfId="7574"/>
    <cellStyle name="Обычный 12 2 2 2 2 3 2 6 2 2" xfId="35859"/>
    <cellStyle name="Обычный 12 2 2 2 2 3 2 6 3" xfId="21556"/>
    <cellStyle name="Обычный 12 2 2 2 2 3 2 6 3 2" xfId="49840"/>
    <cellStyle name="Обычный 12 2 2 2 2 3 2 6 4" xfId="34206"/>
    <cellStyle name="Обычный 12 2 2 2 2 3 2 7" xfId="7565"/>
    <cellStyle name="Обычный 12 2 2 2 2 3 2 7 2" xfId="35850"/>
    <cellStyle name="Обычный 12 2 2 2 2 3 2 8" xfId="14930"/>
    <cellStyle name="Обычный 12 2 2 2 2 3 2 8 2" xfId="43215"/>
    <cellStyle name="Обычный 12 2 2 2 2 3 2 9" xfId="18897"/>
    <cellStyle name="Обычный 12 2 2 2 2 3 2 9 2" xfId="47181"/>
    <cellStyle name="Обычный 12 2 2 2 2 3 3" xfId="960"/>
    <cellStyle name="Обычный 12 2 2 2 2 3 3 10" xfId="29251"/>
    <cellStyle name="Обычный 12 2 2 2 2 3 3 11" xfId="57368"/>
    <cellStyle name="Обычный 12 2 2 2 2 3 3 12" xfId="58718"/>
    <cellStyle name="Обычный 12 2 2 2 2 3 3 2" xfId="2936"/>
    <cellStyle name="Обычный 12 2 2 2 2 3 3 2 2" xfId="7576"/>
    <cellStyle name="Обычный 12 2 2 2 2 3 3 2 2 2" xfId="35861"/>
    <cellStyle name="Обычный 12 2 2 2 2 3 3 2 3" xfId="17084"/>
    <cellStyle name="Обычный 12 2 2 2 2 3 3 2 3 2" xfId="45369"/>
    <cellStyle name="Обычный 12 2 2 2 2 3 3 2 4" xfId="21558"/>
    <cellStyle name="Обычный 12 2 2 2 2 3 3 2 4 2" xfId="49842"/>
    <cellStyle name="Обычный 12 2 2 2 2 3 3 2 5" xfId="31226"/>
    <cellStyle name="Обычный 12 2 2 2 2 3 3 2 6" xfId="60063"/>
    <cellStyle name="Обычный 12 2 2 2 2 3 3 3" xfId="4603"/>
    <cellStyle name="Обычный 12 2 2 2 2 3 3 3 2" xfId="7577"/>
    <cellStyle name="Обычный 12 2 2 2 2 3 3 3 2 2" xfId="35862"/>
    <cellStyle name="Обычный 12 2 2 2 2 3 3 3 3" xfId="21559"/>
    <cellStyle name="Обычный 12 2 2 2 2 3 3 3 3 2" xfId="49843"/>
    <cellStyle name="Обычный 12 2 2 2 2 3 3 3 4" xfId="32892"/>
    <cellStyle name="Обычный 12 2 2 2 2 3 3 4" xfId="5921"/>
    <cellStyle name="Обычный 12 2 2 2 2 3 3 4 2" xfId="7578"/>
    <cellStyle name="Обычный 12 2 2 2 2 3 3 4 2 2" xfId="35863"/>
    <cellStyle name="Обычный 12 2 2 2 2 3 3 4 3" xfId="21560"/>
    <cellStyle name="Обычный 12 2 2 2 2 3 3 4 3 2" xfId="49844"/>
    <cellStyle name="Обычный 12 2 2 2 2 3 3 4 4" xfId="34208"/>
    <cellStyle name="Обычный 12 2 2 2 2 3 3 5" xfId="7575"/>
    <cellStyle name="Обычный 12 2 2 2 2 3 3 5 2" xfId="35860"/>
    <cellStyle name="Обычный 12 2 2 2 2 3 3 6" xfId="15109"/>
    <cellStyle name="Обычный 12 2 2 2 2 3 3 6 2" xfId="43394"/>
    <cellStyle name="Обычный 12 2 2 2 2 3 3 7" xfId="18899"/>
    <cellStyle name="Обычный 12 2 2 2 2 3 3 7 2" xfId="47183"/>
    <cellStyle name="Обычный 12 2 2 2 2 3 3 8" xfId="20065"/>
    <cellStyle name="Обычный 12 2 2 2 2 3 3 8 2" xfId="48349"/>
    <cellStyle name="Обычный 12 2 2 2 2 3 3 9" xfId="21557"/>
    <cellStyle name="Обычный 12 2 2 2 2 3 3 9 2" xfId="49841"/>
    <cellStyle name="Обычный 12 2 2 2 2 3 4" xfId="1770"/>
    <cellStyle name="Обычный 12 2 2 2 2 3 4 2" xfId="3745"/>
    <cellStyle name="Обычный 12 2 2 2 2 3 4 2 2" xfId="7580"/>
    <cellStyle name="Обычный 12 2 2 2 2 3 4 2 2 2" xfId="35865"/>
    <cellStyle name="Обычный 12 2 2 2 2 3 4 2 3" xfId="17893"/>
    <cellStyle name="Обычный 12 2 2 2 2 3 4 2 3 2" xfId="46178"/>
    <cellStyle name="Обычный 12 2 2 2 2 3 4 2 4" xfId="21562"/>
    <cellStyle name="Обычный 12 2 2 2 2 3 4 2 4 2" xfId="49846"/>
    <cellStyle name="Обычный 12 2 2 2 2 3 4 2 5" xfId="32035"/>
    <cellStyle name="Обычный 12 2 2 2 2 3 4 3" xfId="7579"/>
    <cellStyle name="Обычный 12 2 2 2 2 3 4 3 2" xfId="35864"/>
    <cellStyle name="Обычный 12 2 2 2 2 3 4 4" xfId="15918"/>
    <cellStyle name="Обычный 12 2 2 2 2 3 4 4 2" xfId="44203"/>
    <cellStyle name="Обычный 12 2 2 2 2 3 4 5" xfId="21561"/>
    <cellStyle name="Обычный 12 2 2 2 2 3 4 5 2" xfId="49845"/>
    <cellStyle name="Обычный 12 2 2 2 2 3 4 6" xfId="30060"/>
    <cellStyle name="Обычный 12 2 2 2 2 3 4 7" xfId="60060"/>
    <cellStyle name="Обычный 12 2 2 2 2 3 5" xfId="2428"/>
    <cellStyle name="Обычный 12 2 2 2 2 3 5 2" xfId="7581"/>
    <cellStyle name="Обычный 12 2 2 2 2 3 5 2 2" xfId="35866"/>
    <cellStyle name="Обычный 12 2 2 2 2 3 5 3" xfId="16576"/>
    <cellStyle name="Обычный 12 2 2 2 2 3 5 3 2" xfId="44861"/>
    <cellStyle name="Обычный 12 2 2 2 2 3 5 4" xfId="21563"/>
    <cellStyle name="Обычный 12 2 2 2 2 3 5 4 2" xfId="49847"/>
    <cellStyle name="Обычный 12 2 2 2 2 3 5 5" xfId="30718"/>
    <cellStyle name="Обычный 12 2 2 2 2 3 6" xfId="4600"/>
    <cellStyle name="Обычный 12 2 2 2 2 3 6 2" xfId="7582"/>
    <cellStyle name="Обычный 12 2 2 2 2 3 6 2 2" xfId="35867"/>
    <cellStyle name="Обычный 12 2 2 2 2 3 6 3" xfId="21564"/>
    <cellStyle name="Обычный 12 2 2 2 2 3 6 3 2" xfId="49848"/>
    <cellStyle name="Обычный 12 2 2 2 2 3 6 4" xfId="32889"/>
    <cellStyle name="Обычный 12 2 2 2 2 3 7" xfId="5918"/>
    <cellStyle name="Обычный 12 2 2 2 2 3 7 2" xfId="7583"/>
    <cellStyle name="Обычный 12 2 2 2 2 3 7 2 2" xfId="35868"/>
    <cellStyle name="Обычный 12 2 2 2 2 3 7 3" xfId="21565"/>
    <cellStyle name="Обычный 12 2 2 2 2 3 7 3 2" xfId="49849"/>
    <cellStyle name="Обычный 12 2 2 2 2 3 7 4" xfId="34205"/>
    <cellStyle name="Обычный 12 2 2 2 2 3 8" xfId="7564"/>
    <cellStyle name="Обычный 12 2 2 2 2 3 8 2" xfId="35849"/>
    <cellStyle name="Обычный 12 2 2 2 2 3 9" xfId="14601"/>
    <cellStyle name="Обычный 12 2 2 2 2 3 9 2" xfId="42886"/>
    <cellStyle name="Обычный 12 2 2 2 2 4" xfId="613"/>
    <cellStyle name="Обычный 12 2 2 2 2 4 10" xfId="20066"/>
    <cellStyle name="Обычный 12 2 2 2 2 4 10 2" xfId="48350"/>
    <cellStyle name="Обычный 12 2 2 2 2 4 11" xfId="21566"/>
    <cellStyle name="Обычный 12 2 2 2 2 4 11 2" xfId="49850"/>
    <cellStyle name="Обычный 12 2 2 2 2 4 12" xfId="28908"/>
    <cellStyle name="Обычный 12 2 2 2 2 4 13" xfId="57369"/>
    <cellStyle name="Обычный 12 2 2 2 2 4 14" xfId="58719"/>
    <cellStyle name="Обычный 12 2 2 2 2 4 2" xfId="962"/>
    <cellStyle name="Обычный 12 2 2 2 2 4 2 10" xfId="29253"/>
    <cellStyle name="Обычный 12 2 2 2 2 4 2 11" xfId="57370"/>
    <cellStyle name="Обычный 12 2 2 2 2 4 2 12" xfId="58720"/>
    <cellStyle name="Обычный 12 2 2 2 2 4 2 2" xfId="2938"/>
    <cellStyle name="Обычный 12 2 2 2 2 4 2 2 2" xfId="7586"/>
    <cellStyle name="Обычный 12 2 2 2 2 4 2 2 2 2" xfId="35871"/>
    <cellStyle name="Обычный 12 2 2 2 2 4 2 2 3" xfId="17086"/>
    <cellStyle name="Обычный 12 2 2 2 2 4 2 2 3 2" xfId="45371"/>
    <cellStyle name="Обычный 12 2 2 2 2 4 2 2 4" xfId="21568"/>
    <cellStyle name="Обычный 12 2 2 2 2 4 2 2 4 2" xfId="49852"/>
    <cellStyle name="Обычный 12 2 2 2 2 4 2 2 5" xfId="31228"/>
    <cellStyle name="Обычный 12 2 2 2 2 4 2 2 6" xfId="60065"/>
    <cellStyle name="Обычный 12 2 2 2 2 4 2 3" xfId="4605"/>
    <cellStyle name="Обычный 12 2 2 2 2 4 2 3 2" xfId="7587"/>
    <cellStyle name="Обычный 12 2 2 2 2 4 2 3 2 2" xfId="35872"/>
    <cellStyle name="Обычный 12 2 2 2 2 4 2 3 3" xfId="21569"/>
    <cellStyle name="Обычный 12 2 2 2 2 4 2 3 3 2" xfId="49853"/>
    <cellStyle name="Обычный 12 2 2 2 2 4 2 3 4" xfId="32894"/>
    <cellStyle name="Обычный 12 2 2 2 2 4 2 4" xfId="5923"/>
    <cellStyle name="Обычный 12 2 2 2 2 4 2 4 2" xfId="7588"/>
    <cellStyle name="Обычный 12 2 2 2 2 4 2 4 2 2" xfId="35873"/>
    <cellStyle name="Обычный 12 2 2 2 2 4 2 4 3" xfId="21570"/>
    <cellStyle name="Обычный 12 2 2 2 2 4 2 4 3 2" xfId="49854"/>
    <cellStyle name="Обычный 12 2 2 2 2 4 2 4 4" xfId="34210"/>
    <cellStyle name="Обычный 12 2 2 2 2 4 2 5" xfId="7585"/>
    <cellStyle name="Обычный 12 2 2 2 2 4 2 5 2" xfId="35870"/>
    <cellStyle name="Обычный 12 2 2 2 2 4 2 6" xfId="15111"/>
    <cellStyle name="Обычный 12 2 2 2 2 4 2 6 2" xfId="43396"/>
    <cellStyle name="Обычный 12 2 2 2 2 4 2 7" xfId="18901"/>
    <cellStyle name="Обычный 12 2 2 2 2 4 2 7 2" xfId="47185"/>
    <cellStyle name="Обычный 12 2 2 2 2 4 2 8" xfId="20067"/>
    <cellStyle name="Обычный 12 2 2 2 2 4 2 8 2" xfId="48351"/>
    <cellStyle name="Обычный 12 2 2 2 2 4 2 9" xfId="21567"/>
    <cellStyle name="Обычный 12 2 2 2 2 4 2 9 2" xfId="49851"/>
    <cellStyle name="Обычный 12 2 2 2 2 4 3" xfId="1935"/>
    <cellStyle name="Обычный 12 2 2 2 2 4 3 2" xfId="3910"/>
    <cellStyle name="Обычный 12 2 2 2 2 4 3 2 2" xfId="7590"/>
    <cellStyle name="Обычный 12 2 2 2 2 4 3 2 2 2" xfId="35875"/>
    <cellStyle name="Обычный 12 2 2 2 2 4 3 2 3" xfId="18058"/>
    <cellStyle name="Обычный 12 2 2 2 2 4 3 2 3 2" xfId="46343"/>
    <cellStyle name="Обычный 12 2 2 2 2 4 3 2 4" xfId="21572"/>
    <cellStyle name="Обычный 12 2 2 2 2 4 3 2 4 2" xfId="49856"/>
    <cellStyle name="Обычный 12 2 2 2 2 4 3 2 5" xfId="32200"/>
    <cellStyle name="Обычный 12 2 2 2 2 4 3 3" xfId="7589"/>
    <cellStyle name="Обычный 12 2 2 2 2 4 3 3 2" xfId="35874"/>
    <cellStyle name="Обычный 12 2 2 2 2 4 3 4" xfId="16083"/>
    <cellStyle name="Обычный 12 2 2 2 2 4 3 4 2" xfId="44368"/>
    <cellStyle name="Обычный 12 2 2 2 2 4 3 5" xfId="21571"/>
    <cellStyle name="Обычный 12 2 2 2 2 4 3 5 2" xfId="49855"/>
    <cellStyle name="Обычный 12 2 2 2 2 4 3 6" xfId="30225"/>
    <cellStyle name="Обычный 12 2 2 2 2 4 3 7" xfId="60064"/>
    <cellStyle name="Обычный 12 2 2 2 2 4 4" xfId="2593"/>
    <cellStyle name="Обычный 12 2 2 2 2 4 4 2" xfId="7591"/>
    <cellStyle name="Обычный 12 2 2 2 2 4 4 2 2" xfId="35876"/>
    <cellStyle name="Обычный 12 2 2 2 2 4 4 3" xfId="16741"/>
    <cellStyle name="Обычный 12 2 2 2 2 4 4 3 2" xfId="45026"/>
    <cellStyle name="Обычный 12 2 2 2 2 4 4 4" xfId="21573"/>
    <cellStyle name="Обычный 12 2 2 2 2 4 4 4 2" xfId="49857"/>
    <cellStyle name="Обычный 12 2 2 2 2 4 4 5" xfId="30883"/>
    <cellStyle name="Обычный 12 2 2 2 2 4 5" xfId="4604"/>
    <cellStyle name="Обычный 12 2 2 2 2 4 5 2" xfId="7592"/>
    <cellStyle name="Обычный 12 2 2 2 2 4 5 2 2" xfId="35877"/>
    <cellStyle name="Обычный 12 2 2 2 2 4 5 3" xfId="21574"/>
    <cellStyle name="Обычный 12 2 2 2 2 4 5 3 2" xfId="49858"/>
    <cellStyle name="Обычный 12 2 2 2 2 4 5 4" xfId="32893"/>
    <cellStyle name="Обычный 12 2 2 2 2 4 6" xfId="5922"/>
    <cellStyle name="Обычный 12 2 2 2 2 4 6 2" xfId="7593"/>
    <cellStyle name="Обычный 12 2 2 2 2 4 6 2 2" xfId="35878"/>
    <cellStyle name="Обычный 12 2 2 2 2 4 6 3" xfId="21575"/>
    <cellStyle name="Обычный 12 2 2 2 2 4 6 3 2" xfId="49859"/>
    <cellStyle name="Обычный 12 2 2 2 2 4 6 4" xfId="34209"/>
    <cellStyle name="Обычный 12 2 2 2 2 4 7" xfId="7584"/>
    <cellStyle name="Обычный 12 2 2 2 2 4 7 2" xfId="35869"/>
    <cellStyle name="Обычный 12 2 2 2 2 4 8" xfId="14766"/>
    <cellStyle name="Обычный 12 2 2 2 2 4 8 2" xfId="43051"/>
    <cellStyle name="Обычный 12 2 2 2 2 4 9" xfId="18900"/>
    <cellStyle name="Обычный 12 2 2 2 2 4 9 2" xfId="47184"/>
    <cellStyle name="Обычный 12 2 2 2 2 5" xfId="955"/>
    <cellStyle name="Обычный 12 2 2 2 2 5 10" xfId="29246"/>
    <cellStyle name="Обычный 12 2 2 2 2 5 11" xfId="57371"/>
    <cellStyle name="Обычный 12 2 2 2 2 5 12" xfId="58721"/>
    <cellStyle name="Обычный 12 2 2 2 2 5 2" xfId="2931"/>
    <cellStyle name="Обычный 12 2 2 2 2 5 2 2" xfId="7595"/>
    <cellStyle name="Обычный 12 2 2 2 2 5 2 2 2" xfId="35880"/>
    <cellStyle name="Обычный 12 2 2 2 2 5 2 3" xfId="17079"/>
    <cellStyle name="Обычный 12 2 2 2 2 5 2 3 2" xfId="45364"/>
    <cellStyle name="Обычный 12 2 2 2 2 5 2 4" xfId="21577"/>
    <cellStyle name="Обычный 12 2 2 2 2 5 2 4 2" xfId="49861"/>
    <cellStyle name="Обычный 12 2 2 2 2 5 2 5" xfId="31221"/>
    <cellStyle name="Обычный 12 2 2 2 2 5 2 6" xfId="60066"/>
    <cellStyle name="Обычный 12 2 2 2 2 5 3" xfId="4606"/>
    <cellStyle name="Обычный 12 2 2 2 2 5 3 2" xfId="7596"/>
    <cellStyle name="Обычный 12 2 2 2 2 5 3 2 2" xfId="35881"/>
    <cellStyle name="Обычный 12 2 2 2 2 5 3 3" xfId="21578"/>
    <cellStyle name="Обычный 12 2 2 2 2 5 3 3 2" xfId="49862"/>
    <cellStyle name="Обычный 12 2 2 2 2 5 3 4" xfId="32895"/>
    <cellStyle name="Обычный 12 2 2 2 2 5 4" xfId="5924"/>
    <cellStyle name="Обычный 12 2 2 2 2 5 4 2" xfId="7597"/>
    <cellStyle name="Обычный 12 2 2 2 2 5 4 2 2" xfId="35882"/>
    <cellStyle name="Обычный 12 2 2 2 2 5 4 3" xfId="21579"/>
    <cellStyle name="Обычный 12 2 2 2 2 5 4 3 2" xfId="49863"/>
    <cellStyle name="Обычный 12 2 2 2 2 5 4 4" xfId="34211"/>
    <cellStyle name="Обычный 12 2 2 2 2 5 5" xfId="7594"/>
    <cellStyle name="Обычный 12 2 2 2 2 5 5 2" xfId="35879"/>
    <cellStyle name="Обычный 12 2 2 2 2 5 6" xfId="15104"/>
    <cellStyle name="Обычный 12 2 2 2 2 5 6 2" xfId="43389"/>
    <cellStyle name="Обычный 12 2 2 2 2 5 7" xfId="18902"/>
    <cellStyle name="Обычный 12 2 2 2 2 5 7 2" xfId="47186"/>
    <cellStyle name="Обычный 12 2 2 2 2 5 8" xfId="20068"/>
    <cellStyle name="Обычный 12 2 2 2 2 5 8 2" xfId="48352"/>
    <cellStyle name="Обычный 12 2 2 2 2 5 9" xfId="21576"/>
    <cellStyle name="Обычный 12 2 2 2 2 5 9 2" xfId="49860"/>
    <cellStyle name="Обычный 12 2 2 2 2 6" xfId="1606"/>
    <cellStyle name="Обычный 12 2 2 2 2 6 2" xfId="3581"/>
    <cellStyle name="Обычный 12 2 2 2 2 6 2 2" xfId="7599"/>
    <cellStyle name="Обычный 12 2 2 2 2 6 2 2 2" xfId="35884"/>
    <cellStyle name="Обычный 12 2 2 2 2 6 2 3" xfId="17729"/>
    <cellStyle name="Обычный 12 2 2 2 2 6 2 3 2" xfId="46014"/>
    <cellStyle name="Обычный 12 2 2 2 2 6 2 4" xfId="21581"/>
    <cellStyle name="Обычный 12 2 2 2 2 6 2 4 2" xfId="49865"/>
    <cellStyle name="Обычный 12 2 2 2 2 6 2 5" xfId="31871"/>
    <cellStyle name="Обычный 12 2 2 2 2 6 3" xfId="7598"/>
    <cellStyle name="Обычный 12 2 2 2 2 6 3 2" xfId="35883"/>
    <cellStyle name="Обычный 12 2 2 2 2 6 4" xfId="15754"/>
    <cellStyle name="Обычный 12 2 2 2 2 6 4 2" xfId="44039"/>
    <cellStyle name="Обычный 12 2 2 2 2 6 5" xfId="21580"/>
    <cellStyle name="Обычный 12 2 2 2 2 6 5 2" xfId="49864"/>
    <cellStyle name="Обычный 12 2 2 2 2 6 6" xfId="29896"/>
    <cellStyle name="Обычный 12 2 2 2 2 6 7" xfId="60051"/>
    <cellStyle name="Обычный 12 2 2 2 2 7" xfId="2264"/>
    <cellStyle name="Обычный 12 2 2 2 2 7 2" xfId="7600"/>
    <cellStyle name="Обычный 12 2 2 2 2 7 2 2" xfId="35885"/>
    <cellStyle name="Обычный 12 2 2 2 2 7 3" xfId="16412"/>
    <cellStyle name="Обычный 12 2 2 2 2 7 3 2" xfId="44697"/>
    <cellStyle name="Обычный 12 2 2 2 2 7 4" xfId="21582"/>
    <cellStyle name="Обычный 12 2 2 2 2 7 4 2" xfId="49866"/>
    <cellStyle name="Обычный 12 2 2 2 2 7 5" xfId="30554"/>
    <cellStyle name="Обычный 12 2 2 2 2 8" xfId="4243"/>
    <cellStyle name="Обычный 12 2 2 2 2 8 2" xfId="7601"/>
    <cellStyle name="Обычный 12 2 2 2 2 8 2 2" xfId="35886"/>
    <cellStyle name="Обычный 12 2 2 2 2 8 3" xfId="18391"/>
    <cellStyle name="Обычный 12 2 2 2 2 8 3 2" xfId="46676"/>
    <cellStyle name="Обычный 12 2 2 2 2 8 4" xfId="21583"/>
    <cellStyle name="Обычный 12 2 2 2 2 8 4 2" xfId="49867"/>
    <cellStyle name="Обычный 12 2 2 2 2 8 5" xfId="32533"/>
    <cellStyle name="Обычный 12 2 2 2 2 9" xfId="4406"/>
    <cellStyle name="Обычный 12 2 2 2 2 9 2" xfId="7602"/>
    <cellStyle name="Обычный 12 2 2 2 2 9 2 2" xfId="35887"/>
    <cellStyle name="Обычный 12 2 2 2 2 9 3" xfId="18554"/>
    <cellStyle name="Обычный 12 2 2 2 2 9 3 2" xfId="46839"/>
    <cellStyle name="Обычный 12 2 2 2 2 9 4" xfId="21584"/>
    <cellStyle name="Обычный 12 2 2 2 2 9 4 2" xfId="49868"/>
    <cellStyle name="Обычный 12 2 2 2 2 9 5" xfId="32696"/>
    <cellStyle name="Обычный 12 2 2 2 20" xfId="28418"/>
    <cellStyle name="Обычный 12 2 2 2 20 2" xfId="56702"/>
    <cellStyle name="Обычный 12 2 2 2 21" xfId="28578"/>
    <cellStyle name="Обычный 12 2 2 2 22" xfId="56862"/>
    <cellStyle name="Обычный 12 2 2 2 23" xfId="57156"/>
    <cellStyle name="Обычный 12 2 2 2 24" xfId="57355"/>
    <cellStyle name="Обычный 12 2 2 2 25" xfId="58705"/>
    <cellStyle name="Обычный 12 2 2 2 3" xfId="171"/>
    <cellStyle name="Обычный 12 2 2 2 3 10" xfId="4607"/>
    <cellStyle name="Обычный 12 2 2 2 3 10 2" xfId="7604"/>
    <cellStyle name="Обычный 12 2 2 2 3 10 2 2" xfId="35889"/>
    <cellStyle name="Обычный 12 2 2 2 3 10 3" xfId="21586"/>
    <cellStyle name="Обычный 12 2 2 2 3 10 3 2" xfId="49870"/>
    <cellStyle name="Обычный 12 2 2 2 3 10 4" xfId="32896"/>
    <cellStyle name="Обычный 12 2 2 2 3 11" xfId="5925"/>
    <cellStyle name="Обычный 12 2 2 2 3 11 2" xfId="7605"/>
    <cellStyle name="Обычный 12 2 2 2 3 11 2 2" xfId="35890"/>
    <cellStyle name="Обычный 12 2 2 2 3 11 3" xfId="21587"/>
    <cellStyle name="Обычный 12 2 2 2 3 11 3 2" xfId="49871"/>
    <cellStyle name="Обычный 12 2 2 2 3 11 4" xfId="34212"/>
    <cellStyle name="Обычный 12 2 2 2 3 12" xfId="7207"/>
    <cellStyle name="Обычный 12 2 2 2 3 12 2" xfId="7606"/>
    <cellStyle name="Обычный 12 2 2 2 3 12 2 2" xfId="35891"/>
    <cellStyle name="Обычный 12 2 2 2 3 12 3" xfId="21588"/>
    <cellStyle name="Обычный 12 2 2 2 3 12 3 2" xfId="49872"/>
    <cellStyle name="Обычный 12 2 2 2 3 12 4" xfId="35492"/>
    <cellStyle name="Обычный 12 2 2 2 3 13" xfId="7603"/>
    <cellStyle name="Обычный 12 2 2 2 3 13 2" xfId="35888"/>
    <cellStyle name="Обычный 12 2 2 2 3 14" xfId="14439"/>
    <cellStyle name="Обычный 12 2 2 2 3 14 2" xfId="42724"/>
    <cellStyle name="Обычный 12 2 2 2 3 15" xfId="18718"/>
    <cellStyle name="Обычный 12 2 2 2 3 15 2" xfId="47002"/>
    <cellStyle name="Обычный 12 2 2 2 3 16" xfId="20069"/>
    <cellStyle name="Обычный 12 2 2 2 3 16 2" xfId="48353"/>
    <cellStyle name="Обычный 12 2 2 2 3 17" xfId="21585"/>
    <cellStyle name="Обычный 12 2 2 2 3 17 2" xfId="49869"/>
    <cellStyle name="Обычный 12 2 2 2 3 18" xfId="28421"/>
    <cellStyle name="Обычный 12 2 2 2 3 18 2" xfId="56705"/>
    <cellStyle name="Обычный 12 2 2 2 3 19" xfId="28581"/>
    <cellStyle name="Обычный 12 2 2 2 3 2" xfId="172"/>
    <cellStyle name="Обычный 12 2 2 2 3 2 10" xfId="5926"/>
    <cellStyle name="Обычный 12 2 2 2 3 2 10 2" xfId="7608"/>
    <cellStyle name="Обычный 12 2 2 2 3 2 10 2 2" xfId="35893"/>
    <cellStyle name="Обычный 12 2 2 2 3 2 10 3" xfId="21590"/>
    <cellStyle name="Обычный 12 2 2 2 3 2 10 3 2" xfId="49874"/>
    <cellStyle name="Обычный 12 2 2 2 3 2 10 4" xfId="34213"/>
    <cellStyle name="Обычный 12 2 2 2 3 2 11" xfId="7208"/>
    <cellStyle name="Обычный 12 2 2 2 3 2 11 2" xfId="7609"/>
    <cellStyle name="Обычный 12 2 2 2 3 2 11 2 2" xfId="35894"/>
    <cellStyle name="Обычный 12 2 2 2 3 2 11 3" xfId="21591"/>
    <cellStyle name="Обычный 12 2 2 2 3 2 11 3 2" xfId="49875"/>
    <cellStyle name="Обычный 12 2 2 2 3 2 11 4" xfId="35493"/>
    <cellStyle name="Обычный 12 2 2 2 3 2 12" xfId="7607"/>
    <cellStyle name="Обычный 12 2 2 2 3 2 12 2" xfId="35892"/>
    <cellStyle name="Обычный 12 2 2 2 3 2 13" xfId="14440"/>
    <cellStyle name="Обычный 12 2 2 2 3 2 13 2" xfId="42725"/>
    <cellStyle name="Обычный 12 2 2 2 3 2 14" xfId="18719"/>
    <cellStyle name="Обычный 12 2 2 2 3 2 14 2" xfId="47003"/>
    <cellStyle name="Обычный 12 2 2 2 3 2 15" xfId="20070"/>
    <cellStyle name="Обычный 12 2 2 2 3 2 15 2" xfId="48354"/>
    <cellStyle name="Обычный 12 2 2 2 3 2 16" xfId="21589"/>
    <cellStyle name="Обычный 12 2 2 2 3 2 16 2" xfId="49873"/>
    <cellStyle name="Обычный 12 2 2 2 3 2 17" xfId="28422"/>
    <cellStyle name="Обычный 12 2 2 2 3 2 17 2" xfId="56706"/>
    <cellStyle name="Обычный 12 2 2 2 3 2 18" xfId="28582"/>
    <cellStyle name="Обычный 12 2 2 2 3 2 19" xfId="56866"/>
    <cellStyle name="Обычный 12 2 2 2 3 2 2" xfId="442"/>
    <cellStyle name="Обычный 12 2 2 2 3 2 2 10" xfId="18903"/>
    <cellStyle name="Обычный 12 2 2 2 3 2 2 10 2" xfId="47187"/>
    <cellStyle name="Обычный 12 2 2 2 3 2 2 11" xfId="20071"/>
    <cellStyle name="Обычный 12 2 2 2 3 2 2 11 2" xfId="48355"/>
    <cellStyle name="Обычный 12 2 2 2 3 2 2 12" xfId="21592"/>
    <cellStyle name="Обычный 12 2 2 2 3 2 2 12 2" xfId="49876"/>
    <cellStyle name="Обычный 12 2 2 2 3 2 2 13" xfId="28746"/>
    <cellStyle name="Обычный 12 2 2 2 3 2 2 14" xfId="57374"/>
    <cellStyle name="Обычный 12 2 2 2 3 2 2 15" xfId="58724"/>
    <cellStyle name="Обычный 12 2 2 2 3 2 2 2" xfId="783"/>
    <cellStyle name="Обычный 12 2 2 2 3 2 2 2 10" xfId="20072"/>
    <cellStyle name="Обычный 12 2 2 2 3 2 2 2 10 2" xfId="48356"/>
    <cellStyle name="Обычный 12 2 2 2 3 2 2 2 11" xfId="21593"/>
    <cellStyle name="Обычный 12 2 2 2 3 2 2 2 11 2" xfId="49877"/>
    <cellStyle name="Обычный 12 2 2 2 3 2 2 2 12" xfId="29075"/>
    <cellStyle name="Обычный 12 2 2 2 3 2 2 2 13" xfId="57375"/>
    <cellStyle name="Обычный 12 2 2 2 3 2 2 2 14" xfId="58725"/>
    <cellStyle name="Обычный 12 2 2 2 3 2 2 2 2" xfId="966"/>
    <cellStyle name="Обычный 12 2 2 2 3 2 2 2 2 10" xfId="29257"/>
    <cellStyle name="Обычный 12 2 2 2 3 2 2 2 2 11" xfId="57376"/>
    <cellStyle name="Обычный 12 2 2 2 3 2 2 2 2 12" xfId="58726"/>
    <cellStyle name="Обычный 12 2 2 2 3 2 2 2 2 2" xfId="2942"/>
    <cellStyle name="Обычный 12 2 2 2 3 2 2 2 2 2 2" xfId="7613"/>
    <cellStyle name="Обычный 12 2 2 2 3 2 2 2 2 2 2 2" xfId="35898"/>
    <cellStyle name="Обычный 12 2 2 2 3 2 2 2 2 2 3" xfId="17090"/>
    <cellStyle name="Обычный 12 2 2 2 3 2 2 2 2 2 3 2" xfId="45375"/>
    <cellStyle name="Обычный 12 2 2 2 3 2 2 2 2 2 4" xfId="21595"/>
    <cellStyle name="Обычный 12 2 2 2 3 2 2 2 2 2 4 2" xfId="49879"/>
    <cellStyle name="Обычный 12 2 2 2 3 2 2 2 2 2 5" xfId="31232"/>
    <cellStyle name="Обычный 12 2 2 2 3 2 2 2 2 2 6" xfId="60071"/>
    <cellStyle name="Обычный 12 2 2 2 3 2 2 2 2 3" xfId="4611"/>
    <cellStyle name="Обычный 12 2 2 2 3 2 2 2 2 3 2" xfId="7614"/>
    <cellStyle name="Обычный 12 2 2 2 3 2 2 2 2 3 2 2" xfId="35899"/>
    <cellStyle name="Обычный 12 2 2 2 3 2 2 2 2 3 3" xfId="21596"/>
    <cellStyle name="Обычный 12 2 2 2 3 2 2 2 2 3 3 2" xfId="49880"/>
    <cellStyle name="Обычный 12 2 2 2 3 2 2 2 2 3 4" xfId="32900"/>
    <cellStyle name="Обычный 12 2 2 2 3 2 2 2 2 4" xfId="5929"/>
    <cellStyle name="Обычный 12 2 2 2 3 2 2 2 2 4 2" xfId="7615"/>
    <cellStyle name="Обычный 12 2 2 2 3 2 2 2 2 4 2 2" xfId="35900"/>
    <cellStyle name="Обычный 12 2 2 2 3 2 2 2 2 4 3" xfId="21597"/>
    <cellStyle name="Обычный 12 2 2 2 3 2 2 2 2 4 3 2" xfId="49881"/>
    <cellStyle name="Обычный 12 2 2 2 3 2 2 2 2 4 4" xfId="34216"/>
    <cellStyle name="Обычный 12 2 2 2 3 2 2 2 2 5" xfId="7612"/>
    <cellStyle name="Обычный 12 2 2 2 3 2 2 2 2 5 2" xfId="35897"/>
    <cellStyle name="Обычный 12 2 2 2 3 2 2 2 2 6" xfId="15115"/>
    <cellStyle name="Обычный 12 2 2 2 3 2 2 2 2 6 2" xfId="43400"/>
    <cellStyle name="Обычный 12 2 2 2 3 2 2 2 2 7" xfId="18905"/>
    <cellStyle name="Обычный 12 2 2 2 3 2 2 2 2 7 2" xfId="47189"/>
    <cellStyle name="Обычный 12 2 2 2 3 2 2 2 2 8" xfId="20073"/>
    <cellStyle name="Обычный 12 2 2 2 3 2 2 2 2 8 2" xfId="48357"/>
    <cellStyle name="Обычный 12 2 2 2 3 2 2 2 2 9" xfId="21594"/>
    <cellStyle name="Обычный 12 2 2 2 3 2 2 2 2 9 2" xfId="49878"/>
    <cellStyle name="Обычный 12 2 2 2 3 2 2 2 3" xfId="2102"/>
    <cellStyle name="Обычный 12 2 2 2 3 2 2 2 3 2" xfId="4077"/>
    <cellStyle name="Обычный 12 2 2 2 3 2 2 2 3 2 2" xfId="7617"/>
    <cellStyle name="Обычный 12 2 2 2 3 2 2 2 3 2 2 2" xfId="35902"/>
    <cellStyle name="Обычный 12 2 2 2 3 2 2 2 3 2 3" xfId="18225"/>
    <cellStyle name="Обычный 12 2 2 2 3 2 2 2 3 2 3 2" xfId="46510"/>
    <cellStyle name="Обычный 12 2 2 2 3 2 2 2 3 2 4" xfId="21599"/>
    <cellStyle name="Обычный 12 2 2 2 3 2 2 2 3 2 4 2" xfId="49883"/>
    <cellStyle name="Обычный 12 2 2 2 3 2 2 2 3 2 5" xfId="32367"/>
    <cellStyle name="Обычный 12 2 2 2 3 2 2 2 3 3" xfId="7616"/>
    <cellStyle name="Обычный 12 2 2 2 3 2 2 2 3 3 2" xfId="35901"/>
    <cellStyle name="Обычный 12 2 2 2 3 2 2 2 3 4" xfId="16250"/>
    <cellStyle name="Обычный 12 2 2 2 3 2 2 2 3 4 2" xfId="44535"/>
    <cellStyle name="Обычный 12 2 2 2 3 2 2 2 3 5" xfId="21598"/>
    <cellStyle name="Обычный 12 2 2 2 3 2 2 2 3 5 2" xfId="49882"/>
    <cellStyle name="Обычный 12 2 2 2 3 2 2 2 3 6" xfId="30392"/>
    <cellStyle name="Обычный 12 2 2 2 3 2 2 2 3 7" xfId="60070"/>
    <cellStyle name="Обычный 12 2 2 2 3 2 2 2 4" xfId="2760"/>
    <cellStyle name="Обычный 12 2 2 2 3 2 2 2 4 2" xfId="7618"/>
    <cellStyle name="Обычный 12 2 2 2 3 2 2 2 4 2 2" xfId="35903"/>
    <cellStyle name="Обычный 12 2 2 2 3 2 2 2 4 3" xfId="16908"/>
    <cellStyle name="Обычный 12 2 2 2 3 2 2 2 4 3 2" xfId="45193"/>
    <cellStyle name="Обычный 12 2 2 2 3 2 2 2 4 4" xfId="21600"/>
    <cellStyle name="Обычный 12 2 2 2 3 2 2 2 4 4 2" xfId="49884"/>
    <cellStyle name="Обычный 12 2 2 2 3 2 2 2 4 5" xfId="31050"/>
    <cellStyle name="Обычный 12 2 2 2 3 2 2 2 5" xfId="4610"/>
    <cellStyle name="Обычный 12 2 2 2 3 2 2 2 5 2" xfId="7619"/>
    <cellStyle name="Обычный 12 2 2 2 3 2 2 2 5 2 2" xfId="35904"/>
    <cellStyle name="Обычный 12 2 2 2 3 2 2 2 5 3" xfId="21601"/>
    <cellStyle name="Обычный 12 2 2 2 3 2 2 2 5 3 2" xfId="49885"/>
    <cellStyle name="Обычный 12 2 2 2 3 2 2 2 5 4" xfId="32899"/>
    <cellStyle name="Обычный 12 2 2 2 3 2 2 2 6" xfId="5928"/>
    <cellStyle name="Обычный 12 2 2 2 3 2 2 2 6 2" xfId="7620"/>
    <cellStyle name="Обычный 12 2 2 2 3 2 2 2 6 2 2" xfId="35905"/>
    <cellStyle name="Обычный 12 2 2 2 3 2 2 2 6 3" xfId="21602"/>
    <cellStyle name="Обычный 12 2 2 2 3 2 2 2 6 3 2" xfId="49886"/>
    <cellStyle name="Обычный 12 2 2 2 3 2 2 2 6 4" xfId="34215"/>
    <cellStyle name="Обычный 12 2 2 2 3 2 2 2 7" xfId="7611"/>
    <cellStyle name="Обычный 12 2 2 2 3 2 2 2 7 2" xfId="35896"/>
    <cellStyle name="Обычный 12 2 2 2 3 2 2 2 8" xfId="14933"/>
    <cellStyle name="Обычный 12 2 2 2 3 2 2 2 8 2" xfId="43218"/>
    <cellStyle name="Обычный 12 2 2 2 3 2 2 2 9" xfId="18904"/>
    <cellStyle name="Обычный 12 2 2 2 3 2 2 2 9 2" xfId="47188"/>
    <cellStyle name="Обычный 12 2 2 2 3 2 2 3" xfId="965"/>
    <cellStyle name="Обычный 12 2 2 2 3 2 2 3 10" xfId="29256"/>
    <cellStyle name="Обычный 12 2 2 2 3 2 2 3 11" xfId="57377"/>
    <cellStyle name="Обычный 12 2 2 2 3 2 2 3 12" xfId="58727"/>
    <cellStyle name="Обычный 12 2 2 2 3 2 2 3 2" xfId="2941"/>
    <cellStyle name="Обычный 12 2 2 2 3 2 2 3 2 2" xfId="7622"/>
    <cellStyle name="Обычный 12 2 2 2 3 2 2 3 2 2 2" xfId="35907"/>
    <cellStyle name="Обычный 12 2 2 2 3 2 2 3 2 3" xfId="17089"/>
    <cellStyle name="Обычный 12 2 2 2 3 2 2 3 2 3 2" xfId="45374"/>
    <cellStyle name="Обычный 12 2 2 2 3 2 2 3 2 4" xfId="21604"/>
    <cellStyle name="Обычный 12 2 2 2 3 2 2 3 2 4 2" xfId="49888"/>
    <cellStyle name="Обычный 12 2 2 2 3 2 2 3 2 5" xfId="31231"/>
    <cellStyle name="Обычный 12 2 2 2 3 2 2 3 2 6" xfId="60072"/>
    <cellStyle name="Обычный 12 2 2 2 3 2 2 3 3" xfId="4612"/>
    <cellStyle name="Обычный 12 2 2 2 3 2 2 3 3 2" xfId="7623"/>
    <cellStyle name="Обычный 12 2 2 2 3 2 2 3 3 2 2" xfId="35908"/>
    <cellStyle name="Обычный 12 2 2 2 3 2 2 3 3 3" xfId="21605"/>
    <cellStyle name="Обычный 12 2 2 2 3 2 2 3 3 3 2" xfId="49889"/>
    <cellStyle name="Обычный 12 2 2 2 3 2 2 3 3 4" xfId="32901"/>
    <cellStyle name="Обычный 12 2 2 2 3 2 2 3 4" xfId="5930"/>
    <cellStyle name="Обычный 12 2 2 2 3 2 2 3 4 2" xfId="7624"/>
    <cellStyle name="Обычный 12 2 2 2 3 2 2 3 4 2 2" xfId="35909"/>
    <cellStyle name="Обычный 12 2 2 2 3 2 2 3 4 3" xfId="21606"/>
    <cellStyle name="Обычный 12 2 2 2 3 2 2 3 4 3 2" xfId="49890"/>
    <cellStyle name="Обычный 12 2 2 2 3 2 2 3 4 4" xfId="34217"/>
    <cellStyle name="Обычный 12 2 2 2 3 2 2 3 5" xfId="7621"/>
    <cellStyle name="Обычный 12 2 2 2 3 2 2 3 5 2" xfId="35906"/>
    <cellStyle name="Обычный 12 2 2 2 3 2 2 3 6" xfId="15114"/>
    <cellStyle name="Обычный 12 2 2 2 3 2 2 3 6 2" xfId="43399"/>
    <cellStyle name="Обычный 12 2 2 2 3 2 2 3 7" xfId="18906"/>
    <cellStyle name="Обычный 12 2 2 2 3 2 2 3 7 2" xfId="47190"/>
    <cellStyle name="Обычный 12 2 2 2 3 2 2 3 8" xfId="20074"/>
    <cellStyle name="Обычный 12 2 2 2 3 2 2 3 8 2" xfId="48358"/>
    <cellStyle name="Обычный 12 2 2 2 3 2 2 3 9" xfId="21603"/>
    <cellStyle name="Обычный 12 2 2 2 3 2 2 3 9 2" xfId="49887"/>
    <cellStyle name="Обычный 12 2 2 2 3 2 2 4" xfId="1773"/>
    <cellStyle name="Обычный 12 2 2 2 3 2 2 4 2" xfId="3748"/>
    <cellStyle name="Обычный 12 2 2 2 3 2 2 4 2 2" xfId="7626"/>
    <cellStyle name="Обычный 12 2 2 2 3 2 2 4 2 2 2" xfId="35911"/>
    <cellStyle name="Обычный 12 2 2 2 3 2 2 4 2 3" xfId="17896"/>
    <cellStyle name="Обычный 12 2 2 2 3 2 2 4 2 3 2" xfId="46181"/>
    <cellStyle name="Обычный 12 2 2 2 3 2 2 4 2 4" xfId="21608"/>
    <cellStyle name="Обычный 12 2 2 2 3 2 2 4 2 4 2" xfId="49892"/>
    <cellStyle name="Обычный 12 2 2 2 3 2 2 4 2 5" xfId="32038"/>
    <cellStyle name="Обычный 12 2 2 2 3 2 2 4 3" xfId="7625"/>
    <cellStyle name="Обычный 12 2 2 2 3 2 2 4 3 2" xfId="35910"/>
    <cellStyle name="Обычный 12 2 2 2 3 2 2 4 4" xfId="15921"/>
    <cellStyle name="Обычный 12 2 2 2 3 2 2 4 4 2" xfId="44206"/>
    <cellStyle name="Обычный 12 2 2 2 3 2 2 4 5" xfId="21607"/>
    <cellStyle name="Обычный 12 2 2 2 3 2 2 4 5 2" xfId="49891"/>
    <cellStyle name="Обычный 12 2 2 2 3 2 2 4 6" xfId="30063"/>
    <cellStyle name="Обычный 12 2 2 2 3 2 2 4 7" xfId="60069"/>
    <cellStyle name="Обычный 12 2 2 2 3 2 2 5" xfId="2431"/>
    <cellStyle name="Обычный 12 2 2 2 3 2 2 5 2" xfId="7627"/>
    <cellStyle name="Обычный 12 2 2 2 3 2 2 5 2 2" xfId="35912"/>
    <cellStyle name="Обычный 12 2 2 2 3 2 2 5 3" xfId="16579"/>
    <cellStyle name="Обычный 12 2 2 2 3 2 2 5 3 2" xfId="44864"/>
    <cellStyle name="Обычный 12 2 2 2 3 2 2 5 4" xfId="21609"/>
    <cellStyle name="Обычный 12 2 2 2 3 2 2 5 4 2" xfId="49893"/>
    <cellStyle name="Обычный 12 2 2 2 3 2 2 5 5" xfId="30721"/>
    <cellStyle name="Обычный 12 2 2 2 3 2 2 6" xfId="4609"/>
    <cellStyle name="Обычный 12 2 2 2 3 2 2 6 2" xfId="7628"/>
    <cellStyle name="Обычный 12 2 2 2 3 2 2 6 2 2" xfId="35913"/>
    <cellStyle name="Обычный 12 2 2 2 3 2 2 6 3" xfId="21610"/>
    <cellStyle name="Обычный 12 2 2 2 3 2 2 6 3 2" xfId="49894"/>
    <cellStyle name="Обычный 12 2 2 2 3 2 2 6 4" xfId="32898"/>
    <cellStyle name="Обычный 12 2 2 2 3 2 2 7" xfId="5927"/>
    <cellStyle name="Обычный 12 2 2 2 3 2 2 7 2" xfId="7629"/>
    <cellStyle name="Обычный 12 2 2 2 3 2 2 7 2 2" xfId="35914"/>
    <cellStyle name="Обычный 12 2 2 2 3 2 2 7 3" xfId="21611"/>
    <cellStyle name="Обычный 12 2 2 2 3 2 2 7 3 2" xfId="49895"/>
    <cellStyle name="Обычный 12 2 2 2 3 2 2 7 4" xfId="34214"/>
    <cellStyle name="Обычный 12 2 2 2 3 2 2 8" xfId="7610"/>
    <cellStyle name="Обычный 12 2 2 2 3 2 2 8 2" xfId="35895"/>
    <cellStyle name="Обычный 12 2 2 2 3 2 2 9" xfId="14604"/>
    <cellStyle name="Обычный 12 2 2 2 3 2 2 9 2" xfId="42889"/>
    <cellStyle name="Обычный 12 2 2 2 3 2 20" xfId="57160"/>
    <cellStyle name="Обычный 12 2 2 2 3 2 21" xfId="57373"/>
    <cellStyle name="Обычный 12 2 2 2 3 2 22" xfId="58723"/>
    <cellStyle name="Обычный 12 2 2 2 3 2 3" xfId="616"/>
    <cellStyle name="Обычный 12 2 2 2 3 2 3 10" xfId="20075"/>
    <cellStyle name="Обычный 12 2 2 2 3 2 3 10 2" xfId="48359"/>
    <cellStyle name="Обычный 12 2 2 2 3 2 3 11" xfId="21612"/>
    <cellStyle name="Обычный 12 2 2 2 3 2 3 11 2" xfId="49896"/>
    <cellStyle name="Обычный 12 2 2 2 3 2 3 12" xfId="28911"/>
    <cellStyle name="Обычный 12 2 2 2 3 2 3 13" xfId="57378"/>
    <cellStyle name="Обычный 12 2 2 2 3 2 3 14" xfId="58728"/>
    <cellStyle name="Обычный 12 2 2 2 3 2 3 2" xfId="967"/>
    <cellStyle name="Обычный 12 2 2 2 3 2 3 2 10" xfId="29258"/>
    <cellStyle name="Обычный 12 2 2 2 3 2 3 2 11" xfId="57379"/>
    <cellStyle name="Обычный 12 2 2 2 3 2 3 2 12" xfId="58729"/>
    <cellStyle name="Обычный 12 2 2 2 3 2 3 2 2" xfId="2943"/>
    <cellStyle name="Обычный 12 2 2 2 3 2 3 2 2 2" xfId="7632"/>
    <cellStyle name="Обычный 12 2 2 2 3 2 3 2 2 2 2" xfId="35917"/>
    <cellStyle name="Обычный 12 2 2 2 3 2 3 2 2 3" xfId="17091"/>
    <cellStyle name="Обычный 12 2 2 2 3 2 3 2 2 3 2" xfId="45376"/>
    <cellStyle name="Обычный 12 2 2 2 3 2 3 2 2 4" xfId="21614"/>
    <cellStyle name="Обычный 12 2 2 2 3 2 3 2 2 4 2" xfId="49898"/>
    <cellStyle name="Обычный 12 2 2 2 3 2 3 2 2 5" xfId="31233"/>
    <cellStyle name="Обычный 12 2 2 2 3 2 3 2 2 6" xfId="60074"/>
    <cellStyle name="Обычный 12 2 2 2 3 2 3 2 3" xfId="4614"/>
    <cellStyle name="Обычный 12 2 2 2 3 2 3 2 3 2" xfId="7633"/>
    <cellStyle name="Обычный 12 2 2 2 3 2 3 2 3 2 2" xfId="35918"/>
    <cellStyle name="Обычный 12 2 2 2 3 2 3 2 3 3" xfId="21615"/>
    <cellStyle name="Обычный 12 2 2 2 3 2 3 2 3 3 2" xfId="49899"/>
    <cellStyle name="Обычный 12 2 2 2 3 2 3 2 3 4" xfId="32903"/>
    <cellStyle name="Обычный 12 2 2 2 3 2 3 2 4" xfId="5932"/>
    <cellStyle name="Обычный 12 2 2 2 3 2 3 2 4 2" xfId="7634"/>
    <cellStyle name="Обычный 12 2 2 2 3 2 3 2 4 2 2" xfId="35919"/>
    <cellStyle name="Обычный 12 2 2 2 3 2 3 2 4 3" xfId="21616"/>
    <cellStyle name="Обычный 12 2 2 2 3 2 3 2 4 3 2" xfId="49900"/>
    <cellStyle name="Обычный 12 2 2 2 3 2 3 2 4 4" xfId="34219"/>
    <cellStyle name="Обычный 12 2 2 2 3 2 3 2 5" xfId="7631"/>
    <cellStyle name="Обычный 12 2 2 2 3 2 3 2 5 2" xfId="35916"/>
    <cellStyle name="Обычный 12 2 2 2 3 2 3 2 6" xfId="15116"/>
    <cellStyle name="Обычный 12 2 2 2 3 2 3 2 6 2" xfId="43401"/>
    <cellStyle name="Обычный 12 2 2 2 3 2 3 2 7" xfId="18908"/>
    <cellStyle name="Обычный 12 2 2 2 3 2 3 2 7 2" xfId="47192"/>
    <cellStyle name="Обычный 12 2 2 2 3 2 3 2 8" xfId="20076"/>
    <cellStyle name="Обычный 12 2 2 2 3 2 3 2 8 2" xfId="48360"/>
    <cellStyle name="Обычный 12 2 2 2 3 2 3 2 9" xfId="21613"/>
    <cellStyle name="Обычный 12 2 2 2 3 2 3 2 9 2" xfId="49897"/>
    <cellStyle name="Обычный 12 2 2 2 3 2 3 3" xfId="1938"/>
    <cellStyle name="Обычный 12 2 2 2 3 2 3 3 2" xfId="3913"/>
    <cellStyle name="Обычный 12 2 2 2 3 2 3 3 2 2" xfId="7636"/>
    <cellStyle name="Обычный 12 2 2 2 3 2 3 3 2 2 2" xfId="35921"/>
    <cellStyle name="Обычный 12 2 2 2 3 2 3 3 2 3" xfId="18061"/>
    <cellStyle name="Обычный 12 2 2 2 3 2 3 3 2 3 2" xfId="46346"/>
    <cellStyle name="Обычный 12 2 2 2 3 2 3 3 2 4" xfId="21618"/>
    <cellStyle name="Обычный 12 2 2 2 3 2 3 3 2 4 2" xfId="49902"/>
    <cellStyle name="Обычный 12 2 2 2 3 2 3 3 2 5" xfId="32203"/>
    <cellStyle name="Обычный 12 2 2 2 3 2 3 3 3" xfId="7635"/>
    <cellStyle name="Обычный 12 2 2 2 3 2 3 3 3 2" xfId="35920"/>
    <cellStyle name="Обычный 12 2 2 2 3 2 3 3 4" xfId="16086"/>
    <cellStyle name="Обычный 12 2 2 2 3 2 3 3 4 2" xfId="44371"/>
    <cellStyle name="Обычный 12 2 2 2 3 2 3 3 5" xfId="21617"/>
    <cellStyle name="Обычный 12 2 2 2 3 2 3 3 5 2" xfId="49901"/>
    <cellStyle name="Обычный 12 2 2 2 3 2 3 3 6" xfId="30228"/>
    <cellStyle name="Обычный 12 2 2 2 3 2 3 3 7" xfId="60073"/>
    <cellStyle name="Обычный 12 2 2 2 3 2 3 4" xfId="2596"/>
    <cellStyle name="Обычный 12 2 2 2 3 2 3 4 2" xfId="7637"/>
    <cellStyle name="Обычный 12 2 2 2 3 2 3 4 2 2" xfId="35922"/>
    <cellStyle name="Обычный 12 2 2 2 3 2 3 4 3" xfId="16744"/>
    <cellStyle name="Обычный 12 2 2 2 3 2 3 4 3 2" xfId="45029"/>
    <cellStyle name="Обычный 12 2 2 2 3 2 3 4 4" xfId="21619"/>
    <cellStyle name="Обычный 12 2 2 2 3 2 3 4 4 2" xfId="49903"/>
    <cellStyle name="Обычный 12 2 2 2 3 2 3 4 5" xfId="30886"/>
    <cellStyle name="Обычный 12 2 2 2 3 2 3 5" xfId="4613"/>
    <cellStyle name="Обычный 12 2 2 2 3 2 3 5 2" xfId="7638"/>
    <cellStyle name="Обычный 12 2 2 2 3 2 3 5 2 2" xfId="35923"/>
    <cellStyle name="Обычный 12 2 2 2 3 2 3 5 3" xfId="21620"/>
    <cellStyle name="Обычный 12 2 2 2 3 2 3 5 3 2" xfId="49904"/>
    <cellStyle name="Обычный 12 2 2 2 3 2 3 5 4" xfId="32902"/>
    <cellStyle name="Обычный 12 2 2 2 3 2 3 6" xfId="5931"/>
    <cellStyle name="Обычный 12 2 2 2 3 2 3 6 2" xfId="7639"/>
    <cellStyle name="Обычный 12 2 2 2 3 2 3 6 2 2" xfId="35924"/>
    <cellStyle name="Обычный 12 2 2 2 3 2 3 6 3" xfId="21621"/>
    <cellStyle name="Обычный 12 2 2 2 3 2 3 6 3 2" xfId="49905"/>
    <cellStyle name="Обычный 12 2 2 2 3 2 3 6 4" xfId="34218"/>
    <cellStyle name="Обычный 12 2 2 2 3 2 3 7" xfId="7630"/>
    <cellStyle name="Обычный 12 2 2 2 3 2 3 7 2" xfId="35915"/>
    <cellStyle name="Обычный 12 2 2 2 3 2 3 8" xfId="14769"/>
    <cellStyle name="Обычный 12 2 2 2 3 2 3 8 2" xfId="43054"/>
    <cellStyle name="Обычный 12 2 2 2 3 2 3 9" xfId="18907"/>
    <cellStyle name="Обычный 12 2 2 2 3 2 3 9 2" xfId="47191"/>
    <cellStyle name="Обычный 12 2 2 2 3 2 4" xfId="964"/>
    <cellStyle name="Обычный 12 2 2 2 3 2 4 10" xfId="29255"/>
    <cellStyle name="Обычный 12 2 2 2 3 2 4 11" xfId="57380"/>
    <cellStyle name="Обычный 12 2 2 2 3 2 4 12" xfId="58730"/>
    <cellStyle name="Обычный 12 2 2 2 3 2 4 2" xfId="2940"/>
    <cellStyle name="Обычный 12 2 2 2 3 2 4 2 2" xfId="7641"/>
    <cellStyle name="Обычный 12 2 2 2 3 2 4 2 2 2" xfId="35926"/>
    <cellStyle name="Обычный 12 2 2 2 3 2 4 2 3" xfId="17088"/>
    <cellStyle name="Обычный 12 2 2 2 3 2 4 2 3 2" xfId="45373"/>
    <cellStyle name="Обычный 12 2 2 2 3 2 4 2 4" xfId="21623"/>
    <cellStyle name="Обычный 12 2 2 2 3 2 4 2 4 2" xfId="49907"/>
    <cellStyle name="Обычный 12 2 2 2 3 2 4 2 5" xfId="31230"/>
    <cellStyle name="Обычный 12 2 2 2 3 2 4 2 6" xfId="60075"/>
    <cellStyle name="Обычный 12 2 2 2 3 2 4 3" xfId="4615"/>
    <cellStyle name="Обычный 12 2 2 2 3 2 4 3 2" xfId="7642"/>
    <cellStyle name="Обычный 12 2 2 2 3 2 4 3 2 2" xfId="35927"/>
    <cellStyle name="Обычный 12 2 2 2 3 2 4 3 3" xfId="21624"/>
    <cellStyle name="Обычный 12 2 2 2 3 2 4 3 3 2" xfId="49908"/>
    <cellStyle name="Обычный 12 2 2 2 3 2 4 3 4" xfId="32904"/>
    <cellStyle name="Обычный 12 2 2 2 3 2 4 4" xfId="5933"/>
    <cellStyle name="Обычный 12 2 2 2 3 2 4 4 2" xfId="7643"/>
    <cellStyle name="Обычный 12 2 2 2 3 2 4 4 2 2" xfId="35928"/>
    <cellStyle name="Обычный 12 2 2 2 3 2 4 4 3" xfId="21625"/>
    <cellStyle name="Обычный 12 2 2 2 3 2 4 4 3 2" xfId="49909"/>
    <cellStyle name="Обычный 12 2 2 2 3 2 4 4 4" xfId="34220"/>
    <cellStyle name="Обычный 12 2 2 2 3 2 4 5" xfId="7640"/>
    <cellStyle name="Обычный 12 2 2 2 3 2 4 5 2" xfId="35925"/>
    <cellStyle name="Обычный 12 2 2 2 3 2 4 6" xfId="15113"/>
    <cellStyle name="Обычный 12 2 2 2 3 2 4 6 2" xfId="43398"/>
    <cellStyle name="Обычный 12 2 2 2 3 2 4 7" xfId="18909"/>
    <cellStyle name="Обычный 12 2 2 2 3 2 4 7 2" xfId="47193"/>
    <cellStyle name="Обычный 12 2 2 2 3 2 4 8" xfId="20077"/>
    <cellStyle name="Обычный 12 2 2 2 3 2 4 8 2" xfId="48361"/>
    <cellStyle name="Обычный 12 2 2 2 3 2 4 9" xfId="21622"/>
    <cellStyle name="Обычный 12 2 2 2 3 2 4 9 2" xfId="49906"/>
    <cellStyle name="Обычный 12 2 2 2 3 2 5" xfId="1609"/>
    <cellStyle name="Обычный 12 2 2 2 3 2 5 2" xfId="3584"/>
    <cellStyle name="Обычный 12 2 2 2 3 2 5 2 2" xfId="7645"/>
    <cellStyle name="Обычный 12 2 2 2 3 2 5 2 2 2" xfId="35930"/>
    <cellStyle name="Обычный 12 2 2 2 3 2 5 2 3" xfId="17732"/>
    <cellStyle name="Обычный 12 2 2 2 3 2 5 2 3 2" xfId="46017"/>
    <cellStyle name="Обычный 12 2 2 2 3 2 5 2 4" xfId="21627"/>
    <cellStyle name="Обычный 12 2 2 2 3 2 5 2 4 2" xfId="49911"/>
    <cellStyle name="Обычный 12 2 2 2 3 2 5 2 5" xfId="31874"/>
    <cellStyle name="Обычный 12 2 2 2 3 2 5 3" xfId="7644"/>
    <cellStyle name="Обычный 12 2 2 2 3 2 5 3 2" xfId="35929"/>
    <cellStyle name="Обычный 12 2 2 2 3 2 5 4" xfId="15757"/>
    <cellStyle name="Обычный 12 2 2 2 3 2 5 4 2" xfId="44042"/>
    <cellStyle name="Обычный 12 2 2 2 3 2 5 5" xfId="21626"/>
    <cellStyle name="Обычный 12 2 2 2 3 2 5 5 2" xfId="49910"/>
    <cellStyle name="Обычный 12 2 2 2 3 2 5 6" xfId="29899"/>
    <cellStyle name="Обычный 12 2 2 2 3 2 5 7" xfId="60068"/>
    <cellStyle name="Обычный 12 2 2 2 3 2 6" xfId="2267"/>
    <cellStyle name="Обычный 12 2 2 2 3 2 6 2" xfId="7646"/>
    <cellStyle name="Обычный 12 2 2 2 3 2 6 2 2" xfId="35931"/>
    <cellStyle name="Обычный 12 2 2 2 3 2 6 3" xfId="16415"/>
    <cellStyle name="Обычный 12 2 2 2 3 2 6 3 2" xfId="44700"/>
    <cellStyle name="Обычный 12 2 2 2 3 2 6 4" xfId="21628"/>
    <cellStyle name="Обычный 12 2 2 2 3 2 6 4 2" xfId="49912"/>
    <cellStyle name="Обычный 12 2 2 2 3 2 6 5" xfId="30557"/>
    <cellStyle name="Обычный 12 2 2 2 3 2 7" xfId="4246"/>
    <cellStyle name="Обычный 12 2 2 2 3 2 7 2" xfId="7647"/>
    <cellStyle name="Обычный 12 2 2 2 3 2 7 2 2" xfId="35932"/>
    <cellStyle name="Обычный 12 2 2 2 3 2 7 3" xfId="18394"/>
    <cellStyle name="Обычный 12 2 2 2 3 2 7 3 2" xfId="46679"/>
    <cellStyle name="Обычный 12 2 2 2 3 2 7 4" xfId="21629"/>
    <cellStyle name="Обычный 12 2 2 2 3 2 7 4 2" xfId="49913"/>
    <cellStyle name="Обычный 12 2 2 2 3 2 7 5" xfId="32536"/>
    <cellStyle name="Обычный 12 2 2 2 3 2 8" xfId="4409"/>
    <cellStyle name="Обычный 12 2 2 2 3 2 8 2" xfId="7648"/>
    <cellStyle name="Обычный 12 2 2 2 3 2 8 2 2" xfId="35933"/>
    <cellStyle name="Обычный 12 2 2 2 3 2 8 3" xfId="18557"/>
    <cellStyle name="Обычный 12 2 2 2 3 2 8 3 2" xfId="46842"/>
    <cellStyle name="Обычный 12 2 2 2 3 2 8 4" xfId="21630"/>
    <cellStyle name="Обычный 12 2 2 2 3 2 8 4 2" xfId="49914"/>
    <cellStyle name="Обычный 12 2 2 2 3 2 8 5" xfId="32699"/>
    <cellStyle name="Обычный 12 2 2 2 3 2 9" xfId="4608"/>
    <cellStyle name="Обычный 12 2 2 2 3 2 9 2" xfId="7649"/>
    <cellStyle name="Обычный 12 2 2 2 3 2 9 2 2" xfId="35934"/>
    <cellStyle name="Обычный 12 2 2 2 3 2 9 3" xfId="21631"/>
    <cellStyle name="Обычный 12 2 2 2 3 2 9 3 2" xfId="49915"/>
    <cellStyle name="Обычный 12 2 2 2 3 2 9 4" xfId="32897"/>
    <cellStyle name="Обычный 12 2 2 2 3 20" xfId="56865"/>
    <cellStyle name="Обычный 12 2 2 2 3 21" xfId="57159"/>
    <cellStyle name="Обычный 12 2 2 2 3 22" xfId="57372"/>
    <cellStyle name="Обычный 12 2 2 2 3 23" xfId="58722"/>
    <cellStyle name="Обычный 12 2 2 2 3 3" xfId="441"/>
    <cellStyle name="Обычный 12 2 2 2 3 3 10" xfId="18910"/>
    <cellStyle name="Обычный 12 2 2 2 3 3 10 2" xfId="47194"/>
    <cellStyle name="Обычный 12 2 2 2 3 3 11" xfId="20078"/>
    <cellStyle name="Обычный 12 2 2 2 3 3 11 2" xfId="48362"/>
    <cellStyle name="Обычный 12 2 2 2 3 3 12" xfId="21632"/>
    <cellStyle name="Обычный 12 2 2 2 3 3 12 2" xfId="49916"/>
    <cellStyle name="Обычный 12 2 2 2 3 3 13" xfId="28745"/>
    <cellStyle name="Обычный 12 2 2 2 3 3 14" xfId="57381"/>
    <cellStyle name="Обычный 12 2 2 2 3 3 15" xfId="58731"/>
    <cellStyle name="Обычный 12 2 2 2 3 3 2" xfId="782"/>
    <cellStyle name="Обычный 12 2 2 2 3 3 2 10" xfId="20079"/>
    <cellStyle name="Обычный 12 2 2 2 3 3 2 10 2" xfId="48363"/>
    <cellStyle name="Обычный 12 2 2 2 3 3 2 11" xfId="21633"/>
    <cellStyle name="Обычный 12 2 2 2 3 3 2 11 2" xfId="49917"/>
    <cellStyle name="Обычный 12 2 2 2 3 3 2 12" xfId="29074"/>
    <cellStyle name="Обычный 12 2 2 2 3 3 2 13" xfId="57382"/>
    <cellStyle name="Обычный 12 2 2 2 3 3 2 14" xfId="58732"/>
    <cellStyle name="Обычный 12 2 2 2 3 3 2 2" xfId="969"/>
    <cellStyle name="Обычный 12 2 2 2 3 3 2 2 10" xfId="29260"/>
    <cellStyle name="Обычный 12 2 2 2 3 3 2 2 11" xfId="57383"/>
    <cellStyle name="Обычный 12 2 2 2 3 3 2 2 12" xfId="58733"/>
    <cellStyle name="Обычный 12 2 2 2 3 3 2 2 2" xfId="2945"/>
    <cellStyle name="Обычный 12 2 2 2 3 3 2 2 2 2" xfId="7653"/>
    <cellStyle name="Обычный 12 2 2 2 3 3 2 2 2 2 2" xfId="35938"/>
    <cellStyle name="Обычный 12 2 2 2 3 3 2 2 2 3" xfId="17093"/>
    <cellStyle name="Обычный 12 2 2 2 3 3 2 2 2 3 2" xfId="45378"/>
    <cellStyle name="Обычный 12 2 2 2 3 3 2 2 2 4" xfId="21635"/>
    <cellStyle name="Обычный 12 2 2 2 3 3 2 2 2 4 2" xfId="49919"/>
    <cellStyle name="Обычный 12 2 2 2 3 3 2 2 2 5" xfId="31235"/>
    <cellStyle name="Обычный 12 2 2 2 3 3 2 2 2 6" xfId="60078"/>
    <cellStyle name="Обычный 12 2 2 2 3 3 2 2 3" xfId="4618"/>
    <cellStyle name="Обычный 12 2 2 2 3 3 2 2 3 2" xfId="7654"/>
    <cellStyle name="Обычный 12 2 2 2 3 3 2 2 3 2 2" xfId="35939"/>
    <cellStyle name="Обычный 12 2 2 2 3 3 2 2 3 3" xfId="21636"/>
    <cellStyle name="Обычный 12 2 2 2 3 3 2 2 3 3 2" xfId="49920"/>
    <cellStyle name="Обычный 12 2 2 2 3 3 2 2 3 4" xfId="32907"/>
    <cellStyle name="Обычный 12 2 2 2 3 3 2 2 4" xfId="5936"/>
    <cellStyle name="Обычный 12 2 2 2 3 3 2 2 4 2" xfId="7655"/>
    <cellStyle name="Обычный 12 2 2 2 3 3 2 2 4 2 2" xfId="35940"/>
    <cellStyle name="Обычный 12 2 2 2 3 3 2 2 4 3" xfId="21637"/>
    <cellStyle name="Обычный 12 2 2 2 3 3 2 2 4 3 2" xfId="49921"/>
    <cellStyle name="Обычный 12 2 2 2 3 3 2 2 4 4" xfId="34223"/>
    <cellStyle name="Обычный 12 2 2 2 3 3 2 2 5" xfId="7652"/>
    <cellStyle name="Обычный 12 2 2 2 3 3 2 2 5 2" xfId="35937"/>
    <cellStyle name="Обычный 12 2 2 2 3 3 2 2 6" xfId="15118"/>
    <cellStyle name="Обычный 12 2 2 2 3 3 2 2 6 2" xfId="43403"/>
    <cellStyle name="Обычный 12 2 2 2 3 3 2 2 7" xfId="18912"/>
    <cellStyle name="Обычный 12 2 2 2 3 3 2 2 7 2" xfId="47196"/>
    <cellStyle name="Обычный 12 2 2 2 3 3 2 2 8" xfId="20080"/>
    <cellStyle name="Обычный 12 2 2 2 3 3 2 2 8 2" xfId="48364"/>
    <cellStyle name="Обычный 12 2 2 2 3 3 2 2 9" xfId="21634"/>
    <cellStyle name="Обычный 12 2 2 2 3 3 2 2 9 2" xfId="49918"/>
    <cellStyle name="Обычный 12 2 2 2 3 3 2 3" xfId="2101"/>
    <cellStyle name="Обычный 12 2 2 2 3 3 2 3 2" xfId="4076"/>
    <cellStyle name="Обычный 12 2 2 2 3 3 2 3 2 2" xfId="7657"/>
    <cellStyle name="Обычный 12 2 2 2 3 3 2 3 2 2 2" xfId="35942"/>
    <cellStyle name="Обычный 12 2 2 2 3 3 2 3 2 3" xfId="18224"/>
    <cellStyle name="Обычный 12 2 2 2 3 3 2 3 2 3 2" xfId="46509"/>
    <cellStyle name="Обычный 12 2 2 2 3 3 2 3 2 4" xfId="21639"/>
    <cellStyle name="Обычный 12 2 2 2 3 3 2 3 2 4 2" xfId="49923"/>
    <cellStyle name="Обычный 12 2 2 2 3 3 2 3 2 5" xfId="32366"/>
    <cellStyle name="Обычный 12 2 2 2 3 3 2 3 3" xfId="7656"/>
    <cellStyle name="Обычный 12 2 2 2 3 3 2 3 3 2" xfId="35941"/>
    <cellStyle name="Обычный 12 2 2 2 3 3 2 3 4" xfId="16249"/>
    <cellStyle name="Обычный 12 2 2 2 3 3 2 3 4 2" xfId="44534"/>
    <cellStyle name="Обычный 12 2 2 2 3 3 2 3 5" xfId="21638"/>
    <cellStyle name="Обычный 12 2 2 2 3 3 2 3 5 2" xfId="49922"/>
    <cellStyle name="Обычный 12 2 2 2 3 3 2 3 6" xfId="30391"/>
    <cellStyle name="Обычный 12 2 2 2 3 3 2 3 7" xfId="60077"/>
    <cellStyle name="Обычный 12 2 2 2 3 3 2 4" xfId="2759"/>
    <cellStyle name="Обычный 12 2 2 2 3 3 2 4 2" xfId="7658"/>
    <cellStyle name="Обычный 12 2 2 2 3 3 2 4 2 2" xfId="35943"/>
    <cellStyle name="Обычный 12 2 2 2 3 3 2 4 3" xfId="16907"/>
    <cellStyle name="Обычный 12 2 2 2 3 3 2 4 3 2" xfId="45192"/>
    <cellStyle name="Обычный 12 2 2 2 3 3 2 4 4" xfId="21640"/>
    <cellStyle name="Обычный 12 2 2 2 3 3 2 4 4 2" xfId="49924"/>
    <cellStyle name="Обычный 12 2 2 2 3 3 2 4 5" xfId="31049"/>
    <cellStyle name="Обычный 12 2 2 2 3 3 2 5" xfId="4617"/>
    <cellStyle name="Обычный 12 2 2 2 3 3 2 5 2" xfId="7659"/>
    <cellStyle name="Обычный 12 2 2 2 3 3 2 5 2 2" xfId="35944"/>
    <cellStyle name="Обычный 12 2 2 2 3 3 2 5 3" xfId="21641"/>
    <cellStyle name="Обычный 12 2 2 2 3 3 2 5 3 2" xfId="49925"/>
    <cellStyle name="Обычный 12 2 2 2 3 3 2 5 4" xfId="32906"/>
    <cellStyle name="Обычный 12 2 2 2 3 3 2 6" xfId="5935"/>
    <cellStyle name="Обычный 12 2 2 2 3 3 2 6 2" xfId="7660"/>
    <cellStyle name="Обычный 12 2 2 2 3 3 2 6 2 2" xfId="35945"/>
    <cellStyle name="Обычный 12 2 2 2 3 3 2 6 3" xfId="21642"/>
    <cellStyle name="Обычный 12 2 2 2 3 3 2 6 3 2" xfId="49926"/>
    <cellStyle name="Обычный 12 2 2 2 3 3 2 6 4" xfId="34222"/>
    <cellStyle name="Обычный 12 2 2 2 3 3 2 7" xfId="7651"/>
    <cellStyle name="Обычный 12 2 2 2 3 3 2 7 2" xfId="35936"/>
    <cellStyle name="Обычный 12 2 2 2 3 3 2 8" xfId="14932"/>
    <cellStyle name="Обычный 12 2 2 2 3 3 2 8 2" xfId="43217"/>
    <cellStyle name="Обычный 12 2 2 2 3 3 2 9" xfId="18911"/>
    <cellStyle name="Обычный 12 2 2 2 3 3 2 9 2" xfId="47195"/>
    <cellStyle name="Обычный 12 2 2 2 3 3 3" xfId="968"/>
    <cellStyle name="Обычный 12 2 2 2 3 3 3 10" xfId="29259"/>
    <cellStyle name="Обычный 12 2 2 2 3 3 3 11" xfId="57384"/>
    <cellStyle name="Обычный 12 2 2 2 3 3 3 12" xfId="58734"/>
    <cellStyle name="Обычный 12 2 2 2 3 3 3 2" xfId="2944"/>
    <cellStyle name="Обычный 12 2 2 2 3 3 3 2 2" xfId="7662"/>
    <cellStyle name="Обычный 12 2 2 2 3 3 3 2 2 2" xfId="35947"/>
    <cellStyle name="Обычный 12 2 2 2 3 3 3 2 3" xfId="17092"/>
    <cellStyle name="Обычный 12 2 2 2 3 3 3 2 3 2" xfId="45377"/>
    <cellStyle name="Обычный 12 2 2 2 3 3 3 2 4" xfId="21644"/>
    <cellStyle name="Обычный 12 2 2 2 3 3 3 2 4 2" xfId="49928"/>
    <cellStyle name="Обычный 12 2 2 2 3 3 3 2 5" xfId="31234"/>
    <cellStyle name="Обычный 12 2 2 2 3 3 3 2 6" xfId="60079"/>
    <cellStyle name="Обычный 12 2 2 2 3 3 3 3" xfId="4619"/>
    <cellStyle name="Обычный 12 2 2 2 3 3 3 3 2" xfId="7663"/>
    <cellStyle name="Обычный 12 2 2 2 3 3 3 3 2 2" xfId="35948"/>
    <cellStyle name="Обычный 12 2 2 2 3 3 3 3 3" xfId="21645"/>
    <cellStyle name="Обычный 12 2 2 2 3 3 3 3 3 2" xfId="49929"/>
    <cellStyle name="Обычный 12 2 2 2 3 3 3 3 4" xfId="32908"/>
    <cellStyle name="Обычный 12 2 2 2 3 3 3 4" xfId="5937"/>
    <cellStyle name="Обычный 12 2 2 2 3 3 3 4 2" xfId="7664"/>
    <cellStyle name="Обычный 12 2 2 2 3 3 3 4 2 2" xfId="35949"/>
    <cellStyle name="Обычный 12 2 2 2 3 3 3 4 3" xfId="21646"/>
    <cellStyle name="Обычный 12 2 2 2 3 3 3 4 3 2" xfId="49930"/>
    <cellStyle name="Обычный 12 2 2 2 3 3 3 4 4" xfId="34224"/>
    <cellStyle name="Обычный 12 2 2 2 3 3 3 5" xfId="7661"/>
    <cellStyle name="Обычный 12 2 2 2 3 3 3 5 2" xfId="35946"/>
    <cellStyle name="Обычный 12 2 2 2 3 3 3 6" xfId="15117"/>
    <cellStyle name="Обычный 12 2 2 2 3 3 3 6 2" xfId="43402"/>
    <cellStyle name="Обычный 12 2 2 2 3 3 3 7" xfId="18913"/>
    <cellStyle name="Обычный 12 2 2 2 3 3 3 7 2" xfId="47197"/>
    <cellStyle name="Обычный 12 2 2 2 3 3 3 8" xfId="20081"/>
    <cellStyle name="Обычный 12 2 2 2 3 3 3 8 2" xfId="48365"/>
    <cellStyle name="Обычный 12 2 2 2 3 3 3 9" xfId="21643"/>
    <cellStyle name="Обычный 12 2 2 2 3 3 3 9 2" xfId="49927"/>
    <cellStyle name="Обычный 12 2 2 2 3 3 4" xfId="1772"/>
    <cellStyle name="Обычный 12 2 2 2 3 3 4 2" xfId="3747"/>
    <cellStyle name="Обычный 12 2 2 2 3 3 4 2 2" xfId="7666"/>
    <cellStyle name="Обычный 12 2 2 2 3 3 4 2 2 2" xfId="35951"/>
    <cellStyle name="Обычный 12 2 2 2 3 3 4 2 3" xfId="17895"/>
    <cellStyle name="Обычный 12 2 2 2 3 3 4 2 3 2" xfId="46180"/>
    <cellStyle name="Обычный 12 2 2 2 3 3 4 2 4" xfId="21648"/>
    <cellStyle name="Обычный 12 2 2 2 3 3 4 2 4 2" xfId="49932"/>
    <cellStyle name="Обычный 12 2 2 2 3 3 4 2 5" xfId="32037"/>
    <cellStyle name="Обычный 12 2 2 2 3 3 4 3" xfId="7665"/>
    <cellStyle name="Обычный 12 2 2 2 3 3 4 3 2" xfId="35950"/>
    <cellStyle name="Обычный 12 2 2 2 3 3 4 4" xfId="15920"/>
    <cellStyle name="Обычный 12 2 2 2 3 3 4 4 2" xfId="44205"/>
    <cellStyle name="Обычный 12 2 2 2 3 3 4 5" xfId="21647"/>
    <cellStyle name="Обычный 12 2 2 2 3 3 4 5 2" xfId="49931"/>
    <cellStyle name="Обычный 12 2 2 2 3 3 4 6" xfId="30062"/>
    <cellStyle name="Обычный 12 2 2 2 3 3 4 7" xfId="60076"/>
    <cellStyle name="Обычный 12 2 2 2 3 3 5" xfId="2430"/>
    <cellStyle name="Обычный 12 2 2 2 3 3 5 2" xfId="7667"/>
    <cellStyle name="Обычный 12 2 2 2 3 3 5 2 2" xfId="35952"/>
    <cellStyle name="Обычный 12 2 2 2 3 3 5 3" xfId="16578"/>
    <cellStyle name="Обычный 12 2 2 2 3 3 5 3 2" xfId="44863"/>
    <cellStyle name="Обычный 12 2 2 2 3 3 5 4" xfId="21649"/>
    <cellStyle name="Обычный 12 2 2 2 3 3 5 4 2" xfId="49933"/>
    <cellStyle name="Обычный 12 2 2 2 3 3 5 5" xfId="30720"/>
    <cellStyle name="Обычный 12 2 2 2 3 3 6" xfId="4616"/>
    <cellStyle name="Обычный 12 2 2 2 3 3 6 2" xfId="7668"/>
    <cellStyle name="Обычный 12 2 2 2 3 3 6 2 2" xfId="35953"/>
    <cellStyle name="Обычный 12 2 2 2 3 3 6 3" xfId="21650"/>
    <cellStyle name="Обычный 12 2 2 2 3 3 6 3 2" xfId="49934"/>
    <cellStyle name="Обычный 12 2 2 2 3 3 6 4" xfId="32905"/>
    <cellStyle name="Обычный 12 2 2 2 3 3 7" xfId="5934"/>
    <cellStyle name="Обычный 12 2 2 2 3 3 7 2" xfId="7669"/>
    <cellStyle name="Обычный 12 2 2 2 3 3 7 2 2" xfId="35954"/>
    <cellStyle name="Обычный 12 2 2 2 3 3 7 3" xfId="21651"/>
    <cellStyle name="Обычный 12 2 2 2 3 3 7 3 2" xfId="49935"/>
    <cellStyle name="Обычный 12 2 2 2 3 3 7 4" xfId="34221"/>
    <cellStyle name="Обычный 12 2 2 2 3 3 8" xfId="7650"/>
    <cellStyle name="Обычный 12 2 2 2 3 3 8 2" xfId="35935"/>
    <cellStyle name="Обычный 12 2 2 2 3 3 9" xfId="14603"/>
    <cellStyle name="Обычный 12 2 2 2 3 3 9 2" xfId="42888"/>
    <cellStyle name="Обычный 12 2 2 2 3 4" xfId="615"/>
    <cellStyle name="Обычный 12 2 2 2 3 4 10" xfId="20082"/>
    <cellStyle name="Обычный 12 2 2 2 3 4 10 2" xfId="48366"/>
    <cellStyle name="Обычный 12 2 2 2 3 4 11" xfId="21652"/>
    <cellStyle name="Обычный 12 2 2 2 3 4 11 2" xfId="49936"/>
    <cellStyle name="Обычный 12 2 2 2 3 4 12" xfId="28910"/>
    <cellStyle name="Обычный 12 2 2 2 3 4 13" xfId="57385"/>
    <cellStyle name="Обычный 12 2 2 2 3 4 14" xfId="58735"/>
    <cellStyle name="Обычный 12 2 2 2 3 4 2" xfId="970"/>
    <cellStyle name="Обычный 12 2 2 2 3 4 2 10" xfId="29261"/>
    <cellStyle name="Обычный 12 2 2 2 3 4 2 11" xfId="57386"/>
    <cellStyle name="Обычный 12 2 2 2 3 4 2 12" xfId="58736"/>
    <cellStyle name="Обычный 12 2 2 2 3 4 2 2" xfId="2946"/>
    <cellStyle name="Обычный 12 2 2 2 3 4 2 2 2" xfId="7672"/>
    <cellStyle name="Обычный 12 2 2 2 3 4 2 2 2 2" xfId="35957"/>
    <cellStyle name="Обычный 12 2 2 2 3 4 2 2 3" xfId="17094"/>
    <cellStyle name="Обычный 12 2 2 2 3 4 2 2 3 2" xfId="45379"/>
    <cellStyle name="Обычный 12 2 2 2 3 4 2 2 4" xfId="21654"/>
    <cellStyle name="Обычный 12 2 2 2 3 4 2 2 4 2" xfId="49938"/>
    <cellStyle name="Обычный 12 2 2 2 3 4 2 2 5" xfId="31236"/>
    <cellStyle name="Обычный 12 2 2 2 3 4 2 2 6" xfId="60081"/>
    <cellStyle name="Обычный 12 2 2 2 3 4 2 3" xfId="4621"/>
    <cellStyle name="Обычный 12 2 2 2 3 4 2 3 2" xfId="7673"/>
    <cellStyle name="Обычный 12 2 2 2 3 4 2 3 2 2" xfId="35958"/>
    <cellStyle name="Обычный 12 2 2 2 3 4 2 3 3" xfId="21655"/>
    <cellStyle name="Обычный 12 2 2 2 3 4 2 3 3 2" xfId="49939"/>
    <cellStyle name="Обычный 12 2 2 2 3 4 2 3 4" xfId="32910"/>
    <cellStyle name="Обычный 12 2 2 2 3 4 2 4" xfId="5939"/>
    <cellStyle name="Обычный 12 2 2 2 3 4 2 4 2" xfId="7674"/>
    <cellStyle name="Обычный 12 2 2 2 3 4 2 4 2 2" xfId="35959"/>
    <cellStyle name="Обычный 12 2 2 2 3 4 2 4 3" xfId="21656"/>
    <cellStyle name="Обычный 12 2 2 2 3 4 2 4 3 2" xfId="49940"/>
    <cellStyle name="Обычный 12 2 2 2 3 4 2 4 4" xfId="34226"/>
    <cellStyle name="Обычный 12 2 2 2 3 4 2 5" xfId="7671"/>
    <cellStyle name="Обычный 12 2 2 2 3 4 2 5 2" xfId="35956"/>
    <cellStyle name="Обычный 12 2 2 2 3 4 2 6" xfId="15119"/>
    <cellStyle name="Обычный 12 2 2 2 3 4 2 6 2" xfId="43404"/>
    <cellStyle name="Обычный 12 2 2 2 3 4 2 7" xfId="18915"/>
    <cellStyle name="Обычный 12 2 2 2 3 4 2 7 2" xfId="47199"/>
    <cellStyle name="Обычный 12 2 2 2 3 4 2 8" xfId="20083"/>
    <cellStyle name="Обычный 12 2 2 2 3 4 2 8 2" xfId="48367"/>
    <cellStyle name="Обычный 12 2 2 2 3 4 2 9" xfId="21653"/>
    <cellStyle name="Обычный 12 2 2 2 3 4 2 9 2" xfId="49937"/>
    <cellStyle name="Обычный 12 2 2 2 3 4 3" xfId="1937"/>
    <cellStyle name="Обычный 12 2 2 2 3 4 3 2" xfId="3912"/>
    <cellStyle name="Обычный 12 2 2 2 3 4 3 2 2" xfId="7676"/>
    <cellStyle name="Обычный 12 2 2 2 3 4 3 2 2 2" xfId="35961"/>
    <cellStyle name="Обычный 12 2 2 2 3 4 3 2 3" xfId="18060"/>
    <cellStyle name="Обычный 12 2 2 2 3 4 3 2 3 2" xfId="46345"/>
    <cellStyle name="Обычный 12 2 2 2 3 4 3 2 4" xfId="21658"/>
    <cellStyle name="Обычный 12 2 2 2 3 4 3 2 4 2" xfId="49942"/>
    <cellStyle name="Обычный 12 2 2 2 3 4 3 2 5" xfId="32202"/>
    <cellStyle name="Обычный 12 2 2 2 3 4 3 3" xfId="7675"/>
    <cellStyle name="Обычный 12 2 2 2 3 4 3 3 2" xfId="35960"/>
    <cellStyle name="Обычный 12 2 2 2 3 4 3 4" xfId="16085"/>
    <cellStyle name="Обычный 12 2 2 2 3 4 3 4 2" xfId="44370"/>
    <cellStyle name="Обычный 12 2 2 2 3 4 3 5" xfId="21657"/>
    <cellStyle name="Обычный 12 2 2 2 3 4 3 5 2" xfId="49941"/>
    <cellStyle name="Обычный 12 2 2 2 3 4 3 6" xfId="30227"/>
    <cellStyle name="Обычный 12 2 2 2 3 4 3 7" xfId="60080"/>
    <cellStyle name="Обычный 12 2 2 2 3 4 4" xfId="2595"/>
    <cellStyle name="Обычный 12 2 2 2 3 4 4 2" xfId="7677"/>
    <cellStyle name="Обычный 12 2 2 2 3 4 4 2 2" xfId="35962"/>
    <cellStyle name="Обычный 12 2 2 2 3 4 4 3" xfId="16743"/>
    <cellStyle name="Обычный 12 2 2 2 3 4 4 3 2" xfId="45028"/>
    <cellStyle name="Обычный 12 2 2 2 3 4 4 4" xfId="21659"/>
    <cellStyle name="Обычный 12 2 2 2 3 4 4 4 2" xfId="49943"/>
    <cellStyle name="Обычный 12 2 2 2 3 4 4 5" xfId="30885"/>
    <cellStyle name="Обычный 12 2 2 2 3 4 5" xfId="4620"/>
    <cellStyle name="Обычный 12 2 2 2 3 4 5 2" xfId="7678"/>
    <cellStyle name="Обычный 12 2 2 2 3 4 5 2 2" xfId="35963"/>
    <cellStyle name="Обычный 12 2 2 2 3 4 5 3" xfId="21660"/>
    <cellStyle name="Обычный 12 2 2 2 3 4 5 3 2" xfId="49944"/>
    <cellStyle name="Обычный 12 2 2 2 3 4 5 4" xfId="32909"/>
    <cellStyle name="Обычный 12 2 2 2 3 4 6" xfId="5938"/>
    <cellStyle name="Обычный 12 2 2 2 3 4 6 2" xfId="7679"/>
    <cellStyle name="Обычный 12 2 2 2 3 4 6 2 2" xfId="35964"/>
    <cellStyle name="Обычный 12 2 2 2 3 4 6 3" xfId="21661"/>
    <cellStyle name="Обычный 12 2 2 2 3 4 6 3 2" xfId="49945"/>
    <cellStyle name="Обычный 12 2 2 2 3 4 6 4" xfId="34225"/>
    <cellStyle name="Обычный 12 2 2 2 3 4 7" xfId="7670"/>
    <cellStyle name="Обычный 12 2 2 2 3 4 7 2" xfId="35955"/>
    <cellStyle name="Обычный 12 2 2 2 3 4 8" xfId="14768"/>
    <cellStyle name="Обычный 12 2 2 2 3 4 8 2" xfId="43053"/>
    <cellStyle name="Обычный 12 2 2 2 3 4 9" xfId="18914"/>
    <cellStyle name="Обычный 12 2 2 2 3 4 9 2" xfId="47198"/>
    <cellStyle name="Обычный 12 2 2 2 3 5" xfId="963"/>
    <cellStyle name="Обычный 12 2 2 2 3 5 10" xfId="29254"/>
    <cellStyle name="Обычный 12 2 2 2 3 5 11" xfId="57387"/>
    <cellStyle name="Обычный 12 2 2 2 3 5 12" xfId="58737"/>
    <cellStyle name="Обычный 12 2 2 2 3 5 2" xfId="2939"/>
    <cellStyle name="Обычный 12 2 2 2 3 5 2 2" xfId="7681"/>
    <cellStyle name="Обычный 12 2 2 2 3 5 2 2 2" xfId="35966"/>
    <cellStyle name="Обычный 12 2 2 2 3 5 2 3" xfId="17087"/>
    <cellStyle name="Обычный 12 2 2 2 3 5 2 3 2" xfId="45372"/>
    <cellStyle name="Обычный 12 2 2 2 3 5 2 4" xfId="21663"/>
    <cellStyle name="Обычный 12 2 2 2 3 5 2 4 2" xfId="49947"/>
    <cellStyle name="Обычный 12 2 2 2 3 5 2 5" xfId="31229"/>
    <cellStyle name="Обычный 12 2 2 2 3 5 2 6" xfId="60082"/>
    <cellStyle name="Обычный 12 2 2 2 3 5 3" xfId="4622"/>
    <cellStyle name="Обычный 12 2 2 2 3 5 3 2" xfId="7682"/>
    <cellStyle name="Обычный 12 2 2 2 3 5 3 2 2" xfId="35967"/>
    <cellStyle name="Обычный 12 2 2 2 3 5 3 3" xfId="21664"/>
    <cellStyle name="Обычный 12 2 2 2 3 5 3 3 2" xfId="49948"/>
    <cellStyle name="Обычный 12 2 2 2 3 5 3 4" xfId="32911"/>
    <cellStyle name="Обычный 12 2 2 2 3 5 4" xfId="5940"/>
    <cellStyle name="Обычный 12 2 2 2 3 5 4 2" xfId="7683"/>
    <cellStyle name="Обычный 12 2 2 2 3 5 4 2 2" xfId="35968"/>
    <cellStyle name="Обычный 12 2 2 2 3 5 4 3" xfId="21665"/>
    <cellStyle name="Обычный 12 2 2 2 3 5 4 3 2" xfId="49949"/>
    <cellStyle name="Обычный 12 2 2 2 3 5 4 4" xfId="34227"/>
    <cellStyle name="Обычный 12 2 2 2 3 5 5" xfId="7680"/>
    <cellStyle name="Обычный 12 2 2 2 3 5 5 2" xfId="35965"/>
    <cellStyle name="Обычный 12 2 2 2 3 5 6" xfId="15112"/>
    <cellStyle name="Обычный 12 2 2 2 3 5 6 2" xfId="43397"/>
    <cellStyle name="Обычный 12 2 2 2 3 5 7" xfId="18916"/>
    <cellStyle name="Обычный 12 2 2 2 3 5 7 2" xfId="47200"/>
    <cellStyle name="Обычный 12 2 2 2 3 5 8" xfId="20084"/>
    <cellStyle name="Обычный 12 2 2 2 3 5 8 2" xfId="48368"/>
    <cellStyle name="Обычный 12 2 2 2 3 5 9" xfId="21662"/>
    <cellStyle name="Обычный 12 2 2 2 3 5 9 2" xfId="49946"/>
    <cellStyle name="Обычный 12 2 2 2 3 6" xfId="1608"/>
    <cellStyle name="Обычный 12 2 2 2 3 6 2" xfId="3583"/>
    <cellStyle name="Обычный 12 2 2 2 3 6 2 2" xfId="7685"/>
    <cellStyle name="Обычный 12 2 2 2 3 6 2 2 2" xfId="35970"/>
    <cellStyle name="Обычный 12 2 2 2 3 6 2 3" xfId="17731"/>
    <cellStyle name="Обычный 12 2 2 2 3 6 2 3 2" xfId="46016"/>
    <cellStyle name="Обычный 12 2 2 2 3 6 2 4" xfId="21667"/>
    <cellStyle name="Обычный 12 2 2 2 3 6 2 4 2" xfId="49951"/>
    <cellStyle name="Обычный 12 2 2 2 3 6 2 5" xfId="31873"/>
    <cellStyle name="Обычный 12 2 2 2 3 6 3" xfId="7684"/>
    <cellStyle name="Обычный 12 2 2 2 3 6 3 2" xfId="35969"/>
    <cellStyle name="Обычный 12 2 2 2 3 6 4" xfId="15756"/>
    <cellStyle name="Обычный 12 2 2 2 3 6 4 2" xfId="44041"/>
    <cellStyle name="Обычный 12 2 2 2 3 6 5" xfId="21666"/>
    <cellStyle name="Обычный 12 2 2 2 3 6 5 2" xfId="49950"/>
    <cellStyle name="Обычный 12 2 2 2 3 6 6" xfId="29898"/>
    <cellStyle name="Обычный 12 2 2 2 3 6 7" xfId="60067"/>
    <cellStyle name="Обычный 12 2 2 2 3 7" xfId="2266"/>
    <cellStyle name="Обычный 12 2 2 2 3 7 2" xfId="7686"/>
    <cellStyle name="Обычный 12 2 2 2 3 7 2 2" xfId="35971"/>
    <cellStyle name="Обычный 12 2 2 2 3 7 3" xfId="16414"/>
    <cellStyle name="Обычный 12 2 2 2 3 7 3 2" xfId="44699"/>
    <cellStyle name="Обычный 12 2 2 2 3 7 4" xfId="21668"/>
    <cellStyle name="Обычный 12 2 2 2 3 7 4 2" xfId="49952"/>
    <cellStyle name="Обычный 12 2 2 2 3 7 5" xfId="30556"/>
    <cellStyle name="Обычный 12 2 2 2 3 8" xfId="4245"/>
    <cellStyle name="Обычный 12 2 2 2 3 8 2" xfId="7687"/>
    <cellStyle name="Обычный 12 2 2 2 3 8 2 2" xfId="35972"/>
    <cellStyle name="Обычный 12 2 2 2 3 8 3" xfId="18393"/>
    <cellStyle name="Обычный 12 2 2 2 3 8 3 2" xfId="46678"/>
    <cellStyle name="Обычный 12 2 2 2 3 8 4" xfId="21669"/>
    <cellStyle name="Обычный 12 2 2 2 3 8 4 2" xfId="49953"/>
    <cellStyle name="Обычный 12 2 2 2 3 8 5" xfId="32535"/>
    <cellStyle name="Обычный 12 2 2 2 3 9" xfId="4408"/>
    <cellStyle name="Обычный 12 2 2 2 3 9 2" xfId="7688"/>
    <cellStyle name="Обычный 12 2 2 2 3 9 2 2" xfId="35973"/>
    <cellStyle name="Обычный 12 2 2 2 3 9 3" xfId="18556"/>
    <cellStyle name="Обычный 12 2 2 2 3 9 3 2" xfId="46841"/>
    <cellStyle name="Обычный 12 2 2 2 3 9 4" xfId="21670"/>
    <cellStyle name="Обычный 12 2 2 2 3 9 4 2" xfId="49954"/>
    <cellStyle name="Обычный 12 2 2 2 3 9 5" xfId="32698"/>
    <cellStyle name="Обычный 12 2 2 2 4" xfId="173"/>
    <cellStyle name="Обычный 12 2 2 2 4 10" xfId="5941"/>
    <cellStyle name="Обычный 12 2 2 2 4 10 2" xfId="7690"/>
    <cellStyle name="Обычный 12 2 2 2 4 10 2 2" xfId="35975"/>
    <cellStyle name="Обычный 12 2 2 2 4 10 3" xfId="21672"/>
    <cellStyle name="Обычный 12 2 2 2 4 10 3 2" xfId="49956"/>
    <cellStyle name="Обычный 12 2 2 2 4 10 4" xfId="34228"/>
    <cellStyle name="Обычный 12 2 2 2 4 11" xfId="7209"/>
    <cellStyle name="Обычный 12 2 2 2 4 11 2" xfId="7691"/>
    <cellStyle name="Обычный 12 2 2 2 4 11 2 2" xfId="35976"/>
    <cellStyle name="Обычный 12 2 2 2 4 11 3" xfId="21673"/>
    <cellStyle name="Обычный 12 2 2 2 4 11 3 2" xfId="49957"/>
    <cellStyle name="Обычный 12 2 2 2 4 11 4" xfId="35494"/>
    <cellStyle name="Обычный 12 2 2 2 4 12" xfId="7689"/>
    <cellStyle name="Обычный 12 2 2 2 4 12 2" xfId="35974"/>
    <cellStyle name="Обычный 12 2 2 2 4 13" xfId="14441"/>
    <cellStyle name="Обычный 12 2 2 2 4 13 2" xfId="42726"/>
    <cellStyle name="Обычный 12 2 2 2 4 14" xfId="18720"/>
    <cellStyle name="Обычный 12 2 2 2 4 14 2" xfId="47004"/>
    <cellStyle name="Обычный 12 2 2 2 4 15" xfId="20085"/>
    <cellStyle name="Обычный 12 2 2 2 4 15 2" xfId="48369"/>
    <cellStyle name="Обычный 12 2 2 2 4 16" xfId="21671"/>
    <cellStyle name="Обычный 12 2 2 2 4 16 2" xfId="49955"/>
    <cellStyle name="Обычный 12 2 2 2 4 17" xfId="28423"/>
    <cellStyle name="Обычный 12 2 2 2 4 17 2" xfId="56707"/>
    <cellStyle name="Обычный 12 2 2 2 4 18" xfId="28583"/>
    <cellStyle name="Обычный 12 2 2 2 4 19" xfId="56867"/>
    <cellStyle name="Обычный 12 2 2 2 4 2" xfId="443"/>
    <cellStyle name="Обычный 12 2 2 2 4 2 10" xfId="18917"/>
    <cellStyle name="Обычный 12 2 2 2 4 2 10 2" xfId="47201"/>
    <cellStyle name="Обычный 12 2 2 2 4 2 11" xfId="20086"/>
    <cellStyle name="Обычный 12 2 2 2 4 2 11 2" xfId="48370"/>
    <cellStyle name="Обычный 12 2 2 2 4 2 12" xfId="21674"/>
    <cellStyle name="Обычный 12 2 2 2 4 2 12 2" xfId="49958"/>
    <cellStyle name="Обычный 12 2 2 2 4 2 13" xfId="28747"/>
    <cellStyle name="Обычный 12 2 2 2 4 2 14" xfId="57389"/>
    <cellStyle name="Обычный 12 2 2 2 4 2 15" xfId="58739"/>
    <cellStyle name="Обычный 12 2 2 2 4 2 2" xfId="784"/>
    <cellStyle name="Обычный 12 2 2 2 4 2 2 10" xfId="20087"/>
    <cellStyle name="Обычный 12 2 2 2 4 2 2 10 2" xfId="48371"/>
    <cellStyle name="Обычный 12 2 2 2 4 2 2 11" xfId="21675"/>
    <cellStyle name="Обычный 12 2 2 2 4 2 2 11 2" xfId="49959"/>
    <cellStyle name="Обычный 12 2 2 2 4 2 2 12" xfId="29076"/>
    <cellStyle name="Обычный 12 2 2 2 4 2 2 13" xfId="57390"/>
    <cellStyle name="Обычный 12 2 2 2 4 2 2 14" xfId="58740"/>
    <cellStyle name="Обычный 12 2 2 2 4 2 2 2" xfId="973"/>
    <cellStyle name="Обычный 12 2 2 2 4 2 2 2 10" xfId="29264"/>
    <cellStyle name="Обычный 12 2 2 2 4 2 2 2 11" xfId="57391"/>
    <cellStyle name="Обычный 12 2 2 2 4 2 2 2 12" xfId="58741"/>
    <cellStyle name="Обычный 12 2 2 2 4 2 2 2 2" xfId="2949"/>
    <cellStyle name="Обычный 12 2 2 2 4 2 2 2 2 2" xfId="7695"/>
    <cellStyle name="Обычный 12 2 2 2 4 2 2 2 2 2 2" xfId="35980"/>
    <cellStyle name="Обычный 12 2 2 2 4 2 2 2 2 3" xfId="17097"/>
    <cellStyle name="Обычный 12 2 2 2 4 2 2 2 2 3 2" xfId="45382"/>
    <cellStyle name="Обычный 12 2 2 2 4 2 2 2 2 4" xfId="21677"/>
    <cellStyle name="Обычный 12 2 2 2 4 2 2 2 2 4 2" xfId="49961"/>
    <cellStyle name="Обычный 12 2 2 2 4 2 2 2 2 5" xfId="31239"/>
    <cellStyle name="Обычный 12 2 2 2 4 2 2 2 2 6" xfId="60086"/>
    <cellStyle name="Обычный 12 2 2 2 4 2 2 2 3" xfId="4626"/>
    <cellStyle name="Обычный 12 2 2 2 4 2 2 2 3 2" xfId="7696"/>
    <cellStyle name="Обычный 12 2 2 2 4 2 2 2 3 2 2" xfId="35981"/>
    <cellStyle name="Обычный 12 2 2 2 4 2 2 2 3 3" xfId="21678"/>
    <cellStyle name="Обычный 12 2 2 2 4 2 2 2 3 3 2" xfId="49962"/>
    <cellStyle name="Обычный 12 2 2 2 4 2 2 2 3 4" xfId="32915"/>
    <cellStyle name="Обычный 12 2 2 2 4 2 2 2 4" xfId="5944"/>
    <cellStyle name="Обычный 12 2 2 2 4 2 2 2 4 2" xfId="7697"/>
    <cellStyle name="Обычный 12 2 2 2 4 2 2 2 4 2 2" xfId="35982"/>
    <cellStyle name="Обычный 12 2 2 2 4 2 2 2 4 3" xfId="21679"/>
    <cellStyle name="Обычный 12 2 2 2 4 2 2 2 4 3 2" xfId="49963"/>
    <cellStyle name="Обычный 12 2 2 2 4 2 2 2 4 4" xfId="34231"/>
    <cellStyle name="Обычный 12 2 2 2 4 2 2 2 5" xfId="7694"/>
    <cellStyle name="Обычный 12 2 2 2 4 2 2 2 5 2" xfId="35979"/>
    <cellStyle name="Обычный 12 2 2 2 4 2 2 2 6" xfId="15122"/>
    <cellStyle name="Обычный 12 2 2 2 4 2 2 2 6 2" xfId="43407"/>
    <cellStyle name="Обычный 12 2 2 2 4 2 2 2 7" xfId="18919"/>
    <cellStyle name="Обычный 12 2 2 2 4 2 2 2 7 2" xfId="47203"/>
    <cellStyle name="Обычный 12 2 2 2 4 2 2 2 8" xfId="20088"/>
    <cellStyle name="Обычный 12 2 2 2 4 2 2 2 8 2" xfId="48372"/>
    <cellStyle name="Обычный 12 2 2 2 4 2 2 2 9" xfId="21676"/>
    <cellStyle name="Обычный 12 2 2 2 4 2 2 2 9 2" xfId="49960"/>
    <cellStyle name="Обычный 12 2 2 2 4 2 2 3" xfId="2103"/>
    <cellStyle name="Обычный 12 2 2 2 4 2 2 3 2" xfId="4078"/>
    <cellStyle name="Обычный 12 2 2 2 4 2 2 3 2 2" xfId="7699"/>
    <cellStyle name="Обычный 12 2 2 2 4 2 2 3 2 2 2" xfId="35984"/>
    <cellStyle name="Обычный 12 2 2 2 4 2 2 3 2 3" xfId="18226"/>
    <cellStyle name="Обычный 12 2 2 2 4 2 2 3 2 3 2" xfId="46511"/>
    <cellStyle name="Обычный 12 2 2 2 4 2 2 3 2 4" xfId="21681"/>
    <cellStyle name="Обычный 12 2 2 2 4 2 2 3 2 4 2" xfId="49965"/>
    <cellStyle name="Обычный 12 2 2 2 4 2 2 3 2 5" xfId="32368"/>
    <cellStyle name="Обычный 12 2 2 2 4 2 2 3 3" xfId="7698"/>
    <cellStyle name="Обычный 12 2 2 2 4 2 2 3 3 2" xfId="35983"/>
    <cellStyle name="Обычный 12 2 2 2 4 2 2 3 4" xfId="16251"/>
    <cellStyle name="Обычный 12 2 2 2 4 2 2 3 4 2" xfId="44536"/>
    <cellStyle name="Обычный 12 2 2 2 4 2 2 3 5" xfId="21680"/>
    <cellStyle name="Обычный 12 2 2 2 4 2 2 3 5 2" xfId="49964"/>
    <cellStyle name="Обычный 12 2 2 2 4 2 2 3 6" xfId="30393"/>
    <cellStyle name="Обычный 12 2 2 2 4 2 2 3 7" xfId="60085"/>
    <cellStyle name="Обычный 12 2 2 2 4 2 2 4" xfId="2761"/>
    <cellStyle name="Обычный 12 2 2 2 4 2 2 4 2" xfId="7700"/>
    <cellStyle name="Обычный 12 2 2 2 4 2 2 4 2 2" xfId="35985"/>
    <cellStyle name="Обычный 12 2 2 2 4 2 2 4 3" xfId="16909"/>
    <cellStyle name="Обычный 12 2 2 2 4 2 2 4 3 2" xfId="45194"/>
    <cellStyle name="Обычный 12 2 2 2 4 2 2 4 4" xfId="21682"/>
    <cellStyle name="Обычный 12 2 2 2 4 2 2 4 4 2" xfId="49966"/>
    <cellStyle name="Обычный 12 2 2 2 4 2 2 4 5" xfId="31051"/>
    <cellStyle name="Обычный 12 2 2 2 4 2 2 5" xfId="4625"/>
    <cellStyle name="Обычный 12 2 2 2 4 2 2 5 2" xfId="7701"/>
    <cellStyle name="Обычный 12 2 2 2 4 2 2 5 2 2" xfId="35986"/>
    <cellStyle name="Обычный 12 2 2 2 4 2 2 5 3" xfId="21683"/>
    <cellStyle name="Обычный 12 2 2 2 4 2 2 5 3 2" xfId="49967"/>
    <cellStyle name="Обычный 12 2 2 2 4 2 2 5 4" xfId="32914"/>
    <cellStyle name="Обычный 12 2 2 2 4 2 2 6" xfId="5943"/>
    <cellStyle name="Обычный 12 2 2 2 4 2 2 6 2" xfId="7702"/>
    <cellStyle name="Обычный 12 2 2 2 4 2 2 6 2 2" xfId="35987"/>
    <cellStyle name="Обычный 12 2 2 2 4 2 2 6 3" xfId="21684"/>
    <cellStyle name="Обычный 12 2 2 2 4 2 2 6 3 2" xfId="49968"/>
    <cellStyle name="Обычный 12 2 2 2 4 2 2 6 4" xfId="34230"/>
    <cellStyle name="Обычный 12 2 2 2 4 2 2 7" xfId="7693"/>
    <cellStyle name="Обычный 12 2 2 2 4 2 2 7 2" xfId="35978"/>
    <cellStyle name="Обычный 12 2 2 2 4 2 2 8" xfId="14934"/>
    <cellStyle name="Обычный 12 2 2 2 4 2 2 8 2" xfId="43219"/>
    <cellStyle name="Обычный 12 2 2 2 4 2 2 9" xfId="18918"/>
    <cellStyle name="Обычный 12 2 2 2 4 2 2 9 2" xfId="47202"/>
    <cellStyle name="Обычный 12 2 2 2 4 2 3" xfId="972"/>
    <cellStyle name="Обычный 12 2 2 2 4 2 3 10" xfId="29263"/>
    <cellStyle name="Обычный 12 2 2 2 4 2 3 11" xfId="57392"/>
    <cellStyle name="Обычный 12 2 2 2 4 2 3 12" xfId="58742"/>
    <cellStyle name="Обычный 12 2 2 2 4 2 3 2" xfId="2948"/>
    <cellStyle name="Обычный 12 2 2 2 4 2 3 2 2" xfId="7704"/>
    <cellStyle name="Обычный 12 2 2 2 4 2 3 2 2 2" xfId="35989"/>
    <cellStyle name="Обычный 12 2 2 2 4 2 3 2 3" xfId="17096"/>
    <cellStyle name="Обычный 12 2 2 2 4 2 3 2 3 2" xfId="45381"/>
    <cellStyle name="Обычный 12 2 2 2 4 2 3 2 4" xfId="21686"/>
    <cellStyle name="Обычный 12 2 2 2 4 2 3 2 4 2" xfId="49970"/>
    <cellStyle name="Обычный 12 2 2 2 4 2 3 2 5" xfId="31238"/>
    <cellStyle name="Обычный 12 2 2 2 4 2 3 2 6" xfId="60087"/>
    <cellStyle name="Обычный 12 2 2 2 4 2 3 3" xfId="4627"/>
    <cellStyle name="Обычный 12 2 2 2 4 2 3 3 2" xfId="7705"/>
    <cellStyle name="Обычный 12 2 2 2 4 2 3 3 2 2" xfId="35990"/>
    <cellStyle name="Обычный 12 2 2 2 4 2 3 3 3" xfId="21687"/>
    <cellStyle name="Обычный 12 2 2 2 4 2 3 3 3 2" xfId="49971"/>
    <cellStyle name="Обычный 12 2 2 2 4 2 3 3 4" xfId="32916"/>
    <cellStyle name="Обычный 12 2 2 2 4 2 3 4" xfId="5945"/>
    <cellStyle name="Обычный 12 2 2 2 4 2 3 4 2" xfId="7706"/>
    <cellStyle name="Обычный 12 2 2 2 4 2 3 4 2 2" xfId="35991"/>
    <cellStyle name="Обычный 12 2 2 2 4 2 3 4 3" xfId="21688"/>
    <cellStyle name="Обычный 12 2 2 2 4 2 3 4 3 2" xfId="49972"/>
    <cellStyle name="Обычный 12 2 2 2 4 2 3 4 4" xfId="34232"/>
    <cellStyle name="Обычный 12 2 2 2 4 2 3 5" xfId="7703"/>
    <cellStyle name="Обычный 12 2 2 2 4 2 3 5 2" xfId="35988"/>
    <cellStyle name="Обычный 12 2 2 2 4 2 3 6" xfId="15121"/>
    <cellStyle name="Обычный 12 2 2 2 4 2 3 6 2" xfId="43406"/>
    <cellStyle name="Обычный 12 2 2 2 4 2 3 7" xfId="18920"/>
    <cellStyle name="Обычный 12 2 2 2 4 2 3 7 2" xfId="47204"/>
    <cellStyle name="Обычный 12 2 2 2 4 2 3 8" xfId="20089"/>
    <cellStyle name="Обычный 12 2 2 2 4 2 3 8 2" xfId="48373"/>
    <cellStyle name="Обычный 12 2 2 2 4 2 3 9" xfId="21685"/>
    <cellStyle name="Обычный 12 2 2 2 4 2 3 9 2" xfId="49969"/>
    <cellStyle name="Обычный 12 2 2 2 4 2 4" xfId="1774"/>
    <cellStyle name="Обычный 12 2 2 2 4 2 4 2" xfId="3749"/>
    <cellStyle name="Обычный 12 2 2 2 4 2 4 2 2" xfId="7708"/>
    <cellStyle name="Обычный 12 2 2 2 4 2 4 2 2 2" xfId="35993"/>
    <cellStyle name="Обычный 12 2 2 2 4 2 4 2 3" xfId="17897"/>
    <cellStyle name="Обычный 12 2 2 2 4 2 4 2 3 2" xfId="46182"/>
    <cellStyle name="Обычный 12 2 2 2 4 2 4 2 4" xfId="21690"/>
    <cellStyle name="Обычный 12 2 2 2 4 2 4 2 4 2" xfId="49974"/>
    <cellStyle name="Обычный 12 2 2 2 4 2 4 2 5" xfId="32039"/>
    <cellStyle name="Обычный 12 2 2 2 4 2 4 3" xfId="7707"/>
    <cellStyle name="Обычный 12 2 2 2 4 2 4 3 2" xfId="35992"/>
    <cellStyle name="Обычный 12 2 2 2 4 2 4 4" xfId="15922"/>
    <cellStyle name="Обычный 12 2 2 2 4 2 4 4 2" xfId="44207"/>
    <cellStyle name="Обычный 12 2 2 2 4 2 4 5" xfId="21689"/>
    <cellStyle name="Обычный 12 2 2 2 4 2 4 5 2" xfId="49973"/>
    <cellStyle name="Обычный 12 2 2 2 4 2 4 6" xfId="30064"/>
    <cellStyle name="Обычный 12 2 2 2 4 2 4 7" xfId="60084"/>
    <cellStyle name="Обычный 12 2 2 2 4 2 5" xfId="2432"/>
    <cellStyle name="Обычный 12 2 2 2 4 2 5 2" xfId="7709"/>
    <cellStyle name="Обычный 12 2 2 2 4 2 5 2 2" xfId="35994"/>
    <cellStyle name="Обычный 12 2 2 2 4 2 5 3" xfId="16580"/>
    <cellStyle name="Обычный 12 2 2 2 4 2 5 3 2" xfId="44865"/>
    <cellStyle name="Обычный 12 2 2 2 4 2 5 4" xfId="21691"/>
    <cellStyle name="Обычный 12 2 2 2 4 2 5 4 2" xfId="49975"/>
    <cellStyle name="Обычный 12 2 2 2 4 2 5 5" xfId="30722"/>
    <cellStyle name="Обычный 12 2 2 2 4 2 6" xfId="4624"/>
    <cellStyle name="Обычный 12 2 2 2 4 2 6 2" xfId="7710"/>
    <cellStyle name="Обычный 12 2 2 2 4 2 6 2 2" xfId="35995"/>
    <cellStyle name="Обычный 12 2 2 2 4 2 6 3" xfId="21692"/>
    <cellStyle name="Обычный 12 2 2 2 4 2 6 3 2" xfId="49976"/>
    <cellStyle name="Обычный 12 2 2 2 4 2 6 4" xfId="32913"/>
    <cellStyle name="Обычный 12 2 2 2 4 2 7" xfId="5942"/>
    <cellStyle name="Обычный 12 2 2 2 4 2 7 2" xfId="7711"/>
    <cellStyle name="Обычный 12 2 2 2 4 2 7 2 2" xfId="35996"/>
    <cellStyle name="Обычный 12 2 2 2 4 2 7 3" xfId="21693"/>
    <cellStyle name="Обычный 12 2 2 2 4 2 7 3 2" xfId="49977"/>
    <cellStyle name="Обычный 12 2 2 2 4 2 7 4" xfId="34229"/>
    <cellStyle name="Обычный 12 2 2 2 4 2 8" xfId="7692"/>
    <cellStyle name="Обычный 12 2 2 2 4 2 8 2" xfId="35977"/>
    <cellStyle name="Обычный 12 2 2 2 4 2 9" xfId="14605"/>
    <cellStyle name="Обычный 12 2 2 2 4 2 9 2" xfId="42890"/>
    <cellStyle name="Обычный 12 2 2 2 4 20" xfId="57161"/>
    <cellStyle name="Обычный 12 2 2 2 4 21" xfId="57388"/>
    <cellStyle name="Обычный 12 2 2 2 4 22" xfId="58738"/>
    <cellStyle name="Обычный 12 2 2 2 4 3" xfId="617"/>
    <cellStyle name="Обычный 12 2 2 2 4 3 10" xfId="20090"/>
    <cellStyle name="Обычный 12 2 2 2 4 3 10 2" xfId="48374"/>
    <cellStyle name="Обычный 12 2 2 2 4 3 11" xfId="21694"/>
    <cellStyle name="Обычный 12 2 2 2 4 3 11 2" xfId="49978"/>
    <cellStyle name="Обычный 12 2 2 2 4 3 12" xfId="28912"/>
    <cellStyle name="Обычный 12 2 2 2 4 3 13" xfId="57393"/>
    <cellStyle name="Обычный 12 2 2 2 4 3 14" xfId="58743"/>
    <cellStyle name="Обычный 12 2 2 2 4 3 2" xfId="974"/>
    <cellStyle name="Обычный 12 2 2 2 4 3 2 10" xfId="29265"/>
    <cellStyle name="Обычный 12 2 2 2 4 3 2 11" xfId="57394"/>
    <cellStyle name="Обычный 12 2 2 2 4 3 2 12" xfId="58744"/>
    <cellStyle name="Обычный 12 2 2 2 4 3 2 2" xfId="2950"/>
    <cellStyle name="Обычный 12 2 2 2 4 3 2 2 2" xfId="7714"/>
    <cellStyle name="Обычный 12 2 2 2 4 3 2 2 2 2" xfId="35999"/>
    <cellStyle name="Обычный 12 2 2 2 4 3 2 2 3" xfId="17098"/>
    <cellStyle name="Обычный 12 2 2 2 4 3 2 2 3 2" xfId="45383"/>
    <cellStyle name="Обычный 12 2 2 2 4 3 2 2 4" xfId="21696"/>
    <cellStyle name="Обычный 12 2 2 2 4 3 2 2 4 2" xfId="49980"/>
    <cellStyle name="Обычный 12 2 2 2 4 3 2 2 5" xfId="31240"/>
    <cellStyle name="Обычный 12 2 2 2 4 3 2 2 6" xfId="60089"/>
    <cellStyle name="Обычный 12 2 2 2 4 3 2 3" xfId="4629"/>
    <cellStyle name="Обычный 12 2 2 2 4 3 2 3 2" xfId="7715"/>
    <cellStyle name="Обычный 12 2 2 2 4 3 2 3 2 2" xfId="36000"/>
    <cellStyle name="Обычный 12 2 2 2 4 3 2 3 3" xfId="21697"/>
    <cellStyle name="Обычный 12 2 2 2 4 3 2 3 3 2" xfId="49981"/>
    <cellStyle name="Обычный 12 2 2 2 4 3 2 3 4" xfId="32918"/>
    <cellStyle name="Обычный 12 2 2 2 4 3 2 4" xfId="5947"/>
    <cellStyle name="Обычный 12 2 2 2 4 3 2 4 2" xfId="7716"/>
    <cellStyle name="Обычный 12 2 2 2 4 3 2 4 2 2" xfId="36001"/>
    <cellStyle name="Обычный 12 2 2 2 4 3 2 4 3" xfId="21698"/>
    <cellStyle name="Обычный 12 2 2 2 4 3 2 4 3 2" xfId="49982"/>
    <cellStyle name="Обычный 12 2 2 2 4 3 2 4 4" xfId="34234"/>
    <cellStyle name="Обычный 12 2 2 2 4 3 2 5" xfId="7713"/>
    <cellStyle name="Обычный 12 2 2 2 4 3 2 5 2" xfId="35998"/>
    <cellStyle name="Обычный 12 2 2 2 4 3 2 6" xfId="15123"/>
    <cellStyle name="Обычный 12 2 2 2 4 3 2 6 2" xfId="43408"/>
    <cellStyle name="Обычный 12 2 2 2 4 3 2 7" xfId="18922"/>
    <cellStyle name="Обычный 12 2 2 2 4 3 2 7 2" xfId="47206"/>
    <cellStyle name="Обычный 12 2 2 2 4 3 2 8" xfId="20091"/>
    <cellStyle name="Обычный 12 2 2 2 4 3 2 8 2" xfId="48375"/>
    <cellStyle name="Обычный 12 2 2 2 4 3 2 9" xfId="21695"/>
    <cellStyle name="Обычный 12 2 2 2 4 3 2 9 2" xfId="49979"/>
    <cellStyle name="Обычный 12 2 2 2 4 3 3" xfId="1939"/>
    <cellStyle name="Обычный 12 2 2 2 4 3 3 2" xfId="3914"/>
    <cellStyle name="Обычный 12 2 2 2 4 3 3 2 2" xfId="7718"/>
    <cellStyle name="Обычный 12 2 2 2 4 3 3 2 2 2" xfId="36003"/>
    <cellStyle name="Обычный 12 2 2 2 4 3 3 2 3" xfId="18062"/>
    <cellStyle name="Обычный 12 2 2 2 4 3 3 2 3 2" xfId="46347"/>
    <cellStyle name="Обычный 12 2 2 2 4 3 3 2 4" xfId="21700"/>
    <cellStyle name="Обычный 12 2 2 2 4 3 3 2 4 2" xfId="49984"/>
    <cellStyle name="Обычный 12 2 2 2 4 3 3 2 5" xfId="32204"/>
    <cellStyle name="Обычный 12 2 2 2 4 3 3 3" xfId="7717"/>
    <cellStyle name="Обычный 12 2 2 2 4 3 3 3 2" xfId="36002"/>
    <cellStyle name="Обычный 12 2 2 2 4 3 3 4" xfId="16087"/>
    <cellStyle name="Обычный 12 2 2 2 4 3 3 4 2" xfId="44372"/>
    <cellStyle name="Обычный 12 2 2 2 4 3 3 5" xfId="21699"/>
    <cellStyle name="Обычный 12 2 2 2 4 3 3 5 2" xfId="49983"/>
    <cellStyle name="Обычный 12 2 2 2 4 3 3 6" xfId="30229"/>
    <cellStyle name="Обычный 12 2 2 2 4 3 3 7" xfId="60088"/>
    <cellStyle name="Обычный 12 2 2 2 4 3 4" xfId="2597"/>
    <cellStyle name="Обычный 12 2 2 2 4 3 4 2" xfId="7719"/>
    <cellStyle name="Обычный 12 2 2 2 4 3 4 2 2" xfId="36004"/>
    <cellStyle name="Обычный 12 2 2 2 4 3 4 3" xfId="16745"/>
    <cellStyle name="Обычный 12 2 2 2 4 3 4 3 2" xfId="45030"/>
    <cellStyle name="Обычный 12 2 2 2 4 3 4 4" xfId="21701"/>
    <cellStyle name="Обычный 12 2 2 2 4 3 4 4 2" xfId="49985"/>
    <cellStyle name="Обычный 12 2 2 2 4 3 4 5" xfId="30887"/>
    <cellStyle name="Обычный 12 2 2 2 4 3 5" xfId="4628"/>
    <cellStyle name="Обычный 12 2 2 2 4 3 5 2" xfId="7720"/>
    <cellStyle name="Обычный 12 2 2 2 4 3 5 2 2" xfId="36005"/>
    <cellStyle name="Обычный 12 2 2 2 4 3 5 3" xfId="21702"/>
    <cellStyle name="Обычный 12 2 2 2 4 3 5 3 2" xfId="49986"/>
    <cellStyle name="Обычный 12 2 2 2 4 3 5 4" xfId="32917"/>
    <cellStyle name="Обычный 12 2 2 2 4 3 6" xfId="5946"/>
    <cellStyle name="Обычный 12 2 2 2 4 3 6 2" xfId="7721"/>
    <cellStyle name="Обычный 12 2 2 2 4 3 6 2 2" xfId="36006"/>
    <cellStyle name="Обычный 12 2 2 2 4 3 6 3" xfId="21703"/>
    <cellStyle name="Обычный 12 2 2 2 4 3 6 3 2" xfId="49987"/>
    <cellStyle name="Обычный 12 2 2 2 4 3 6 4" xfId="34233"/>
    <cellStyle name="Обычный 12 2 2 2 4 3 7" xfId="7712"/>
    <cellStyle name="Обычный 12 2 2 2 4 3 7 2" xfId="35997"/>
    <cellStyle name="Обычный 12 2 2 2 4 3 8" xfId="14770"/>
    <cellStyle name="Обычный 12 2 2 2 4 3 8 2" xfId="43055"/>
    <cellStyle name="Обычный 12 2 2 2 4 3 9" xfId="18921"/>
    <cellStyle name="Обычный 12 2 2 2 4 3 9 2" xfId="47205"/>
    <cellStyle name="Обычный 12 2 2 2 4 4" xfId="971"/>
    <cellStyle name="Обычный 12 2 2 2 4 4 10" xfId="29262"/>
    <cellStyle name="Обычный 12 2 2 2 4 4 11" xfId="57395"/>
    <cellStyle name="Обычный 12 2 2 2 4 4 12" xfId="58745"/>
    <cellStyle name="Обычный 12 2 2 2 4 4 2" xfId="2947"/>
    <cellStyle name="Обычный 12 2 2 2 4 4 2 2" xfId="7723"/>
    <cellStyle name="Обычный 12 2 2 2 4 4 2 2 2" xfId="36008"/>
    <cellStyle name="Обычный 12 2 2 2 4 4 2 3" xfId="17095"/>
    <cellStyle name="Обычный 12 2 2 2 4 4 2 3 2" xfId="45380"/>
    <cellStyle name="Обычный 12 2 2 2 4 4 2 4" xfId="21705"/>
    <cellStyle name="Обычный 12 2 2 2 4 4 2 4 2" xfId="49989"/>
    <cellStyle name="Обычный 12 2 2 2 4 4 2 5" xfId="31237"/>
    <cellStyle name="Обычный 12 2 2 2 4 4 2 6" xfId="60090"/>
    <cellStyle name="Обычный 12 2 2 2 4 4 3" xfId="4630"/>
    <cellStyle name="Обычный 12 2 2 2 4 4 3 2" xfId="7724"/>
    <cellStyle name="Обычный 12 2 2 2 4 4 3 2 2" xfId="36009"/>
    <cellStyle name="Обычный 12 2 2 2 4 4 3 3" xfId="21706"/>
    <cellStyle name="Обычный 12 2 2 2 4 4 3 3 2" xfId="49990"/>
    <cellStyle name="Обычный 12 2 2 2 4 4 3 4" xfId="32919"/>
    <cellStyle name="Обычный 12 2 2 2 4 4 4" xfId="5948"/>
    <cellStyle name="Обычный 12 2 2 2 4 4 4 2" xfId="7725"/>
    <cellStyle name="Обычный 12 2 2 2 4 4 4 2 2" xfId="36010"/>
    <cellStyle name="Обычный 12 2 2 2 4 4 4 3" xfId="21707"/>
    <cellStyle name="Обычный 12 2 2 2 4 4 4 3 2" xfId="49991"/>
    <cellStyle name="Обычный 12 2 2 2 4 4 4 4" xfId="34235"/>
    <cellStyle name="Обычный 12 2 2 2 4 4 5" xfId="7722"/>
    <cellStyle name="Обычный 12 2 2 2 4 4 5 2" xfId="36007"/>
    <cellStyle name="Обычный 12 2 2 2 4 4 6" xfId="15120"/>
    <cellStyle name="Обычный 12 2 2 2 4 4 6 2" xfId="43405"/>
    <cellStyle name="Обычный 12 2 2 2 4 4 7" xfId="18923"/>
    <cellStyle name="Обычный 12 2 2 2 4 4 7 2" xfId="47207"/>
    <cellStyle name="Обычный 12 2 2 2 4 4 8" xfId="20092"/>
    <cellStyle name="Обычный 12 2 2 2 4 4 8 2" xfId="48376"/>
    <cellStyle name="Обычный 12 2 2 2 4 4 9" xfId="21704"/>
    <cellStyle name="Обычный 12 2 2 2 4 4 9 2" xfId="49988"/>
    <cellStyle name="Обычный 12 2 2 2 4 5" xfId="1610"/>
    <cellStyle name="Обычный 12 2 2 2 4 5 2" xfId="3585"/>
    <cellStyle name="Обычный 12 2 2 2 4 5 2 2" xfId="7727"/>
    <cellStyle name="Обычный 12 2 2 2 4 5 2 2 2" xfId="36012"/>
    <cellStyle name="Обычный 12 2 2 2 4 5 2 3" xfId="17733"/>
    <cellStyle name="Обычный 12 2 2 2 4 5 2 3 2" xfId="46018"/>
    <cellStyle name="Обычный 12 2 2 2 4 5 2 4" xfId="21709"/>
    <cellStyle name="Обычный 12 2 2 2 4 5 2 4 2" xfId="49993"/>
    <cellStyle name="Обычный 12 2 2 2 4 5 2 5" xfId="31875"/>
    <cellStyle name="Обычный 12 2 2 2 4 5 3" xfId="7726"/>
    <cellStyle name="Обычный 12 2 2 2 4 5 3 2" xfId="36011"/>
    <cellStyle name="Обычный 12 2 2 2 4 5 4" xfId="15758"/>
    <cellStyle name="Обычный 12 2 2 2 4 5 4 2" xfId="44043"/>
    <cellStyle name="Обычный 12 2 2 2 4 5 5" xfId="21708"/>
    <cellStyle name="Обычный 12 2 2 2 4 5 5 2" xfId="49992"/>
    <cellStyle name="Обычный 12 2 2 2 4 5 6" xfId="29900"/>
    <cellStyle name="Обычный 12 2 2 2 4 5 7" xfId="60083"/>
    <cellStyle name="Обычный 12 2 2 2 4 6" xfId="2268"/>
    <cellStyle name="Обычный 12 2 2 2 4 6 2" xfId="7728"/>
    <cellStyle name="Обычный 12 2 2 2 4 6 2 2" xfId="36013"/>
    <cellStyle name="Обычный 12 2 2 2 4 6 3" xfId="16416"/>
    <cellStyle name="Обычный 12 2 2 2 4 6 3 2" xfId="44701"/>
    <cellStyle name="Обычный 12 2 2 2 4 6 4" xfId="21710"/>
    <cellStyle name="Обычный 12 2 2 2 4 6 4 2" xfId="49994"/>
    <cellStyle name="Обычный 12 2 2 2 4 6 5" xfId="30558"/>
    <cellStyle name="Обычный 12 2 2 2 4 7" xfId="4247"/>
    <cellStyle name="Обычный 12 2 2 2 4 7 2" xfId="7729"/>
    <cellStyle name="Обычный 12 2 2 2 4 7 2 2" xfId="36014"/>
    <cellStyle name="Обычный 12 2 2 2 4 7 3" xfId="18395"/>
    <cellStyle name="Обычный 12 2 2 2 4 7 3 2" xfId="46680"/>
    <cellStyle name="Обычный 12 2 2 2 4 7 4" xfId="21711"/>
    <cellStyle name="Обычный 12 2 2 2 4 7 4 2" xfId="49995"/>
    <cellStyle name="Обычный 12 2 2 2 4 7 5" xfId="32537"/>
    <cellStyle name="Обычный 12 2 2 2 4 8" xfId="4410"/>
    <cellStyle name="Обычный 12 2 2 2 4 8 2" xfId="7730"/>
    <cellStyle name="Обычный 12 2 2 2 4 8 2 2" xfId="36015"/>
    <cellStyle name="Обычный 12 2 2 2 4 8 3" xfId="18558"/>
    <cellStyle name="Обычный 12 2 2 2 4 8 3 2" xfId="46843"/>
    <cellStyle name="Обычный 12 2 2 2 4 8 4" xfId="21712"/>
    <cellStyle name="Обычный 12 2 2 2 4 8 4 2" xfId="49996"/>
    <cellStyle name="Обычный 12 2 2 2 4 8 5" xfId="32700"/>
    <cellStyle name="Обычный 12 2 2 2 4 9" xfId="4623"/>
    <cellStyle name="Обычный 12 2 2 2 4 9 2" xfId="7731"/>
    <cellStyle name="Обычный 12 2 2 2 4 9 2 2" xfId="36016"/>
    <cellStyle name="Обычный 12 2 2 2 4 9 3" xfId="21713"/>
    <cellStyle name="Обычный 12 2 2 2 4 9 3 2" xfId="49997"/>
    <cellStyle name="Обычный 12 2 2 2 4 9 4" xfId="32912"/>
    <cellStyle name="Обычный 12 2 2 2 5" xfId="438"/>
    <cellStyle name="Обычный 12 2 2 2 5 10" xfId="18924"/>
    <cellStyle name="Обычный 12 2 2 2 5 10 2" xfId="47208"/>
    <cellStyle name="Обычный 12 2 2 2 5 11" xfId="20093"/>
    <cellStyle name="Обычный 12 2 2 2 5 11 2" xfId="48377"/>
    <cellStyle name="Обычный 12 2 2 2 5 12" xfId="21714"/>
    <cellStyle name="Обычный 12 2 2 2 5 12 2" xfId="49998"/>
    <cellStyle name="Обычный 12 2 2 2 5 13" xfId="28742"/>
    <cellStyle name="Обычный 12 2 2 2 5 14" xfId="57396"/>
    <cellStyle name="Обычный 12 2 2 2 5 15" xfId="58746"/>
    <cellStyle name="Обычный 12 2 2 2 5 2" xfId="779"/>
    <cellStyle name="Обычный 12 2 2 2 5 2 10" xfId="20094"/>
    <cellStyle name="Обычный 12 2 2 2 5 2 10 2" xfId="48378"/>
    <cellStyle name="Обычный 12 2 2 2 5 2 11" xfId="21715"/>
    <cellStyle name="Обычный 12 2 2 2 5 2 11 2" xfId="49999"/>
    <cellStyle name="Обычный 12 2 2 2 5 2 12" xfId="29071"/>
    <cellStyle name="Обычный 12 2 2 2 5 2 13" xfId="57397"/>
    <cellStyle name="Обычный 12 2 2 2 5 2 14" xfId="58747"/>
    <cellStyle name="Обычный 12 2 2 2 5 2 2" xfId="976"/>
    <cellStyle name="Обычный 12 2 2 2 5 2 2 10" xfId="29267"/>
    <cellStyle name="Обычный 12 2 2 2 5 2 2 11" xfId="57398"/>
    <cellStyle name="Обычный 12 2 2 2 5 2 2 12" xfId="58748"/>
    <cellStyle name="Обычный 12 2 2 2 5 2 2 2" xfId="2952"/>
    <cellStyle name="Обычный 12 2 2 2 5 2 2 2 2" xfId="7735"/>
    <cellStyle name="Обычный 12 2 2 2 5 2 2 2 2 2" xfId="36020"/>
    <cellStyle name="Обычный 12 2 2 2 5 2 2 2 3" xfId="17100"/>
    <cellStyle name="Обычный 12 2 2 2 5 2 2 2 3 2" xfId="45385"/>
    <cellStyle name="Обычный 12 2 2 2 5 2 2 2 4" xfId="21717"/>
    <cellStyle name="Обычный 12 2 2 2 5 2 2 2 4 2" xfId="50001"/>
    <cellStyle name="Обычный 12 2 2 2 5 2 2 2 5" xfId="31242"/>
    <cellStyle name="Обычный 12 2 2 2 5 2 2 2 6" xfId="60093"/>
    <cellStyle name="Обычный 12 2 2 2 5 2 2 3" xfId="4633"/>
    <cellStyle name="Обычный 12 2 2 2 5 2 2 3 2" xfId="7736"/>
    <cellStyle name="Обычный 12 2 2 2 5 2 2 3 2 2" xfId="36021"/>
    <cellStyle name="Обычный 12 2 2 2 5 2 2 3 3" xfId="21718"/>
    <cellStyle name="Обычный 12 2 2 2 5 2 2 3 3 2" xfId="50002"/>
    <cellStyle name="Обычный 12 2 2 2 5 2 2 3 4" xfId="32922"/>
    <cellStyle name="Обычный 12 2 2 2 5 2 2 4" xfId="5951"/>
    <cellStyle name="Обычный 12 2 2 2 5 2 2 4 2" xfId="7737"/>
    <cellStyle name="Обычный 12 2 2 2 5 2 2 4 2 2" xfId="36022"/>
    <cellStyle name="Обычный 12 2 2 2 5 2 2 4 3" xfId="21719"/>
    <cellStyle name="Обычный 12 2 2 2 5 2 2 4 3 2" xfId="50003"/>
    <cellStyle name="Обычный 12 2 2 2 5 2 2 4 4" xfId="34238"/>
    <cellStyle name="Обычный 12 2 2 2 5 2 2 5" xfId="7734"/>
    <cellStyle name="Обычный 12 2 2 2 5 2 2 5 2" xfId="36019"/>
    <cellStyle name="Обычный 12 2 2 2 5 2 2 6" xfId="15125"/>
    <cellStyle name="Обычный 12 2 2 2 5 2 2 6 2" xfId="43410"/>
    <cellStyle name="Обычный 12 2 2 2 5 2 2 7" xfId="18926"/>
    <cellStyle name="Обычный 12 2 2 2 5 2 2 7 2" xfId="47210"/>
    <cellStyle name="Обычный 12 2 2 2 5 2 2 8" xfId="20095"/>
    <cellStyle name="Обычный 12 2 2 2 5 2 2 8 2" xfId="48379"/>
    <cellStyle name="Обычный 12 2 2 2 5 2 2 9" xfId="21716"/>
    <cellStyle name="Обычный 12 2 2 2 5 2 2 9 2" xfId="50000"/>
    <cellStyle name="Обычный 12 2 2 2 5 2 3" xfId="2098"/>
    <cellStyle name="Обычный 12 2 2 2 5 2 3 2" xfId="4073"/>
    <cellStyle name="Обычный 12 2 2 2 5 2 3 2 2" xfId="7739"/>
    <cellStyle name="Обычный 12 2 2 2 5 2 3 2 2 2" xfId="36024"/>
    <cellStyle name="Обычный 12 2 2 2 5 2 3 2 3" xfId="18221"/>
    <cellStyle name="Обычный 12 2 2 2 5 2 3 2 3 2" xfId="46506"/>
    <cellStyle name="Обычный 12 2 2 2 5 2 3 2 4" xfId="21721"/>
    <cellStyle name="Обычный 12 2 2 2 5 2 3 2 4 2" xfId="50005"/>
    <cellStyle name="Обычный 12 2 2 2 5 2 3 2 5" xfId="32363"/>
    <cellStyle name="Обычный 12 2 2 2 5 2 3 3" xfId="7738"/>
    <cellStyle name="Обычный 12 2 2 2 5 2 3 3 2" xfId="36023"/>
    <cellStyle name="Обычный 12 2 2 2 5 2 3 4" xfId="16246"/>
    <cellStyle name="Обычный 12 2 2 2 5 2 3 4 2" xfId="44531"/>
    <cellStyle name="Обычный 12 2 2 2 5 2 3 5" xfId="21720"/>
    <cellStyle name="Обычный 12 2 2 2 5 2 3 5 2" xfId="50004"/>
    <cellStyle name="Обычный 12 2 2 2 5 2 3 6" xfId="30388"/>
    <cellStyle name="Обычный 12 2 2 2 5 2 3 7" xfId="60092"/>
    <cellStyle name="Обычный 12 2 2 2 5 2 4" xfId="2756"/>
    <cellStyle name="Обычный 12 2 2 2 5 2 4 2" xfId="7740"/>
    <cellStyle name="Обычный 12 2 2 2 5 2 4 2 2" xfId="36025"/>
    <cellStyle name="Обычный 12 2 2 2 5 2 4 3" xfId="16904"/>
    <cellStyle name="Обычный 12 2 2 2 5 2 4 3 2" xfId="45189"/>
    <cellStyle name="Обычный 12 2 2 2 5 2 4 4" xfId="21722"/>
    <cellStyle name="Обычный 12 2 2 2 5 2 4 4 2" xfId="50006"/>
    <cellStyle name="Обычный 12 2 2 2 5 2 4 5" xfId="31046"/>
    <cellStyle name="Обычный 12 2 2 2 5 2 5" xfId="4632"/>
    <cellStyle name="Обычный 12 2 2 2 5 2 5 2" xfId="7741"/>
    <cellStyle name="Обычный 12 2 2 2 5 2 5 2 2" xfId="36026"/>
    <cellStyle name="Обычный 12 2 2 2 5 2 5 3" xfId="21723"/>
    <cellStyle name="Обычный 12 2 2 2 5 2 5 3 2" xfId="50007"/>
    <cellStyle name="Обычный 12 2 2 2 5 2 5 4" xfId="32921"/>
    <cellStyle name="Обычный 12 2 2 2 5 2 6" xfId="5950"/>
    <cellStyle name="Обычный 12 2 2 2 5 2 6 2" xfId="7742"/>
    <cellStyle name="Обычный 12 2 2 2 5 2 6 2 2" xfId="36027"/>
    <cellStyle name="Обычный 12 2 2 2 5 2 6 3" xfId="21724"/>
    <cellStyle name="Обычный 12 2 2 2 5 2 6 3 2" xfId="50008"/>
    <cellStyle name="Обычный 12 2 2 2 5 2 6 4" xfId="34237"/>
    <cellStyle name="Обычный 12 2 2 2 5 2 7" xfId="7733"/>
    <cellStyle name="Обычный 12 2 2 2 5 2 7 2" xfId="36018"/>
    <cellStyle name="Обычный 12 2 2 2 5 2 8" xfId="14929"/>
    <cellStyle name="Обычный 12 2 2 2 5 2 8 2" xfId="43214"/>
    <cellStyle name="Обычный 12 2 2 2 5 2 9" xfId="18925"/>
    <cellStyle name="Обычный 12 2 2 2 5 2 9 2" xfId="47209"/>
    <cellStyle name="Обычный 12 2 2 2 5 3" xfId="975"/>
    <cellStyle name="Обычный 12 2 2 2 5 3 10" xfId="29266"/>
    <cellStyle name="Обычный 12 2 2 2 5 3 11" xfId="57399"/>
    <cellStyle name="Обычный 12 2 2 2 5 3 12" xfId="58749"/>
    <cellStyle name="Обычный 12 2 2 2 5 3 2" xfId="2951"/>
    <cellStyle name="Обычный 12 2 2 2 5 3 2 2" xfId="7744"/>
    <cellStyle name="Обычный 12 2 2 2 5 3 2 2 2" xfId="36029"/>
    <cellStyle name="Обычный 12 2 2 2 5 3 2 3" xfId="17099"/>
    <cellStyle name="Обычный 12 2 2 2 5 3 2 3 2" xfId="45384"/>
    <cellStyle name="Обычный 12 2 2 2 5 3 2 4" xfId="21726"/>
    <cellStyle name="Обычный 12 2 2 2 5 3 2 4 2" xfId="50010"/>
    <cellStyle name="Обычный 12 2 2 2 5 3 2 5" xfId="31241"/>
    <cellStyle name="Обычный 12 2 2 2 5 3 2 6" xfId="60094"/>
    <cellStyle name="Обычный 12 2 2 2 5 3 3" xfId="4634"/>
    <cellStyle name="Обычный 12 2 2 2 5 3 3 2" xfId="7745"/>
    <cellStyle name="Обычный 12 2 2 2 5 3 3 2 2" xfId="36030"/>
    <cellStyle name="Обычный 12 2 2 2 5 3 3 3" xfId="21727"/>
    <cellStyle name="Обычный 12 2 2 2 5 3 3 3 2" xfId="50011"/>
    <cellStyle name="Обычный 12 2 2 2 5 3 3 4" xfId="32923"/>
    <cellStyle name="Обычный 12 2 2 2 5 3 4" xfId="5952"/>
    <cellStyle name="Обычный 12 2 2 2 5 3 4 2" xfId="7746"/>
    <cellStyle name="Обычный 12 2 2 2 5 3 4 2 2" xfId="36031"/>
    <cellStyle name="Обычный 12 2 2 2 5 3 4 3" xfId="21728"/>
    <cellStyle name="Обычный 12 2 2 2 5 3 4 3 2" xfId="50012"/>
    <cellStyle name="Обычный 12 2 2 2 5 3 4 4" xfId="34239"/>
    <cellStyle name="Обычный 12 2 2 2 5 3 5" xfId="7743"/>
    <cellStyle name="Обычный 12 2 2 2 5 3 5 2" xfId="36028"/>
    <cellStyle name="Обычный 12 2 2 2 5 3 6" xfId="15124"/>
    <cellStyle name="Обычный 12 2 2 2 5 3 6 2" xfId="43409"/>
    <cellStyle name="Обычный 12 2 2 2 5 3 7" xfId="18927"/>
    <cellStyle name="Обычный 12 2 2 2 5 3 7 2" xfId="47211"/>
    <cellStyle name="Обычный 12 2 2 2 5 3 8" xfId="20096"/>
    <cellStyle name="Обычный 12 2 2 2 5 3 8 2" xfId="48380"/>
    <cellStyle name="Обычный 12 2 2 2 5 3 9" xfId="21725"/>
    <cellStyle name="Обычный 12 2 2 2 5 3 9 2" xfId="50009"/>
    <cellStyle name="Обычный 12 2 2 2 5 4" xfId="1769"/>
    <cellStyle name="Обычный 12 2 2 2 5 4 2" xfId="3744"/>
    <cellStyle name="Обычный 12 2 2 2 5 4 2 2" xfId="7748"/>
    <cellStyle name="Обычный 12 2 2 2 5 4 2 2 2" xfId="36033"/>
    <cellStyle name="Обычный 12 2 2 2 5 4 2 3" xfId="17892"/>
    <cellStyle name="Обычный 12 2 2 2 5 4 2 3 2" xfId="46177"/>
    <cellStyle name="Обычный 12 2 2 2 5 4 2 4" xfId="21730"/>
    <cellStyle name="Обычный 12 2 2 2 5 4 2 4 2" xfId="50014"/>
    <cellStyle name="Обычный 12 2 2 2 5 4 2 5" xfId="32034"/>
    <cellStyle name="Обычный 12 2 2 2 5 4 3" xfId="7747"/>
    <cellStyle name="Обычный 12 2 2 2 5 4 3 2" xfId="36032"/>
    <cellStyle name="Обычный 12 2 2 2 5 4 4" xfId="15917"/>
    <cellStyle name="Обычный 12 2 2 2 5 4 4 2" xfId="44202"/>
    <cellStyle name="Обычный 12 2 2 2 5 4 5" xfId="21729"/>
    <cellStyle name="Обычный 12 2 2 2 5 4 5 2" xfId="50013"/>
    <cellStyle name="Обычный 12 2 2 2 5 4 6" xfId="30059"/>
    <cellStyle name="Обычный 12 2 2 2 5 4 7" xfId="60091"/>
    <cellStyle name="Обычный 12 2 2 2 5 5" xfId="2427"/>
    <cellStyle name="Обычный 12 2 2 2 5 5 2" xfId="7749"/>
    <cellStyle name="Обычный 12 2 2 2 5 5 2 2" xfId="36034"/>
    <cellStyle name="Обычный 12 2 2 2 5 5 3" xfId="16575"/>
    <cellStyle name="Обычный 12 2 2 2 5 5 3 2" xfId="44860"/>
    <cellStyle name="Обычный 12 2 2 2 5 5 4" xfId="21731"/>
    <cellStyle name="Обычный 12 2 2 2 5 5 4 2" xfId="50015"/>
    <cellStyle name="Обычный 12 2 2 2 5 5 5" xfId="30717"/>
    <cellStyle name="Обычный 12 2 2 2 5 6" xfId="4631"/>
    <cellStyle name="Обычный 12 2 2 2 5 6 2" xfId="7750"/>
    <cellStyle name="Обычный 12 2 2 2 5 6 2 2" xfId="36035"/>
    <cellStyle name="Обычный 12 2 2 2 5 6 3" xfId="21732"/>
    <cellStyle name="Обычный 12 2 2 2 5 6 3 2" xfId="50016"/>
    <cellStyle name="Обычный 12 2 2 2 5 6 4" xfId="32920"/>
    <cellStyle name="Обычный 12 2 2 2 5 7" xfId="5949"/>
    <cellStyle name="Обычный 12 2 2 2 5 7 2" xfId="7751"/>
    <cellStyle name="Обычный 12 2 2 2 5 7 2 2" xfId="36036"/>
    <cellStyle name="Обычный 12 2 2 2 5 7 3" xfId="21733"/>
    <cellStyle name="Обычный 12 2 2 2 5 7 3 2" xfId="50017"/>
    <cellStyle name="Обычный 12 2 2 2 5 7 4" xfId="34236"/>
    <cellStyle name="Обычный 12 2 2 2 5 8" xfId="7732"/>
    <cellStyle name="Обычный 12 2 2 2 5 8 2" xfId="36017"/>
    <cellStyle name="Обычный 12 2 2 2 5 9" xfId="14600"/>
    <cellStyle name="Обычный 12 2 2 2 5 9 2" xfId="42885"/>
    <cellStyle name="Обычный 12 2 2 2 6" xfId="612"/>
    <cellStyle name="Обычный 12 2 2 2 6 10" xfId="20097"/>
    <cellStyle name="Обычный 12 2 2 2 6 10 2" xfId="48381"/>
    <cellStyle name="Обычный 12 2 2 2 6 11" xfId="21734"/>
    <cellStyle name="Обычный 12 2 2 2 6 11 2" xfId="50018"/>
    <cellStyle name="Обычный 12 2 2 2 6 12" xfId="28907"/>
    <cellStyle name="Обычный 12 2 2 2 6 13" xfId="57400"/>
    <cellStyle name="Обычный 12 2 2 2 6 14" xfId="58750"/>
    <cellStyle name="Обычный 12 2 2 2 6 2" xfId="977"/>
    <cellStyle name="Обычный 12 2 2 2 6 2 10" xfId="29268"/>
    <cellStyle name="Обычный 12 2 2 2 6 2 11" xfId="57401"/>
    <cellStyle name="Обычный 12 2 2 2 6 2 12" xfId="58751"/>
    <cellStyle name="Обычный 12 2 2 2 6 2 2" xfId="2953"/>
    <cellStyle name="Обычный 12 2 2 2 6 2 2 2" xfId="7754"/>
    <cellStyle name="Обычный 12 2 2 2 6 2 2 2 2" xfId="36039"/>
    <cellStyle name="Обычный 12 2 2 2 6 2 2 3" xfId="17101"/>
    <cellStyle name="Обычный 12 2 2 2 6 2 2 3 2" xfId="45386"/>
    <cellStyle name="Обычный 12 2 2 2 6 2 2 4" xfId="21736"/>
    <cellStyle name="Обычный 12 2 2 2 6 2 2 4 2" xfId="50020"/>
    <cellStyle name="Обычный 12 2 2 2 6 2 2 5" xfId="31243"/>
    <cellStyle name="Обычный 12 2 2 2 6 2 2 6" xfId="60096"/>
    <cellStyle name="Обычный 12 2 2 2 6 2 3" xfId="4636"/>
    <cellStyle name="Обычный 12 2 2 2 6 2 3 2" xfId="7755"/>
    <cellStyle name="Обычный 12 2 2 2 6 2 3 2 2" xfId="36040"/>
    <cellStyle name="Обычный 12 2 2 2 6 2 3 3" xfId="21737"/>
    <cellStyle name="Обычный 12 2 2 2 6 2 3 3 2" xfId="50021"/>
    <cellStyle name="Обычный 12 2 2 2 6 2 3 4" xfId="32925"/>
    <cellStyle name="Обычный 12 2 2 2 6 2 4" xfId="5954"/>
    <cellStyle name="Обычный 12 2 2 2 6 2 4 2" xfId="7756"/>
    <cellStyle name="Обычный 12 2 2 2 6 2 4 2 2" xfId="36041"/>
    <cellStyle name="Обычный 12 2 2 2 6 2 4 3" xfId="21738"/>
    <cellStyle name="Обычный 12 2 2 2 6 2 4 3 2" xfId="50022"/>
    <cellStyle name="Обычный 12 2 2 2 6 2 4 4" xfId="34241"/>
    <cellStyle name="Обычный 12 2 2 2 6 2 5" xfId="7753"/>
    <cellStyle name="Обычный 12 2 2 2 6 2 5 2" xfId="36038"/>
    <cellStyle name="Обычный 12 2 2 2 6 2 6" xfId="15126"/>
    <cellStyle name="Обычный 12 2 2 2 6 2 6 2" xfId="43411"/>
    <cellStyle name="Обычный 12 2 2 2 6 2 7" xfId="18929"/>
    <cellStyle name="Обычный 12 2 2 2 6 2 7 2" xfId="47213"/>
    <cellStyle name="Обычный 12 2 2 2 6 2 8" xfId="20098"/>
    <cellStyle name="Обычный 12 2 2 2 6 2 8 2" xfId="48382"/>
    <cellStyle name="Обычный 12 2 2 2 6 2 9" xfId="21735"/>
    <cellStyle name="Обычный 12 2 2 2 6 2 9 2" xfId="50019"/>
    <cellStyle name="Обычный 12 2 2 2 6 3" xfId="1934"/>
    <cellStyle name="Обычный 12 2 2 2 6 3 2" xfId="3909"/>
    <cellStyle name="Обычный 12 2 2 2 6 3 2 2" xfId="7758"/>
    <cellStyle name="Обычный 12 2 2 2 6 3 2 2 2" xfId="36043"/>
    <cellStyle name="Обычный 12 2 2 2 6 3 2 3" xfId="18057"/>
    <cellStyle name="Обычный 12 2 2 2 6 3 2 3 2" xfId="46342"/>
    <cellStyle name="Обычный 12 2 2 2 6 3 2 4" xfId="21740"/>
    <cellStyle name="Обычный 12 2 2 2 6 3 2 4 2" xfId="50024"/>
    <cellStyle name="Обычный 12 2 2 2 6 3 2 5" xfId="32199"/>
    <cellStyle name="Обычный 12 2 2 2 6 3 3" xfId="7757"/>
    <cellStyle name="Обычный 12 2 2 2 6 3 3 2" xfId="36042"/>
    <cellStyle name="Обычный 12 2 2 2 6 3 4" xfId="16082"/>
    <cellStyle name="Обычный 12 2 2 2 6 3 4 2" xfId="44367"/>
    <cellStyle name="Обычный 12 2 2 2 6 3 5" xfId="21739"/>
    <cellStyle name="Обычный 12 2 2 2 6 3 5 2" xfId="50023"/>
    <cellStyle name="Обычный 12 2 2 2 6 3 6" xfId="30224"/>
    <cellStyle name="Обычный 12 2 2 2 6 3 7" xfId="60095"/>
    <cellStyle name="Обычный 12 2 2 2 6 4" xfId="2592"/>
    <cellStyle name="Обычный 12 2 2 2 6 4 2" xfId="7759"/>
    <cellStyle name="Обычный 12 2 2 2 6 4 2 2" xfId="36044"/>
    <cellStyle name="Обычный 12 2 2 2 6 4 3" xfId="16740"/>
    <cellStyle name="Обычный 12 2 2 2 6 4 3 2" xfId="45025"/>
    <cellStyle name="Обычный 12 2 2 2 6 4 4" xfId="21741"/>
    <cellStyle name="Обычный 12 2 2 2 6 4 4 2" xfId="50025"/>
    <cellStyle name="Обычный 12 2 2 2 6 4 5" xfId="30882"/>
    <cellStyle name="Обычный 12 2 2 2 6 5" xfId="4635"/>
    <cellStyle name="Обычный 12 2 2 2 6 5 2" xfId="7760"/>
    <cellStyle name="Обычный 12 2 2 2 6 5 2 2" xfId="36045"/>
    <cellStyle name="Обычный 12 2 2 2 6 5 3" xfId="21742"/>
    <cellStyle name="Обычный 12 2 2 2 6 5 3 2" xfId="50026"/>
    <cellStyle name="Обычный 12 2 2 2 6 5 4" xfId="32924"/>
    <cellStyle name="Обычный 12 2 2 2 6 6" xfId="5953"/>
    <cellStyle name="Обычный 12 2 2 2 6 6 2" xfId="7761"/>
    <cellStyle name="Обычный 12 2 2 2 6 6 2 2" xfId="36046"/>
    <cellStyle name="Обычный 12 2 2 2 6 6 3" xfId="21743"/>
    <cellStyle name="Обычный 12 2 2 2 6 6 3 2" xfId="50027"/>
    <cellStyle name="Обычный 12 2 2 2 6 6 4" xfId="34240"/>
    <cellStyle name="Обычный 12 2 2 2 6 7" xfId="7752"/>
    <cellStyle name="Обычный 12 2 2 2 6 7 2" xfId="36037"/>
    <cellStyle name="Обычный 12 2 2 2 6 8" xfId="14765"/>
    <cellStyle name="Обычный 12 2 2 2 6 8 2" xfId="43050"/>
    <cellStyle name="Обычный 12 2 2 2 6 9" xfId="18928"/>
    <cellStyle name="Обычный 12 2 2 2 6 9 2" xfId="47212"/>
    <cellStyle name="Обычный 12 2 2 2 7" xfId="954"/>
    <cellStyle name="Обычный 12 2 2 2 7 10" xfId="29245"/>
    <cellStyle name="Обычный 12 2 2 2 7 11" xfId="57402"/>
    <cellStyle name="Обычный 12 2 2 2 7 12" xfId="58752"/>
    <cellStyle name="Обычный 12 2 2 2 7 2" xfId="2930"/>
    <cellStyle name="Обычный 12 2 2 2 7 2 2" xfId="7763"/>
    <cellStyle name="Обычный 12 2 2 2 7 2 2 2" xfId="36048"/>
    <cellStyle name="Обычный 12 2 2 2 7 2 3" xfId="17078"/>
    <cellStyle name="Обычный 12 2 2 2 7 2 3 2" xfId="45363"/>
    <cellStyle name="Обычный 12 2 2 2 7 2 4" xfId="21745"/>
    <cellStyle name="Обычный 12 2 2 2 7 2 4 2" xfId="50029"/>
    <cellStyle name="Обычный 12 2 2 2 7 2 5" xfId="31220"/>
    <cellStyle name="Обычный 12 2 2 2 7 2 6" xfId="60097"/>
    <cellStyle name="Обычный 12 2 2 2 7 3" xfId="4637"/>
    <cellStyle name="Обычный 12 2 2 2 7 3 2" xfId="7764"/>
    <cellStyle name="Обычный 12 2 2 2 7 3 2 2" xfId="36049"/>
    <cellStyle name="Обычный 12 2 2 2 7 3 3" xfId="21746"/>
    <cellStyle name="Обычный 12 2 2 2 7 3 3 2" xfId="50030"/>
    <cellStyle name="Обычный 12 2 2 2 7 3 4" xfId="32926"/>
    <cellStyle name="Обычный 12 2 2 2 7 4" xfId="5955"/>
    <cellStyle name="Обычный 12 2 2 2 7 4 2" xfId="7765"/>
    <cellStyle name="Обычный 12 2 2 2 7 4 2 2" xfId="36050"/>
    <cellStyle name="Обычный 12 2 2 2 7 4 3" xfId="21747"/>
    <cellStyle name="Обычный 12 2 2 2 7 4 3 2" xfId="50031"/>
    <cellStyle name="Обычный 12 2 2 2 7 4 4" xfId="34242"/>
    <cellStyle name="Обычный 12 2 2 2 7 5" xfId="7762"/>
    <cellStyle name="Обычный 12 2 2 2 7 5 2" xfId="36047"/>
    <cellStyle name="Обычный 12 2 2 2 7 6" xfId="15103"/>
    <cellStyle name="Обычный 12 2 2 2 7 6 2" xfId="43388"/>
    <cellStyle name="Обычный 12 2 2 2 7 7" xfId="18930"/>
    <cellStyle name="Обычный 12 2 2 2 7 7 2" xfId="47214"/>
    <cellStyle name="Обычный 12 2 2 2 7 8" xfId="20099"/>
    <cellStyle name="Обычный 12 2 2 2 7 8 2" xfId="48383"/>
    <cellStyle name="Обычный 12 2 2 2 7 9" xfId="21744"/>
    <cellStyle name="Обычный 12 2 2 2 7 9 2" xfId="50028"/>
    <cellStyle name="Обычный 12 2 2 2 8" xfId="1605"/>
    <cellStyle name="Обычный 12 2 2 2 8 2" xfId="3580"/>
    <cellStyle name="Обычный 12 2 2 2 8 2 2" xfId="7767"/>
    <cellStyle name="Обычный 12 2 2 2 8 2 2 2" xfId="36052"/>
    <cellStyle name="Обычный 12 2 2 2 8 2 3" xfId="17728"/>
    <cellStyle name="Обычный 12 2 2 2 8 2 3 2" xfId="46013"/>
    <cellStyle name="Обычный 12 2 2 2 8 2 4" xfId="21749"/>
    <cellStyle name="Обычный 12 2 2 2 8 2 4 2" xfId="50033"/>
    <cellStyle name="Обычный 12 2 2 2 8 2 5" xfId="31870"/>
    <cellStyle name="Обычный 12 2 2 2 8 3" xfId="7766"/>
    <cellStyle name="Обычный 12 2 2 2 8 3 2" xfId="36051"/>
    <cellStyle name="Обычный 12 2 2 2 8 4" xfId="15753"/>
    <cellStyle name="Обычный 12 2 2 2 8 4 2" xfId="44038"/>
    <cellStyle name="Обычный 12 2 2 2 8 5" xfId="21748"/>
    <cellStyle name="Обычный 12 2 2 2 8 5 2" xfId="50032"/>
    <cellStyle name="Обычный 12 2 2 2 8 6" xfId="29895"/>
    <cellStyle name="Обычный 12 2 2 2 8 7" xfId="60050"/>
    <cellStyle name="Обычный 12 2 2 2 9" xfId="2263"/>
    <cellStyle name="Обычный 12 2 2 2 9 2" xfId="7768"/>
    <cellStyle name="Обычный 12 2 2 2 9 2 2" xfId="36053"/>
    <cellStyle name="Обычный 12 2 2 2 9 3" xfId="16411"/>
    <cellStyle name="Обычный 12 2 2 2 9 3 2" xfId="44696"/>
    <cellStyle name="Обычный 12 2 2 2 9 4" xfId="21750"/>
    <cellStyle name="Обычный 12 2 2 2 9 4 2" xfId="50034"/>
    <cellStyle name="Обычный 12 2 2 2 9 5" xfId="30553"/>
    <cellStyle name="Обычный 12 2 2 20" xfId="21486"/>
    <cellStyle name="Обычный 12 2 2 20 2" xfId="49770"/>
    <cellStyle name="Обычный 12 2 2 21" xfId="28417"/>
    <cellStyle name="Обычный 12 2 2 21 2" xfId="56701"/>
    <cellStyle name="Обычный 12 2 2 22" xfId="28577"/>
    <cellStyle name="Обычный 12 2 2 23" xfId="56861"/>
    <cellStyle name="Обычный 12 2 2 24" xfId="57155"/>
    <cellStyle name="Обычный 12 2 2 25" xfId="57354"/>
    <cellStyle name="Обычный 12 2 2 26" xfId="58704"/>
    <cellStyle name="Обычный 12 2 2 3" xfId="174"/>
    <cellStyle name="Обычный 12 2 2 3 10" xfId="4638"/>
    <cellStyle name="Обычный 12 2 2 3 10 2" xfId="7770"/>
    <cellStyle name="Обычный 12 2 2 3 10 2 2" xfId="36055"/>
    <cellStyle name="Обычный 12 2 2 3 10 3" xfId="21752"/>
    <cellStyle name="Обычный 12 2 2 3 10 3 2" xfId="50036"/>
    <cellStyle name="Обычный 12 2 2 3 10 4" xfId="32927"/>
    <cellStyle name="Обычный 12 2 2 3 11" xfId="5956"/>
    <cellStyle name="Обычный 12 2 2 3 11 2" xfId="7771"/>
    <cellStyle name="Обычный 12 2 2 3 11 2 2" xfId="36056"/>
    <cellStyle name="Обычный 12 2 2 3 11 3" xfId="21753"/>
    <cellStyle name="Обычный 12 2 2 3 11 3 2" xfId="50037"/>
    <cellStyle name="Обычный 12 2 2 3 11 4" xfId="34243"/>
    <cellStyle name="Обычный 12 2 2 3 12" xfId="7210"/>
    <cellStyle name="Обычный 12 2 2 3 12 2" xfId="7772"/>
    <cellStyle name="Обычный 12 2 2 3 12 2 2" xfId="36057"/>
    <cellStyle name="Обычный 12 2 2 3 12 3" xfId="21754"/>
    <cellStyle name="Обычный 12 2 2 3 12 3 2" xfId="50038"/>
    <cellStyle name="Обычный 12 2 2 3 12 4" xfId="35495"/>
    <cellStyle name="Обычный 12 2 2 3 13" xfId="7769"/>
    <cellStyle name="Обычный 12 2 2 3 13 2" xfId="36054"/>
    <cellStyle name="Обычный 12 2 2 3 14" xfId="14442"/>
    <cellStyle name="Обычный 12 2 2 3 14 2" xfId="42727"/>
    <cellStyle name="Обычный 12 2 2 3 15" xfId="18721"/>
    <cellStyle name="Обычный 12 2 2 3 15 2" xfId="47005"/>
    <cellStyle name="Обычный 12 2 2 3 16" xfId="20100"/>
    <cellStyle name="Обычный 12 2 2 3 16 2" xfId="48384"/>
    <cellStyle name="Обычный 12 2 2 3 17" xfId="21751"/>
    <cellStyle name="Обычный 12 2 2 3 17 2" xfId="50035"/>
    <cellStyle name="Обычный 12 2 2 3 18" xfId="28424"/>
    <cellStyle name="Обычный 12 2 2 3 18 2" xfId="56708"/>
    <cellStyle name="Обычный 12 2 2 3 19" xfId="28584"/>
    <cellStyle name="Обычный 12 2 2 3 2" xfId="175"/>
    <cellStyle name="Обычный 12 2 2 3 2 10" xfId="5957"/>
    <cellStyle name="Обычный 12 2 2 3 2 10 2" xfId="7774"/>
    <cellStyle name="Обычный 12 2 2 3 2 10 2 2" xfId="36059"/>
    <cellStyle name="Обычный 12 2 2 3 2 10 3" xfId="21756"/>
    <cellStyle name="Обычный 12 2 2 3 2 10 3 2" xfId="50040"/>
    <cellStyle name="Обычный 12 2 2 3 2 10 4" xfId="34244"/>
    <cellStyle name="Обычный 12 2 2 3 2 11" xfId="7211"/>
    <cellStyle name="Обычный 12 2 2 3 2 11 2" xfId="7775"/>
    <cellStyle name="Обычный 12 2 2 3 2 11 2 2" xfId="36060"/>
    <cellStyle name="Обычный 12 2 2 3 2 11 3" xfId="21757"/>
    <cellStyle name="Обычный 12 2 2 3 2 11 3 2" xfId="50041"/>
    <cellStyle name="Обычный 12 2 2 3 2 11 4" xfId="35496"/>
    <cellStyle name="Обычный 12 2 2 3 2 12" xfId="7773"/>
    <cellStyle name="Обычный 12 2 2 3 2 12 2" xfId="36058"/>
    <cellStyle name="Обычный 12 2 2 3 2 13" xfId="14443"/>
    <cellStyle name="Обычный 12 2 2 3 2 13 2" xfId="42728"/>
    <cellStyle name="Обычный 12 2 2 3 2 14" xfId="18722"/>
    <cellStyle name="Обычный 12 2 2 3 2 14 2" xfId="47006"/>
    <cellStyle name="Обычный 12 2 2 3 2 15" xfId="20101"/>
    <cellStyle name="Обычный 12 2 2 3 2 15 2" xfId="48385"/>
    <cellStyle name="Обычный 12 2 2 3 2 16" xfId="21755"/>
    <cellStyle name="Обычный 12 2 2 3 2 16 2" xfId="50039"/>
    <cellStyle name="Обычный 12 2 2 3 2 17" xfId="28425"/>
    <cellStyle name="Обычный 12 2 2 3 2 17 2" xfId="56709"/>
    <cellStyle name="Обычный 12 2 2 3 2 18" xfId="28585"/>
    <cellStyle name="Обычный 12 2 2 3 2 19" xfId="56869"/>
    <cellStyle name="Обычный 12 2 2 3 2 2" xfId="445"/>
    <cellStyle name="Обычный 12 2 2 3 2 2 10" xfId="18931"/>
    <cellStyle name="Обычный 12 2 2 3 2 2 10 2" xfId="47215"/>
    <cellStyle name="Обычный 12 2 2 3 2 2 11" xfId="20102"/>
    <cellStyle name="Обычный 12 2 2 3 2 2 11 2" xfId="48386"/>
    <cellStyle name="Обычный 12 2 2 3 2 2 12" xfId="21758"/>
    <cellStyle name="Обычный 12 2 2 3 2 2 12 2" xfId="50042"/>
    <cellStyle name="Обычный 12 2 2 3 2 2 13" xfId="28749"/>
    <cellStyle name="Обычный 12 2 2 3 2 2 14" xfId="57405"/>
    <cellStyle name="Обычный 12 2 2 3 2 2 15" xfId="58755"/>
    <cellStyle name="Обычный 12 2 2 3 2 2 2" xfId="786"/>
    <cellStyle name="Обычный 12 2 2 3 2 2 2 10" xfId="20103"/>
    <cellStyle name="Обычный 12 2 2 3 2 2 2 10 2" xfId="48387"/>
    <cellStyle name="Обычный 12 2 2 3 2 2 2 11" xfId="21759"/>
    <cellStyle name="Обычный 12 2 2 3 2 2 2 11 2" xfId="50043"/>
    <cellStyle name="Обычный 12 2 2 3 2 2 2 12" xfId="29078"/>
    <cellStyle name="Обычный 12 2 2 3 2 2 2 13" xfId="57406"/>
    <cellStyle name="Обычный 12 2 2 3 2 2 2 14" xfId="58756"/>
    <cellStyle name="Обычный 12 2 2 3 2 2 2 2" xfId="981"/>
    <cellStyle name="Обычный 12 2 2 3 2 2 2 2 10" xfId="29272"/>
    <cellStyle name="Обычный 12 2 2 3 2 2 2 2 11" xfId="57407"/>
    <cellStyle name="Обычный 12 2 2 3 2 2 2 2 12" xfId="58757"/>
    <cellStyle name="Обычный 12 2 2 3 2 2 2 2 2" xfId="2957"/>
    <cellStyle name="Обычный 12 2 2 3 2 2 2 2 2 2" xfId="7779"/>
    <cellStyle name="Обычный 12 2 2 3 2 2 2 2 2 2 2" xfId="36064"/>
    <cellStyle name="Обычный 12 2 2 3 2 2 2 2 2 3" xfId="17105"/>
    <cellStyle name="Обычный 12 2 2 3 2 2 2 2 2 3 2" xfId="45390"/>
    <cellStyle name="Обычный 12 2 2 3 2 2 2 2 2 4" xfId="21761"/>
    <cellStyle name="Обычный 12 2 2 3 2 2 2 2 2 4 2" xfId="50045"/>
    <cellStyle name="Обычный 12 2 2 3 2 2 2 2 2 5" xfId="31247"/>
    <cellStyle name="Обычный 12 2 2 3 2 2 2 2 2 6" xfId="60102"/>
    <cellStyle name="Обычный 12 2 2 3 2 2 2 2 3" xfId="4642"/>
    <cellStyle name="Обычный 12 2 2 3 2 2 2 2 3 2" xfId="7780"/>
    <cellStyle name="Обычный 12 2 2 3 2 2 2 2 3 2 2" xfId="36065"/>
    <cellStyle name="Обычный 12 2 2 3 2 2 2 2 3 3" xfId="21762"/>
    <cellStyle name="Обычный 12 2 2 3 2 2 2 2 3 3 2" xfId="50046"/>
    <cellStyle name="Обычный 12 2 2 3 2 2 2 2 3 4" xfId="32931"/>
    <cellStyle name="Обычный 12 2 2 3 2 2 2 2 4" xfId="5960"/>
    <cellStyle name="Обычный 12 2 2 3 2 2 2 2 4 2" xfId="7781"/>
    <cellStyle name="Обычный 12 2 2 3 2 2 2 2 4 2 2" xfId="36066"/>
    <cellStyle name="Обычный 12 2 2 3 2 2 2 2 4 3" xfId="21763"/>
    <cellStyle name="Обычный 12 2 2 3 2 2 2 2 4 3 2" xfId="50047"/>
    <cellStyle name="Обычный 12 2 2 3 2 2 2 2 4 4" xfId="34247"/>
    <cellStyle name="Обычный 12 2 2 3 2 2 2 2 5" xfId="7778"/>
    <cellStyle name="Обычный 12 2 2 3 2 2 2 2 5 2" xfId="36063"/>
    <cellStyle name="Обычный 12 2 2 3 2 2 2 2 6" xfId="15130"/>
    <cellStyle name="Обычный 12 2 2 3 2 2 2 2 6 2" xfId="43415"/>
    <cellStyle name="Обычный 12 2 2 3 2 2 2 2 7" xfId="18933"/>
    <cellStyle name="Обычный 12 2 2 3 2 2 2 2 7 2" xfId="47217"/>
    <cellStyle name="Обычный 12 2 2 3 2 2 2 2 8" xfId="20104"/>
    <cellStyle name="Обычный 12 2 2 3 2 2 2 2 8 2" xfId="48388"/>
    <cellStyle name="Обычный 12 2 2 3 2 2 2 2 9" xfId="21760"/>
    <cellStyle name="Обычный 12 2 2 3 2 2 2 2 9 2" xfId="50044"/>
    <cellStyle name="Обычный 12 2 2 3 2 2 2 3" xfId="2105"/>
    <cellStyle name="Обычный 12 2 2 3 2 2 2 3 2" xfId="4080"/>
    <cellStyle name="Обычный 12 2 2 3 2 2 2 3 2 2" xfId="7783"/>
    <cellStyle name="Обычный 12 2 2 3 2 2 2 3 2 2 2" xfId="36068"/>
    <cellStyle name="Обычный 12 2 2 3 2 2 2 3 2 3" xfId="18228"/>
    <cellStyle name="Обычный 12 2 2 3 2 2 2 3 2 3 2" xfId="46513"/>
    <cellStyle name="Обычный 12 2 2 3 2 2 2 3 2 4" xfId="21765"/>
    <cellStyle name="Обычный 12 2 2 3 2 2 2 3 2 4 2" xfId="50049"/>
    <cellStyle name="Обычный 12 2 2 3 2 2 2 3 2 5" xfId="32370"/>
    <cellStyle name="Обычный 12 2 2 3 2 2 2 3 3" xfId="7782"/>
    <cellStyle name="Обычный 12 2 2 3 2 2 2 3 3 2" xfId="36067"/>
    <cellStyle name="Обычный 12 2 2 3 2 2 2 3 4" xfId="16253"/>
    <cellStyle name="Обычный 12 2 2 3 2 2 2 3 4 2" xfId="44538"/>
    <cellStyle name="Обычный 12 2 2 3 2 2 2 3 5" xfId="21764"/>
    <cellStyle name="Обычный 12 2 2 3 2 2 2 3 5 2" xfId="50048"/>
    <cellStyle name="Обычный 12 2 2 3 2 2 2 3 6" xfId="30395"/>
    <cellStyle name="Обычный 12 2 2 3 2 2 2 3 7" xfId="60101"/>
    <cellStyle name="Обычный 12 2 2 3 2 2 2 4" xfId="2763"/>
    <cellStyle name="Обычный 12 2 2 3 2 2 2 4 2" xfId="7784"/>
    <cellStyle name="Обычный 12 2 2 3 2 2 2 4 2 2" xfId="36069"/>
    <cellStyle name="Обычный 12 2 2 3 2 2 2 4 3" xfId="16911"/>
    <cellStyle name="Обычный 12 2 2 3 2 2 2 4 3 2" xfId="45196"/>
    <cellStyle name="Обычный 12 2 2 3 2 2 2 4 4" xfId="21766"/>
    <cellStyle name="Обычный 12 2 2 3 2 2 2 4 4 2" xfId="50050"/>
    <cellStyle name="Обычный 12 2 2 3 2 2 2 4 5" xfId="31053"/>
    <cellStyle name="Обычный 12 2 2 3 2 2 2 5" xfId="4641"/>
    <cellStyle name="Обычный 12 2 2 3 2 2 2 5 2" xfId="7785"/>
    <cellStyle name="Обычный 12 2 2 3 2 2 2 5 2 2" xfId="36070"/>
    <cellStyle name="Обычный 12 2 2 3 2 2 2 5 3" xfId="21767"/>
    <cellStyle name="Обычный 12 2 2 3 2 2 2 5 3 2" xfId="50051"/>
    <cellStyle name="Обычный 12 2 2 3 2 2 2 5 4" xfId="32930"/>
    <cellStyle name="Обычный 12 2 2 3 2 2 2 6" xfId="5959"/>
    <cellStyle name="Обычный 12 2 2 3 2 2 2 6 2" xfId="7786"/>
    <cellStyle name="Обычный 12 2 2 3 2 2 2 6 2 2" xfId="36071"/>
    <cellStyle name="Обычный 12 2 2 3 2 2 2 6 3" xfId="21768"/>
    <cellStyle name="Обычный 12 2 2 3 2 2 2 6 3 2" xfId="50052"/>
    <cellStyle name="Обычный 12 2 2 3 2 2 2 6 4" xfId="34246"/>
    <cellStyle name="Обычный 12 2 2 3 2 2 2 7" xfId="7777"/>
    <cellStyle name="Обычный 12 2 2 3 2 2 2 7 2" xfId="36062"/>
    <cellStyle name="Обычный 12 2 2 3 2 2 2 8" xfId="14936"/>
    <cellStyle name="Обычный 12 2 2 3 2 2 2 8 2" xfId="43221"/>
    <cellStyle name="Обычный 12 2 2 3 2 2 2 9" xfId="18932"/>
    <cellStyle name="Обычный 12 2 2 3 2 2 2 9 2" xfId="47216"/>
    <cellStyle name="Обычный 12 2 2 3 2 2 3" xfId="980"/>
    <cellStyle name="Обычный 12 2 2 3 2 2 3 10" xfId="29271"/>
    <cellStyle name="Обычный 12 2 2 3 2 2 3 11" xfId="57408"/>
    <cellStyle name="Обычный 12 2 2 3 2 2 3 12" xfId="58758"/>
    <cellStyle name="Обычный 12 2 2 3 2 2 3 2" xfId="2956"/>
    <cellStyle name="Обычный 12 2 2 3 2 2 3 2 2" xfId="7788"/>
    <cellStyle name="Обычный 12 2 2 3 2 2 3 2 2 2" xfId="36073"/>
    <cellStyle name="Обычный 12 2 2 3 2 2 3 2 3" xfId="17104"/>
    <cellStyle name="Обычный 12 2 2 3 2 2 3 2 3 2" xfId="45389"/>
    <cellStyle name="Обычный 12 2 2 3 2 2 3 2 4" xfId="21770"/>
    <cellStyle name="Обычный 12 2 2 3 2 2 3 2 4 2" xfId="50054"/>
    <cellStyle name="Обычный 12 2 2 3 2 2 3 2 5" xfId="31246"/>
    <cellStyle name="Обычный 12 2 2 3 2 2 3 2 6" xfId="60103"/>
    <cellStyle name="Обычный 12 2 2 3 2 2 3 3" xfId="4643"/>
    <cellStyle name="Обычный 12 2 2 3 2 2 3 3 2" xfId="7789"/>
    <cellStyle name="Обычный 12 2 2 3 2 2 3 3 2 2" xfId="36074"/>
    <cellStyle name="Обычный 12 2 2 3 2 2 3 3 3" xfId="21771"/>
    <cellStyle name="Обычный 12 2 2 3 2 2 3 3 3 2" xfId="50055"/>
    <cellStyle name="Обычный 12 2 2 3 2 2 3 3 4" xfId="32932"/>
    <cellStyle name="Обычный 12 2 2 3 2 2 3 4" xfId="5961"/>
    <cellStyle name="Обычный 12 2 2 3 2 2 3 4 2" xfId="7790"/>
    <cellStyle name="Обычный 12 2 2 3 2 2 3 4 2 2" xfId="36075"/>
    <cellStyle name="Обычный 12 2 2 3 2 2 3 4 3" xfId="21772"/>
    <cellStyle name="Обычный 12 2 2 3 2 2 3 4 3 2" xfId="50056"/>
    <cellStyle name="Обычный 12 2 2 3 2 2 3 4 4" xfId="34248"/>
    <cellStyle name="Обычный 12 2 2 3 2 2 3 5" xfId="7787"/>
    <cellStyle name="Обычный 12 2 2 3 2 2 3 5 2" xfId="36072"/>
    <cellStyle name="Обычный 12 2 2 3 2 2 3 6" xfId="15129"/>
    <cellStyle name="Обычный 12 2 2 3 2 2 3 6 2" xfId="43414"/>
    <cellStyle name="Обычный 12 2 2 3 2 2 3 7" xfId="18934"/>
    <cellStyle name="Обычный 12 2 2 3 2 2 3 7 2" xfId="47218"/>
    <cellStyle name="Обычный 12 2 2 3 2 2 3 8" xfId="20105"/>
    <cellStyle name="Обычный 12 2 2 3 2 2 3 8 2" xfId="48389"/>
    <cellStyle name="Обычный 12 2 2 3 2 2 3 9" xfId="21769"/>
    <cellStyle name="Обычный 12 2 2 3 2 2 3 9 2" xfId="50053"/>
    <cellStyle name="Обычный 12 2 2 3 2 2 4" xfId="1776"/>
    <cellStyle name="Обычный 12 2 2 3 2 2 4 2" xfId="3751"/>
    <cellStyle name="Обычный 12 2 2 3 2 2 4 2 2" xfId="7792"/>
    <cellStyle name="Обычный 12 2 2 3 2 2 4 2 2 2" xfId="36077"/>
    <cellStyle name="Обычный 12 2 2 3 2 2 4 2 3" xfId="17899"/>
    <cellStyle name="Обычный 12 2 2 3 2 2 4 2 3 2" xfId="46184"/>
    <cellStyle name="Обычный 12 2 2 3 2 2 4 2 4" xfId="21774"/>
    <cellStyle name="Обычный 12 2 2 3 2 2 4 2 4 2" xfId="50058"/>
    <cellStyle name="Обычный 12 2 2 3 2 2 4 2 5" xfId="32041"/>
    <cellStyle name="Обычный 12 2 2 3 2 2 4 3" xfId="7791"/>
    <cellStyle name="Обычный 12 2 2 3 2 2 4 3 2" xfId="36076"/>
    <cellStyle name="Обычный 12 2 2 3 2 2 4 4" xfId="15924"/>
    <cellStyle name="Обычный 12 2 2 3 2 2 4 4 2" xfId="44209"/>
    <cellStyle name="Обычный 12 2 2 3 2 2 4 5" xfId="21773"/>
    <cellStyle name="Обычный 12 2 2 3 2 2 4 5 2" xfId="50057"/>
    <cellStyle name="Обычный 12 2 2 3 2 2 4 6" xfId="30066"/>
    <cellStyle name="Обычный 12 2 2 3 2 2 4 7" xfId="60100"/>
    <cellStyle name="Обычный 12 2 2 3 2 2 5" xfId="2434"/>
    <cellStyle name="Обычный 12 2 2 3 2 2 5 2" xfId="7793"/>
    <cellStyle name="Обычный 12 2 2 3 2 2 5 2 2" xfId="36078"/>
    <cellStyle name="Обычный 12 2 2 3 2 2 5 3" xfId="16582"/>
    <cellStyle name="Обычный 12 2 2 3 2 2 5 3 2" xfId="44867"/>
    <cellStyle name="Обычный 12 2 2 3 2 2 5 4" xfId="21775"/>
    <cellStyle name="Обычный 12 2 2 3 2 2 5 4 2" xfId="50059"/>
    <cellStyle name="Обычный 12 2 2 3 2 2 5 5" xfId="30724"/>
    <cellStyle name="Обычный 12 2 2 3 2 2 6" xfId="4640"/>
    <cellStyle name="Обычный 12 2 2 3 2 2 6 2" xfId="7794"/>
    <cellStyle name="Обычный 12 2 2 3 2 2 6 2 2" xfId="36079"/>
    <cellStyle name="Обычный 12 2 2 3 2 2 6 3" xfId="21776"/>
    <cellStyle name="Обычный 12 2 2 3 2 2 6 3 2" xfId="50060"/>
    <cellStyle name="Обычный 12 2 2 3 2 2 6 4" xfId="32929"/>
    <cellStyle name="Обычный 12 2 2 3 2 2 7" xfId="5958"/>
    <cellStyle name="Обычный 12 2 2 3 2 2 7 2" xfId="7795"/>
    <cellStyle name="Обычный 12 2 2 3 2 2 7 2 2" xfId="36080"/>
    <cellStyle name="Обычный 12 2 2 3 2 2 7 3" xfId="21777"/>
    <cellStyle name="Обычный 12 2 2 3 2 2 7 3 2" xfId="50061"/>
    <cellStyle name="Обычный 12 2 2 3 2 2 7 4" xfId="34245"/>
    <cellStyle name="Обычный 12 2 2 3 2 2 8" xfId="7776"/>
    <cellStyle name="Обычный 12 2 2 3 2 2 8 2" xfId="36061"/>
    <cellStyle name="Обычный 12 2 2 3 2 2 9" xfId="14607"/>
    <cellStyle name="Обычный 12 2 2 3 2 2 9 2" xfId="42892"/>
    <cellStyle name="Обычный 12 2 2 3 2 20" xfId="57163"/>
    <cellStyle name="Обычный 12 2 2 3 2 21" xfId="57404"/>
    <cellStyle name="Обычный 12 2 2 3 2 22" xfId="58754"/>
    <cellStyle name="Обычный 12 2 2 3 2 3" xfId="619"/>
    <cellStyle name="Обычный 12 2 2 3 2 3 10" xfId="20106"/>
    <cellStyle name="Обычный 12 2 2 3 2 3 10 2" xfId="48390"/>
    <cellStyle name="Обычный 12 2 2 3 2 3 11" xfId="21778"/>
    <cellStyle name="Обычный 12 2 2 3 2 3 11 2" xfId="50062"/>
    <cellStyle name="Обычный 12 2 2 3 2 3 12" xfId="28914"/>
    <cellStyle name="Обычный 12 2 2 3 2 3 13" xfId="57409"/>
    <cellStyle name="Обычный 12 2 2 3 2 3 14" xfId="58759"/>
    <cellStyle name="Обычный 12 2 2 3 2 3 2" xfId="982"/>
    <cellStyle name="Обычный 12 2 2 3 2 3 2 10" xfId="29273"/>
    <cellStyle name="Обычный 12 2 2 3 2 3 2 11" xfId="57410"/>
    <cellStyle name="Обычный 12 2 2 3 2 3 2 12" xfId="58760"/>
    <cellStyle name="Обычный 12 2 2 3 2 3 2 2" xfId="2958"/>
    <cellStyle name="Обычный 12 2 2 3 2 3 2 2 2" xfId="7798"/>
    <cellStyle name="Обычный 12 2 2 3 2 3 2 2 2 2" xfId="36083"/>
    <cellStyle name="Обычный 12 2 2 3 2 3 2 2 3" xfId="17106"/>
    <cellStyle name="Обычный 12 2 2 3 2 3 2 2 3 2" xfId="45391"/>
    <cellStyle name="Обычный 12 2 2 3 2 3 2 2 4" xfId="21780"/>
    <cellStyle name="Обычный 12 2 2 3 2 3 2 2 4 2" xfId="50064"/>
    <cellStyle name="Обычный 12 2 2 3 2 3 2 2 5" xfId="31248"/>
    <cellStyle name="Обычный 12 2 2 3 2 3 2 2 6" xfId="60105"/>
    <cellStyle name="Обычный 12 2 2 3 2 3 2 3" xfId="4645"/>
    <cellStyle name="Обычный 12 2 2 3 2 3 2 3 2" xfId="7799"/>
    <cellStyle name="Обычный 12 2 2 3 2 3 2 3 2 2" xfId="36084"/>
    <cellStyle name="Обычный 12 2 2 3 2 3 2 3 3" xfId="21781"/>
    <cellStyle name="Обычный 12 2 2 3 2 3 2 3 3 2" xfId="50065"/>
    <cellStyle name="Обычный 12 2 2 3 2 3 2 3 4" xfId="32934"/>
    <cellStyle name="Обычный 12 2 2 3 2 3 2 4" xfId="5963"/>
    <cellStyle name="Обычный 12 2 2 3 2 3 2 4 2" xfId="7800"/>
    <cellStyle name="Обычный 12 2 2 3 2 3 2 4 2 2" xfId="36085"/>
    <cellStyle name="Обычный 12 2 2 3 2 3 2 4 3" xfId="21782"/>
    <cellStyle name="Обычный 12 2 2 3 2 3 2 4 3 2" xfId="50066"/>
    <cellStyle name="Обычный 12 2 2 3 2 3 2 4 4" xfId="34250"/>
    <cellStyle name="Обычный 12 2 2 3 2 3 2 5" xfId="7797"/>
    <cellStyle name="Обычный 12 2 2 3 2 3 2 5 2" xfId="36082"/>
    <cellStyle name="Обычный 12 2 2 3 2 3 2 6" xfId="15131"/>
    <cellStyle name="Обычный 12 2 2 3 2 3 2 6 2" xfId="43416"/>
    <cellStyle name="Обычный 12 2 2 3 2 3 2 7" xfId="18936"/>
    <cellStyle name="Обычный 12 2 2 3 2 3 2 7 2" xfId="47220"/>
    <cellStyle name="Обычный 12 2 2 3 2 3 2 8" xfId="20107"/>
    <cellStyle name="Обычный 12 2 2 3 2 3 2 8 2" xfId="48391"/>
    <cellStyle name="Обычный 12 2 2 3 2 3 2 9" xfId="21779"/>
    <cellStyle name="Обычный 12 2 2 3 2 3 2 9 2" xfId="50063"/>
    <cellStyle name="Обычный 12 2 2 3 2 3 3" xfId="1941"/>
    <cellStyle name="Обычный 12 2 2 3 2 3 3 2" xfId="3916"/>
    <cellStyle name="Обычный 12 2 2 3 2 3 3 2 2" xfId="7802"/>
    <cellStyle name="Обычный 12 2 2 3 2 3 3 2 2 2" xfId="36087"/>
    <cellStyle name="Обычный 12 2 2 3 2 3 3 2 3" xfId="18064"/>
    <cellStyle name="Обычный 12 2 2 3 2 3 3 2 3 2" xfId="46349"/>
    <cellStyle name="Обычный 12 2 2 3 2 3 3 2 4" xfId="21784"/>
    <cellStyle name="Обычный 12 2 2 3 2 3 3 2 4 2" xfId="50068"/>
    <cellStyle name="Обычный 12 2 2 3 2 3 3 2 5" xfId="32206"/>
    <cellStyle name="Обычный 12 2 2 3 2 3 3 3" xfId="7801"/>
    <cellStyle name="Обычный 12 2 2 3 2 3 3 3 2" xfId="36086"/>
    <cellStyle name="Обычный 12 2 2 3 2 3 3 4" xfId="16089"/>
    <cellStyle name="Обычный 12 2 2 3 2 3 3 4 2" xfId="44374"/>
    <cellStyle name="Обычный 12 2 2 3 2 3 3 5" xfId="21783"/>
    <cellStyle name="Обычный 12 2 2 3 2 3 3 5 2" xfId="50067"/>
    <cellStyle name="Обычный 12 2 2 3 2 3 3 6" xfId="30231"/>
    <cellStyle name="Обычный 12 2 2 3 2 3 3 7" xfId="60104"/>
    <cellStyle name="Обычный 12 2 2 3 2 3 4" xfId="2599"/>
    <cellStyle name="Обычный 12 2 2 3 2 3 4 2" xfId="7803"/>
    <cellStyle name="Обычный 12 2 2 3 2 3 4 2 2" xfId="36088"/>
    <cellStyle name="Обычный 12 2 2 3 2 3 4 3" xfId="16747"/>
    <cellStyle name="Обычный 12 2 2 3 2 3 4 3 2" xfId="45032"/>
    <cellStyle name="Обычный 12 2 2 3 2 3 4 4" xfId="21785"/>
    <cellStyle name="Обычный 12 2 2 3 2 3 4 4 2" xfId="50069"/>
    <cellStyle name="Обычный 12 2 2 3 2 3 4 5" xfId="30889"/>
    <cellStyle name="Обычный 12 2 2 3 2 3 5" xfId="4644"/>
    <cellStyle name="Обычный 12 2 2 3 2 3 5 2" xfId="7804"/>
    <cellStyle name="Обычный 12 2 2 3 2 3 5 2 2" xfId="36089"/>
    <cellStyle name="Обычный 12 2 2 3 2 3 5 3" xfId="21786"/>
    <cellStyle name="Обычный 12 2 2 3 2 3 5 3 2" xfId="50070"/>
    <cellStyle name="Обычный 12 2 2 3 2 3 5 4" xfId="32933"/>
    <cellStyle name="Обычный 12 2 2 3 2 3 6" xfId="5962"/>
    <cellStyle name="Обычный 12 2 2 3 2 3 6 2" xfId="7805"/>
    <cellStyle name="Обычный 12 2 2 3 2 3 6 2 2" xfId="36090"/>
    <cellStyle name="Обычный 12 2 2 3 2 3 6 3" xfId="21787"/>
    <cellStyle name="Обычный 12 2 2 3 2 3 6 3 2" xfId="50071"/>
    <cellStyle name="Обычный 12 2 2 3 2 3 6 4" xfId="34249"/>
    <cellStyle name="Обычный 12 2 2 3 2 3 7" xfId="7796"/>
    <cellStyle name="Обычный 12 2 2 3 2 3 7 2" xfId="36081"/>
    <cellStyle name="Обычный 12 2 2 3 2 3 8" xfId="14772"/>
    <cellStyle name="Обычный 12 2 2 3 2 3 8 2" xfId="43057"/>
    <cellStyle name="Обычный 12 2 2 3 2 3 9" xfId="18935"/>
    <cellStyle name="Обычный 12 2 2 3 2 3 9 2" xfId="47219"/>
    <cellStyle name="Обычный 12 2 2 3 2 4" xfId="979"/>
    <cellStyle name="Обычный 12 2 2 3 2 4 10" xfId="29270"/>
    <cellStyle name="Обычный 12 2 2 3 2 4 11" xfId="57411"/>
    <cellStyle name="Обычный 12 2 2 3 2 4 12" xfId="58761"/>
    <cellStyle name="Обычный 12 2 2 3 2 4 2" xfId="2955"/>
    <cellStyle name="Обычный 12 2 2 3 2 4 2 2" xfId="7807"/>
    <cellStyle name="Обычный 12 2 2 3 2 4 2 2 2" xfId="36092"/>
    <cellStyle name="Обычный 12 2 2 3 2 4 2 3" xfId="17103"/>
    <cellStyle name="Обычный 12 2 2 3 2 4 2 3 2" xfId="45388"/>
    <cellStyle name="Обычный 12 2 2 3 2 4 2 4" xfId="21789"/>
    <cellStyle name="Обычный 12 2 2 3 2 4 2 4 2" xfId="50073"/>
    <cellStyle name="Обычный 12 2 2 3 2 4 2 5" xfId="31245"/>
    <cellStyle name="Обычный 12 2 2 3 2 4 2 6" xfId="60106"/>
    <cellStyle name="Обычный 12 2 2 3 2 4 3" xfId="4646"/>
    <cellStyle name="Обычный 12 2 2 3 2 4 3 2" xfId="7808"/>
    <cellStyle name="Обычный 12 2 2 3 2 4 3 2 2" xfId="36093"/>
    <cellStyle name="Обычный 12 2 2 3 2 4 3 3" xfId="21790"/>
    <cellStyle name="Обычный 12 2 2 3 2 4 3 3 2" xfId="50074"/>
    <cellStyle name="Обычный 12 2 2 3 2 4 3 4" xfId="32935"/>
    <cellStyle name="Обычный 12 2 2 3 2 4 4" xfId="5964"/>
    <cellStyle name="Обычный 12 2 2 3 2 4 4 2" xfId="7809"/>
    <cellStyle name="Обычный 12 2 2 3 2 4 4 2 2" xfId="36094"/>
    <cellStyle name="Обычный 12 2 2 3 2 4 4 3" xfId="21791"/>
    <cellStyle name="Обычный 12 2 2 3 2 4 4 3 2" xfId="50075"/>
    <cellStyle name="Обычный 12 2 2 3 2 4 4 4" xfId="34251"/>
    <cellStyle name="Обычный 12 2 2 3 2 4 5" xfId="7806"/>
    <cellStyle name="Обычный 12 2 2 3 2 4 5 2" xfId="36091"/>
    <cellStyle name="Обычный 12 2 2 3 2 4 6" xfId="15128"/>
    <cellStyle name="Обычный 12 2 2 3 2 4 6 2" xfId="43413"/>
    <cellStyle name="Обычный 12 2 2 3 2 4 7" xfId="18937"/>
    <cellStyle name="Обычный 12 2 2 3 2 4 7 2" xfId="47221"/>
    <cellStyle name="Обычный 12 2 2 3 2 4 8" xfId="20108"/>
    <cellStyle name="Обычный 12 2 2 3 2 4 8 2" xfId="48392"/>
    <cellStyle name="Обычный 12 2 2 3 2 4 9" xfId="21788"/>
    <cellStyle name="Обычный 12 2 2 3 2 4 9 2" xfId="50072"/>
    <cellStyle name="Обычный 12 2 2 3 2 5" xfId="1612"/>
    <cellStyle name="Обычный 12 2 2 3 2 5 2" xfId="3587"/>
    <cellStyle name="Обычный 12 2 2 3 2 5 2 2" xfId="7811"/>
    <cellStyle name="Обычный 12 2 2 3 2 5 2 2 2" xfId="36096"/>
    <cellStyle name="Обычный 12 2 2 3 2 5 2 3" xfId="17735"/>
    <cellStyle name="Обычный 12 2 2 3 2 5 2 3 2" xfId="46020"/>
    <cellStyle name="Обычный 12 2 2 3 2 5 2 4" xfId="21793"/>
    <cellStyle name="Обычный 12 2 2 3 2 5 2 4 2" xfId="50077"/>
    <cellStyle name="Обычный 12 2 2 3 2 5 2 5" xfId="31877"/>
    <cellStyle name="Обычный 12 2 2 3 2 5 3" xfId="7810"/>
    <cellStyle name="Обычный 12 2 2 3 2 5 3 2" xfId="36095"/>
    <cellStyle name="Обычный 12 2 2 3 2 5 4" xfId="15760"/>
    <cellStyle name="Обычный 12 2 2 3 2 5 4 2" xfId="44045"/>
    <cellStyle name="Обычный 12 2 2 3 2 5 5" xfId="21792"/>
    <cellStyle name="Обычный 12 2 2 3 2 5 5 2" xfId="50076"/>
    <cellStyle name="Обычный 12 2 2 3 2 5 6" xfId="29902"/>
    <cellStyle name="Обычный 12 2 2 3 2 5 7" xfId="60099"/>
    <cellStyle name="Обычный 12 2 2 3 2 6" xfId="2270"/>
    <cellStyle name="Обычный 12 2 2 3 2 6 2" xfId="7812"/>
    <cellStyle name="Обычный 12 2 2 3 2 6 2 2" xfId="36097"/>
    <cellStyle name="Обычный 12 2 2 3 2 6 3" xfId="16418"/>
    <cellStyle name="Обычный 12 2 2 3 2 6 3 2" xfId="44703"/>
    <cellStyle name="Обычный 12 2 2 3 2 6 4" xfId="21794"/>
    <cellStyle name="Обычный 12 2 2 3 2 6 4 2" xfId="50078"/>
    <cellStyle name="Обычный 12 2 2 3 2 6 5" xfId="30560"/>
    <cellStyle name="Обычный 12 2 2 3 2 7" xfId="4249"/>
    <cellStyle name="Обычный 12 2 2 3 2 7 2" xfId="7813"/>
    <cellStyle name="Обычный 12 2 2 3 2 7 2 2" xfId="36098"/>
    <cellStyle name="Обычный 12 2 2 3 2 7 3" xfId="18397"/>
    <cellStyle name="Обычный 12 2 2 3 2 7 3 2" xfId="46682"/>
    <cellStyle name="Обычный 12 2 2 3 2 7 4" xfId="21795"/>
    <cellStyle name="Обычный 12 2 2 3 2 7 4 2" xfId="50079"/>
    <cellStyle name="Обычный 12 2 2 3 2 7 5" xfId="32539"/>
    <cellStyle name="Обычный 12 2 2 3 2 8" xfId="4412"/>
    <cellStyle name="Обычный 12 2 2 3 2 8 2" xfId="7814"/>
    <cellStyle name="Обычный 12 2 2 3 2 8 2 2" xfId="36099"/>
    <cellStyle name="Обычный 12 2 2 3 2 8 3" xfId="18560"/>
    <cellStyle name="Обычный 12 2 2 3 2 8 3 2" xfId="46845"/>
    <cellStyle name="Обычный 12 2 2 3 2 8 4" xfId="21796"/>
    <cellStyle name="Обычный 12 2 2 3 2 8 4 2" xfId="50080"/>
    <cellStyle name="Обычный 12 2 2 3 2 8 5" xfId="32702"/>
    <cellStyle name="Обычный 12 2 2 3 2 9" xfId="4639"/>
    <cellStyle name="Обычный 12 2 2 3 2 9 2" xfId="7815"/>
    <cellStyle name="Обычный 12 2 2 3 2 9 2 2" xfId="36100"/>
    <cellStyle name="Обычный 12 2 2 3 2 9 3" xfId="21797"/>
    <cellStyle name="Обычный 12 2 2 3 2 9 3 2" xfId="50081"/>
    <cellStyle name="Обычный 12 2 2 3 2 9 4" xfId="32928"/>
    <cellStyle name="Обычный 12 2 2 3 20" xfId="56868"/>
    <cellStyle name="Обычный 12 2 2 3 21" xfId="57162"/>
    <cellStyle name="Обычный 12 2 2 3 22" xfId="57403"/>
    <cellStyle name="Обычный 12 2 2 3 23" xfId="58753"/>
    <cellStyle name="Обычный 12 2 2 3 3" xfId="444"/>
    <cellStyle name="Обычный 12 2 2 3 3 10" xfId="18938"/>
    <cellStyle name="Обычный 12 2 2 3 3 10 2" xfId="47222"/>
    <cellStyle name="Обычный 12 2 2 3 3 11" xfId="20109"/>
    <cellStyle name="Обычный 12 2 2 3 3 11 2" xfId="48393"/>
    <cellStyle name="Обычный 12 2 2 3 3 12" xfId="21798"/>
    <cellStyle name="Обычный 12 2 2 3 3 12 2" xfId="50082"/>
    <cellStyle name="Обычный 12 2 2 3 3 13" xfId="28748"/>
    <cellStyle name="Обычный 12 2 2 3 3 14" xfId="57412"/>
    <cellStyle name="Обычный 12 2 2 3 3 15" xfId="58762"/>
    <cellStyle name="Обычный 12 2 2 3 3 2" xfId="785"/>
    <cellStyle name="Обычный 12 2 2 3 3 2 10" xfId="20110"/>
    <cellStyle name="Обычный 12 2 2 3 3 2 10 2" xfId="48394"/>
    <cellStyle name="Обычный 12 2 2 3 3 2 11" xfId="21799"/>
    <cellStyle name="Обычный 12 2 2 3 3 2 11 2" xfId="50083"/>
    <cellStyle name="Обычный 12 2 2 3 3 2 12" xfId="29077"/>
    <cellStyle name="Обычный 12 2 2 3 3 2 13" xfId="57413"/>
    <cellStyle name="Обычный 12 2 2 3 3 2 14" xfId="58763"/>
    <cellStyle name="Обычный 12 2 2 3 3 2 2" xfId="984"/>
    <cellStyle name="Обычный 12 2 2 3 3 2 2 10" xfId="29275"/>
    <cellStyle name="Обычный 12 2 2 3 3 2 2 11" xfId="57414"/>
    <cellStyle name="Обычный 12 2 2 3 3 2 2 12" xfId="58764"/>
    <cellStyle name="Обычный 12 2 2 3 3 2 2 2" xfId="2960"/>
    <cellStyle name="Обычный 12 2 2 3 3 2 2 2 2" xfId="7819"/>
    <cellStyle name="Обычный 12 2 2 3 3 2 2 2 2 2" xfId="36104"/>
    <cellStyle name="Обычный 12 2 2 3 3 2 2 2 3" xfId="17108"/>
    <cellStyle name="Обычный 12 2 2 3 3 2 2 2 3 2" xfId="45393"/>
    <cellStyle name="Обычный 12 2 2 3 3 2 2 2 4" xfId="21801"/>
    <cellStyle name="Обычный 12 2 2 3 3 2 2 2 4 2" xfId="50085"/>
    <cellStyle name="Обычный 12 2 2 3 3 2 2 2 5" xfId="31250"/>
    <cellStyle name="Обычный 12 2 2 3 3 2 2 2 6" xfId="60109"/>
    <cellStyle name="Обычный 12 2 2 3 3 2 2 3" xfId="4649"/>
    <cellStyle name="Обычный 12 2 2 3 3 2 2 3 2" xfId="7820"/>
    <cellStyle name="Обычный 12 2 2 3 3 2 2 3 2 2" xfId="36105"/>
    <cellStyle name="Обычный 12 2 2 3 3 2 2 3 3" xfId="21802"/>
    <cellStyle name="Обычный 12 2 2 3 3 2 2 3 3 2" xfId="50086"/>
    <cellStyle name="Обычный 12 2 2 3 3 2 2 3 4" xfId="32938"/>
    <cellStyle name="Обычный 12 2 2 3 3 2 2 4" xfId="5967"/>
    <cellStyle name="Обычный 12 2 2 3 3 2 2 4 2" xfId="7821"/>
    <cellStyle name="Обычный 12 2 2 3 3 2 2 4 2 2" xfId="36106"/>
    <cellStyle name="Обычный 12 2 2 3 3 2 2 4 3" xfId="21803"/>
    <cellStyle name="Обычный 12 2 2 3 3 2 2 4 3 2" xfId="50087"/>
    <cellStyle name="Обычный 12 2 2 3 3 2 2 4 4" xfId="34254"/>
    <cellStyle name="Обычный 12 2 2 3 3 2 2 5" xfId="7818"/>
    <cellStyle name="Обычный 12 2 2 3 3 2 2 5 2" xfId="36103"/>
    <cellStyle name="Обычный 12 2 2 3 3 2 2 6" xfId="15133"/>
    <cellStyle name="Обычный 12 2 2 3 3 2 2 6 2" xfId="43418"/>
    <cellStyle name="Обычный 12 2 2 3 3 2 2 7" xfId="18940"/>
    <cellStyle name="Обычный 12 2 2 3 3 2 2 7 2" xfId="47224"/>
    <cellStyle name="Обычный 12 2 2 3 3 2 2 8" xfId="20111"/>
    <cellStyle name="Обычный 12 2 2 3 3 2 2 8 2" xfId="48395"/>
    <cellStyle name="Обычный 12 2 2 3 3 2 2 9" xfId="21800"/>
    <cellStyle name="Обычный 12 2 2 3 3 2 2 9 2" xfId="50084"/>
    <cellStyle name="Обычный 12 2 2 3 3 2 3" xfId="2104"/>
    <cellStyle name="Обычный 12 2 2 3 3 2 3 2" xfId="4079"/>
    <cellStyle name="Обычный 12 2 2 3 3 2 3 2 2" xfId="7823"/>
    <cellStyle name="Обычный 12 2 2 3 3 2 3 2 2 2" xfId="36108"/>
    <cellStyle name="Обычный 12 2 2 3 3 2 3 2 3" xfId="18227"/>
    <cellStyle name="Обычный 12 2 2 3 3 2 3 2 3 2" xfId="46512"/>
    <cellStyle name="Обычный 12 2 2 3 3 2 3 2 4" xfId="21805"/>
    <cellStyle name="Обычный 12 2 2 3 3 2 3 2 4 2" xfId="50089"/>
    <cellStyle name="Обычный 12 2 2 3 3 2 3 2 5" xfId="32369"/>
    <cellStyle name="Обычный 12 2 2 3 3 2 3 3" xfId="7822"/>
    <cellStyle name="Обычный 12 2 2 3 3 2 3 3 2" xfId="36107"/>
    <cellStyle name="Обычный 12 2 2 3 3 2 3 4" xfId="16252"/>
    <cellStyle name="Обычный 12 2 2 3 3 2 3 4 2" xfId="44537"/>
    <cellStyle name="Обычный 12 2 2 3 3 2 3 5" xfId="21804"/>
    <cellStyle name="Обычный 12 2 2 3 3 2 3 5 2" xfId="50088"/>
    <cellStyle name="Обычный 12 2 2 3 3 2 3 6" xfId="30394"/>
    <cellStyle name="Обычный 12 2 2 3 3 2 3 7" xfId="60108"/>
    <cellStyle name="Обычный 12 2 2 3 3 2 4" xfId="2762"/>
    <cellStyle name="Обычный 12 2 2 3 3 2 4 2" xfId="7824"/>
    <cellStyle name="Обычный 12 2 2 3 3 2 4 2 2" xfId="36109"/>
    <cellStyle name="Обычный 12 2 2 3 3 2 4 3" xfId="16910"/>
    <cellStyle name="Обычный 12 2 2 3 3 2 4 3 2" xfId="45195"/>
    <cellStyle name="Обычный 12 2 2 3 3 2 4 4" xfId="21806"/>
    <cellStyle name="Обычный 12 2 2 3 3 2 4 4 2" xfId="50090"/>
    <cellStyle name="Обычный 12 2 2 3 3 2 4 5" xfId="31052"/>
    <cellStyle name="Обычный 12 2 2 3 3 2 5" xfId="4648"/>
    <cellStyle name="Обычный 12 2 2 3 3 2 5 2" xfId="7825"/>
    <cellStyle name="Обычный 12 2 2 3 3 2 5 2 2" xfId="36110"/>
    <cellStyle name="Обычный 12 2 2 3 3 2 5 3" xfId="21807"/>
    <cellStyle name="Обычный 12 2 2 3 3 2 5 3 2" xfId="50091"/>
    <cellStyle name="Обычный 12 2 2 3 3 2 5 4" xfId="32937"/>
    <cellStyle name="Обычный 12 2 2 3 3 2 6" xfId="5966"/>
    <cellStyle name="Обычный 12 2 2 3 3 2 6 2" xfId="7826"/>
    <cellStyle name="Обычный 12 2 2 3 3 2 6 2 2" xfId="36111"/>
    <cellStyle name="Обычный 12 2 2 3 3 2 6 3" xfId="21808"/>
    <cellStyle name="Обычный 12 2 2 3 3 2 6 3 2" xfId="50092"/>
    <cellStyle name="Обычный 12 2 2 3 3 2 6 4" xfId="34253"/>
    <cellStyle name="Обычный 12 2 2 3 3 2 7" xfId="7817"/>
    <cellStyle name="Обычный 12 2 2 3 3 2 7 2" xfId="36102"/>
    <cellStyle name="Обычный 12 2 2 3 3 2 8" xfId="14935"/>
    <cellStyle name="Обычный 12 2 2 3 3 2 8 2" xfId="43220"/>
    <cellStyle name="Обычный 12 2 2 3 3 2 9" xfId="18939"/>
    <cellStyle name="Обычный 12 2 2 3 3 2 9 2" xfId="47223"/>
    <cellStyle name="Обычный 12 2 2 3 3 3" xfId="983"/>
    <cellStyle name="Обычный 12 2 2 3 3 3 10" xfId="29274"/>
    <cellStyle name="Обычный 12 2 2 3 3 3 11" xfId="57415"/>
    <cellStyle name="Обычный 12 2 2 3 3 3 12" xfId="58765"/>
    <cellStyle name="Обычный 12 2 2 3 3 3 2" xfId="2959"/>
    <cellStyle name="Обычный 12 2 2 3 3 3 2 2" xfId="7828"/>
    <cellStyle name="Обычный 12 2 2 3 3 3 2 2 2" xfId="36113"/>
    <cellStyle name="Обычный 12 2 2 3 3 3 2 3" xfId="17107"/>
    <cellStyle name="Обычный 12 2 2 3 3 3 2 3 2" xfId="45392"/>
    <cellStyle name="Обычный 12 2 2 3 3 3 2 4" xfId="21810"/>
    <cellStyle name="Обычный 12 2 2 3 3 3 2 4 2" xfId="50094"/>
    <cellStyle name="Обычный 12 2 2 3 3 3 2 5" xfId="31249"/>
    <cellStyle name="Обычный 12 2 2 3 3 3 2 6" xfId="60110"/>
    <cellStyle name="Обычный 12 2 2 3 3 3 3" xfId="4650"/>
    <cellStyle name="Обычный 12 2 2 3 3 3 3 2" xfId="7829"/>
    <cellStyle name="Обычный 12 2 2 3 3 3 3 2 2" xfId="36114"/>
    <cellStyle name="Обычный 12 2 2 3 3 3 3 3" xfId="21811"/>
    <cellStyle name="Обычный 12 2 2 3 3 3 3 3 2" xfId="50095"/>
    <cellStyle name="Обычный 12 2 2 3 3 3 3 4" xfId="32939"/>
    <cellStyle name="Обычный 12 2 2 3 3 3 4" xfId="5968"/>
    <cellStyle name="Обычный 12 2 2 3 3 3 4 2" xfId="7830"/>
    <cellStyle name="Обычный 12 2 2 3 3 3 4 2 2" xfId="36115"/>
    <cellStyle name="Обычный 12 2 2 3 3 3 4 3" xfId="21812"/>
    <cellStyle name="Обычный 12 2 2 3 3 3 4 3 2" xfId="50096"/>
    <cellStyle name="Обычный 12 2 2 3 3 3 4 4" xfId="34255"/>
    <cellStyle name="Обычный 12 2 2 3 3 3 5" xfId="7827"/>
    <cellStyle name="Обычный 12 2 2 3 3 3 5 2" xfId="36112"/>
    <cellStyle name="Обычный 12 2 2 3 3 3 6" xfId="15132"/>
    <cellStyle name="Обычный 12 2 2 3 3 3 6 2" xfId="43417"/>
    <cellStyle name="Обычный 12 2 2 3 3 3 7" xfId="18941"/>
    <cellStyle name="Обычный 12 2 2 3 3 3 7 2" xfId="47225"/>
    <cellStyle name="Обычный 12 2 2 3 3 3 8" xfId="20112"/>
    <cellStyle name="Обычный 12 2 2 3 3 3 8 2" xfId="48396"/>
    <cellStyle name="Обычный 12 2 2 3 3 3 9" xfId="21809"/>
    <cellStyle name="Обычный 12 2 2 3 3 3 9 2" xfId="50093"/>
    <cellStyle name="Обычный 12 2 2 3 3 4" xfId="1775"/>
    <cellStyle name="Обычный 12 2 2 3 3 4 2" xfId="3750"/>
    <cellStyle name="Обычный 12 2 2 3 3 4 2 2" xfId="7832"/>
    <cellStyle name="Обычный 12 2 2 3 3 4 2 2 2" xfId="36117"/>
    <cellStyle name="Обычный 12 2 2 3 3 4 2 3" xfId="17898"/>
    <cellStyle name="Обычный 12 2 2 3 3 4 2 3 2" xfId="46183"/>
    <cellStyle name="Обычный 12 2 2 3 3 4 2 4" xfId="21814"/>
    <cellStyle name="Обычный 12 2 2 3 3 4 2 4 2" xfId="50098"/>
    <cellStyle name="Обычный 12 2 2 3 3 4 2 5" xfId="32040"/>
    <cellStyle name="Обычный 12 2 2 3 3 4 3" xfId="7831"/>
    <cellStyle name="Обычный 12 2 2 3 3 4 3 2" xfId="36116"/>
    <cellStyle name="Обычный 12 2 2 3 3 4 4" xfId="15923"/>
    <cellStyle name="Обычный 12 2 2 3 3 4 4 2" xfId="44208"/>
    <cellStyle name="Обычный 12 2 2 3 3 4 5" xfId="21813"/>
    <cellStyle name="Обычный 12 2 2 3 3 4 5 2" xfId="50097"/>
    <cellStyle name="Обычный 12 2 2 3 3 4 6" xfId="30065"/>
    <cellStyle name="Обычный 12 2 2 3 3 4 7" xfId="60107"/>
    <cellStyle name="Обычный 12 2 2 3 3 5" xfId="2433"/>
    <cellStyle name="Обычный 12 2 2 3 3 5 2" xfId="7833"/>
    <cellStyle name="Обычный 12 2 2 3 3 5 2 2" xfId="36118"/>
    <cellStyle name="Обычный 12 2 2 3 3 5 3" xfId="16581"/>
    <cellStyle name="Обычный 12 2 2 3 3 5 3 2" xfId="44866"/>
    <cellStyle name="Обычный 12 2 2 3 3 5 4" xfId="21815"/>
    <cellStyle name="Обычный 12 2 2 3 3 5 4 2" xfId="50099"/>
    <cellStyle name="Обычный 12 2 2 3 3 5 5" xfId="30723"/>
    <cellStyle name="Обычный 12 2 2 3 3 6" xfId="4647"/>
    <cellStyle name="Обычный 12 2 2 3 3 6 2" xfId="7834"/>
    <cellStyle name="Обычный 12 2 2 3 3 6 2 2" xfId="36119"/>
    <cellStyle name="Обычный 12 2 2 3 3 6 3" xfId="21816"/>
    <cellStyle name="Обычный 12 2 2 3 3 6 3 2" xfId="50100"/>
    <cellStyle name="Обычный 12 2 2 3 3 6 4" xfId="32936"/>
    <cellStyle name="Обычный 12 2 2 3 3 7" xfId="5965"/>
    <cellStyle name="Обычный 12 2 2 3 3 7 2" xfId="7835"/>
    <cellStyle name="Обычный 12 2 2 3 3 7 2 2" xfId="36120"/>
    <cellStyle name="Обычный 12 2 2 3 3 7 3" xfId="21817"/>
    <cellStyle name="Обычный 12 2 2 3 3 7 3 2" xfId="50101"/>
    <cellStyle name="Обычный 12 2 2 3 3 7 4" xfId="34252"/>
    <cellStyle name="Обычный 12 2 2 3 3 8" xfId="7816"/>
    <cellStyle name="Обычный 12 2 2 3 3 8 2" xfId="36101"/>
    <cellStyle name="Обычный 12 2 2 3 3 9" xfId="14606"/>
    <cellStyle name="Обычный 12 2 2 3 3 9 2" xfId="42891"/>
    <cellStyle name="Обычный 12 2 2 3 4" xfId="618"/>
    <cellStyle name="Обычный 12 2 2 3 4 10" xfId="20113"/>
    <cellStyle name="Обычный 12 2 2 3 4 10 2" xfId="48397"/>
    <cellStyle name="Обычный 12 2 2 3 4 11" xfId="21818"/>
    <cellStyle name="Обычный 12 2 2 3 4 11 2" xfId="50102"/>
    <cellStyle name="Обычный 12 2 2 3 4 12" xfId="28913"/>
    <cellStyle name="Обычный 12 2 2 3 4 13" xfId="57416"/>
    <cellStyle name="Обычный 12 2 2 3 4 14" xfId="58766"/>
    <cellStyle name="Обычный 12 2 2 3 4 2" xfId="985"/>
    <cellStyle name="Обычный 12 2 2 3 4 2 10" xfId="29276"/>
    <cellStyle name="Обычный 12 2 2 3 4 2 11" xfId="57417"/>
    <cellStyle name="Обычный 12 2 2 3 4 2 12" xfId="58767"/>
    <cellStyle name="Обычный 12 2 2 3 4 2 2" xfId="2961"/>
    <cellStyle name="Обычный 12 2 2 3 4 2 2 2" xfId="7838"/>
    <cellStyle name="Обычный 12 2 2 3 4 2 2 2 2" xfId="36123"/>
    <cellStyle name="Обычный 12 2 2 3 4 2 2 3" xfId="17109"/>
    <cellStyle name="Обычный 12 2 2 3 4 2 2 3 2" xfId="45394"/>
    <cellStyle name="Обычный 12 2 2 3 4 2 2 4" xfId="21820"/>
    <cellStyle name="Обычный 12 2 2 3 4 2 2 4 2" xfId="50104"/>
    <cellStyle name="Обычный 12 2 2 3 4 2 2 5" xfId="31251"/>
    <cellStyle name="Обычный 12 2 2 3 4 2 2 6" xfId="60112"/>
    <cellStyle name="Обычный 12 2 2 3 4 2 3" xfId="4652"/>
    <cellStyle name="Обычный 12 2 2 3 4 2 3 2" xfId="7839"/>
    <cellStyle name="Обычный 12 2 2 3 4 2 3 2 2" xfId="36124"/>
    <cellStyle name="Обычный 12 2 2 3 4 2 3 3" xfId="21821"/>
    <cellStyle name="Обычный 12 2 2 3 4 2 3 3 2" xfId="50105"/>
    <cellStyle name="Обычный 12 2 2 3 4 2 3 4" xfId="32941"/>
    <cellStyle name="Обычный 12 2 2 3 4 2 4" xfId="5970"/>
    <cellStyle name="Обычный 12 2 2 3 4 2 4 2" xfId="7840"/>
    <cellStyle name="Обычный 12 2 2 3 4 2 4 2 2" xfId="36125"/>
    <cellStyle name="Обычный 12 2 2 3 4 2 4 3" xfId="21822"/>
    <cellStyle name="Обычный 12 2 2 3 4 2 4 3 2" xfId="50106"/>
    <cellStyle name="Обычный 12 2 2 3 4 2 4 4" xfId="34257"/>
    <cellStyle name="Обычный 12 2 2 3 4 2 5" xfId="7837"/>
    <cellStyle name="Обычный 12 2 2 3 4 2 5 2" xfId="36122"/>
    <cellStyle name="Обычный 12 2 2 3 4 2 6" xfId="15134"/>
    <cellStyle name="Обычный 12 2 2 3 4 2 6 2" xfId="43419"/>
    <cellStyle name="Обычный 12 2 2 3 4 2 7" xfId="18943"/>
    <cellStyle name="Обычный 12 2 2 3 4 2 7 2" xfId="47227"/>
    <cellStyle name="Обычный 12 2 2 3 4 2 8" xfId="20114"/>
    <cellStyle name="Обычный 12 2 2 3 4 2 8 2" xfId="48398"/>
    <cellStyle name="Обычный 12 2 2 3 4 2 9" xfId="21819"/>
    <cellStyle name="Обычный 12 2 2 3 4 2 9 2" xfId="50103"/>
    <cellStyle name="Обычный 12 2 2 3 4 3" xfId="1940"/>
    <cellStyle name="Обычный 12 2 2 3 4 3 2" xfId="3915"/>
    <cellStyle name="Обычный 12 2 2 3 4 3 2 2" xfId="7842"/>
    <cellStyle name="Обычный 12 2 2 3 4 3 2 2 2" xfId="36127"/>
    <cellStyle name="Обычный 12 2 2 3 4 3 2 3" xfId="18063"/>
    <cellStyle name="Обычный 12 2 2 3 4 3 2 3 2" xfId="46348"/>
    <cellStyle name="Обычный 12 2 2 3 4 3 2 4" xfId="21824"/>
    <cellStyle name="Обычный 12 2 2 3 4 3 2 4 2" xfId="50108"/>
    <cellStyle name="Обычный 12 2 2 3 4 3 2 5" xfId="32205"/>
    <cellStyle name="Обычный 12 2 2 3 4 3 3" xfId="7841"/>
    <cellStyle name="Обычный 12 2 2 3 4 3 3 2" xfId="36126"/>
    <cellStyle name="Обычный 12 2 2 3 4 3 4" xfId="16088"/>
    <cellStyle name="Обычный 12 2 2 3 4 3 4 2" xfId="44373"/>
    <cellStyle name="Обычный 12 2 2 3 4 3 5" xfId="21823"/>
    <cellStyle name="Обычный 12 2 2 3 4 3 5 2" xfId="50107"/>
    <cellStyle name="Обычный 12 2 2 3 4 3 6" xfId="30230"/>
    <cellStyle name="Обычный 12 2 2 3 4 3 7" xfId="60111"/>
    <cellStyle name="Обычный 12 2 2 3 4 4" xfId="2598"/>
    <cellStyle name="Обычный 12 2 2 3 4 4 2" xfId="7843"/>
    <cellStyle name="Обычный 12 2 2 3 4 4 2 2" xfId="36128"/>
    <cellStyle name="Обычный 12 2 2 3 4 4 3" xfId="16746"/>
    <cellStyle name="Обычный 12 2 2 3 4 4 3 2" xfId="45031"/>
    <cellStyle name="Обычный 12 2 2 3 4 4 4" xfId="21825"/>
    <cellStyle name="Обычный 12 2 2 3 4 4 4 2" xfId="50109"/>
    <cellStyle name="Обычный 12 2 2 3 4 4 5" xfId="30888"/>
    <cellStyle name="Обычный 12 2 2 3 4 5" xfId="4651"/>
    <cellStyle name="Обычный 12 2 2 3 4 5 2" xfId="7844"/>
    <cellStyle name="Обычный 12 2 2 3 4 5 2 2" xfId="36129"/>
    <cellStyle name="Обычный 12 2 2 3 4 5 3" xfId="21826"/>
    <cellStyle name="Обычный 12 2 2 3 4 5 3 2" xfId="50110"/>
    <cellStyle name="Обычный 12 2 2 3 4 5 4" xfId="32940"/>
    <cellStyle name="Обычный 12 2 2 3 4 6" xfId="5969"/>
    <cellStyle name="Обычный 12 2 2 3 4 6 2" xfId="7845"/>
    <cellStyle name="Обычный 12 2 2 3 4 6 2 2" xfId="36130"/>
    <cellStyle name="Обычный 12 2 2 3 4 6 3" xfId="21827"/>
    <cellStyle name="Обычный 12 2 2 3 4 6 3 2" xfId="50111"/>
    <cellStyle name="Обычный 12 2 2 3 4 6 4" xfId="34256"/>
    <cellStyle name="Обычный 12 2 2 3 4 7" xfId="7836"/>
    <cellStyle name="Обычный 12 2 2 3 4 7 2" xfId="36121"/>
    <cellStyle name="Обычный 12 2 2 3 4 8" xfId="14771"/>
    <cellStyle name="Обычный 12 2 2 3 4 8 2" xfId="43056"/>
    <cellStyle name="Обычный 12 2 2 3 4 9" xfId="18942"/>
    <cellStyle name="Обычный 12 2 2 3 4 9 2" xfId="47226"/>
    <cellStyle name="Обычный 12 2 2 3 5" xfId="978"/>
    <cellStyle name="Обычный 12 2 2 3 5 10" xfId="29269"/>
    <cellStyle name="Обычный 12 2 2 3 5 11" xfId="57418"/>
    <cellStyle name="Обычный 12 2 2 3 5 12" xfId="58768"/>
    <cellStyle name="Обычный 12 2 2 3 5 2" xfId="2954"/>
    <cellStyle name="Обычный 12 2 2 3 5 2 2" xfId="7847"/>
    <cellStyle name="Обычный 12 2 2 3 5 2 2 2" xfId="36132"/>
    <cellStyle name="Обычный 12 2 2 3 5 2 3" xfId="17102"/>
    <cellStyle name="Обычный 12 2 2 3 5 2 3 2" xfId="45387"/>
    <cellStyle name="Обычный 12 2 2 3 5 2 4" xfId="21829"/>
    <cellStyle name="Обычный 12 2 2 3 5 2 4 2" xfId="50113"/>
    <cellStyle name="Обычный 12 2 2 3 5 2 5" xfId="31244"/>
    <cellStyle name="Обычный 12 2 2 3 5 2 6" xfId="60113"/>
    <cellStyle name="Обычный 12 2 2 3 5 3" xfId="4653"/>
    <cellStyle name="Обычный 12 2 2 3 5 3 2" xfId="7848"/>
    <cellStyle name="Обычный 12 2 2 3 5 3 2 2" xfId="36133"/>
    <cellStyle name="Обычный 12 2 2 3 5 3 3" xfId="21830"/>
    <cellStyle name="Обычный 12 2 2 3 5 3 3 2" xfId="50114"/>
    <cellStyle name="Обычный 12 2 2 3 5 3 4" xfId="32942"/>
    <cellStyle name="Обычный 12 2 2 3 5 4" xfId="5971"/>
    <cellStyle name="Обычный 12 2 2 3 5 4 2" xfId="7849"/>
    <cellStyle name="Обычный 12 2 2 3 5 4 2 2" xfId="36134"/>
    <cellStyle name="Обычный 12 2 2 3 5 4 3" xfId="21831"/>
    <cellStyle name="Обычный 12 2 2 3 5 4 3 2" xfId="50115"/>
    <cellStyle name="Обычный 12 2 2 3 5 4 4" xfId="34258"/>
    <cellStyle name="Обычный 12 2 2 3 5 5" xfId="7846"/>
    <cellStyle name="Обычный 12 2 2 3 5 5 2" xfId="36131"/>
    <cellStyle name="Обычный 12 2 2 3 5 6" xfId="15127"/>
    <cellStyle name="Обычный 12 2 2 3 5 6 2" xfId="43412"/>
    <cellStyle name="Обычный 12 2 2 3 5 7" xfId="18944"/>
    <cellStyle name="Обычный 12 2 2 3 5 7 2" xfId="47228"/>
    <cellStyle name="Обычный 12 2 2 3 5 8" xfId="20115"/>
    <cellStyle name="Обычный 12 2 2 3 5 8 2" xfId="48399"/>
    <cellStyle name="Обычный 12 2 2 3 5 9" xfId="21828"/>
    <cellStyle name="Обычный 12 2 2 3 5 9 2" xfId="50112"/>
    <cellStyle name="Обычный 12 2 2 3 6" xfId="1611"/>
    <cellStyle name="Обычный 12 2 2 3 6 2" xfId="3586"/>
    <cellStyle name="Обычный 12 2 2 3 6 2 2" xfId="7851"/>
    <cellStyle name="Обычный 12 2 2 3 6 2 2 2" xfId="36136"/>
    <cellStyle name="Обычный 12 2 2 3 6 2 3" xfId="17734"/>
    <cellStyle name="Обычный 12 2 2 3 6 2 3 2" xfId="46019"/>
    <cellStyle name="Обычный 12 2 2 3 6 2 4" xfId="21833"/>
    <cellStyle name="Обычный 12 2 2 3 6 2 4 2" xfId="50117"/>
    <cellStyle name="Обычный 12 2 2 3 6 2 5" xfId="31876"/>
    <cellStyle name="Обычный 12 2 2 3 6 3" xfId="7850"/>
    <cellStyle name="Обычный 12 2 2 3 6 3 2" xfId="36135"/>
    <cellStyle name="Обычный 12 2 2 3 6 4" xfId="15759"/>
    <cellStyle name="Обычный 12 2 2 3 6 4 2" xfId="44044"/>
    <cellStyle name="Обычный 12 2 2 3 6 5" xfId="21832"/>
    <cellStyle name="Обычный 12 2 2 3 6 5 2" xfId="50116"/>
    <cellStyle name="Обычный 12 2 2 3 6 6" xfId="29901"/>
    <cellStyle name="Обычный 12 2 2 3 6 7" xfId="60098"/>
    <cellStyle name="Обычный 12 2 2 3 7" xfId="2269"/>
    <cellStyle name="Обычный 12 2 2 3 7 2" xfId="7852"/>
    <cellStyle name="Обычный 12 2 2 3 7 2 2" xfId="36137"/>
    <cellStyle name="Обычный 12 2 2 3 7 3" xfId="16417"/>
    <cellStyle name="Обычный 12 2 2 3 7 3 2" xfId="44702"/>
    <cellStyle name="Обычный 12 2 2 3 7 4" xfId="21834"/>
    <cellStyle name="Обычный 12 2 2 3 7 4 2" xfId="50118"/>
    <cellStyle name="Обычный 12 2 2 3 7 5" xfId="30559"/>
    <cellStyle name="Обычный 12 2 2 3 8" xfId="4248"/>
    <cellStyle name="Обычный 12 2 2 3 8 2" xfId="7853"/>
    <cellStyle name="Обычный 12 2 2 3 8 2 2" xfId="36138"/>
    <cellStyle name="Обычный 12 2 2 3 8 3" xfId="18396"/>
    <cellStyle name="Обычный 12 2 2 3 8 3 2" xfId="46681"/>
    <cellStyle name="Обычный 12 2 2 3 8 4" xfId="21835"/>
    <cellStyle name="Обычный 12 2 2 3 8 4 2" xfId="50119"/>
    <cellStyle name="Обычный 12 2 2 3 8 5" xfId="32538"/>
    <cellStyle name="Обычный 12 2 2 3 9" xfId="4411"/>
    <cellStyle name="Обычный 12 2 2 3 9 2" xfId="7854"/>
    <cellStyle name="Обычный 12 2 2 3 9 2 2" xfId="36139"/>
    <cellStyle name="Обычный 12 2 2 3 9 3" xfId="18559"/>
    <cellStyle name="Обычный 12 2 2 3 9 3 2" xfId="46844"/>
    <cellStyle name="Обычный 12 2 2 3 9 4" xfId="21836"/>
    <cellStyle name="Обычный 12 2 2 3 9 4 2" xfId="50120"/>
    <cellStyle name="Обычный 12 2 2 3 9 5" xfId="32701"/>
    <cellStyle name="Обычный 12 2 2 4" xfId="176"/>
    <cellStyle name="Обычный 12 2 2 4 10" xfId="4654"/>
    <cellStyle name="Обычный 12 2 2 4 10 2" xfId="7856"/>
    <cellStyle name="Обычный 12 2 2 4 10 2 2" xfId="36141"/>
    <cellStyle name="Обычный 12 2 2 4 10 3" xfId="21838"/>
    <cellStyle name="Обычный 12 2 2 4 10 3 2" xfId="50122"/>
    <cellStyle name="Обычный 12 2 2 4 10 4" xfId="32943"/>
    <cellStyle name="Обычный 12 2 2 4 11" xfId="5972"/>
    <cellStyle name="Обычный 12 2 2 4 11 2" xfId="7857"/>
    <cellStyle name="Обычный 12 2 2 4 11 2 2" xfId="36142"/>
    <cellStyle name="Обычный 12 2 2 4 11 3" xfId="21839"/>
    <cellStyle name="Обычный 12 2 2 4 11 3 2" xfId="50123"/>
    <cellStyle name="Обычный 12 2 2 4 11 4" xfId="34259"/>
    <cellStyle name="Обычный 12 2 2 4 12" xfId="7212"/>
    <cellStyle name="Обычный 12 2 2 4 12 2" xfId="7858"/>
    <cellStyle name="Обычный 12 2 2 4 12 2 2" xfId="36143"/>
    <cellStyle name="Обычный 12 2 2 4 12 3" xfId="21840"/>
    <cellStyle name="Обычный 12 2 2 4 12 3 2" xfId="50124"/>
    <cellStyle name="Обычный 12 2 2 4 12 4" xfId="35497"/>
    <cellStyle name="Обычный 12 2 2 4 13" xfId="7855"/>
    <cellStyle name="Обычный 12 2 2 4 13 2" xfId="36140"/>
    <cellStyle name="Обычный 12 2 2 4 14" xfId="14444"/>
    <cellStyle name="Обычный 12 2 2 4 14 2" xfId="42729"/>
    <cellStyle name="Обычный 12 2 2 4 15" xfId="18723"/>
    <cellStyle name="Обычный 12 2 2 4 15 2" xfId="47007"/>
    <cellStyle name="Обычный 12 2 2 4 16" xfId="20116"/>
    <cellStyle name="Обычный 12 2 2 4 16 2" xfId="48400"/>
    <cellStyle name="Обычный 12 2 2 4 17" xfId="21837"/>
    <cellStyle name="Обычный 12 2 2 4 17 2" xfId="50121"/>
    <cellStyle name="Обычный 12 2 2 4 18" xfId="28426"/>
    <cellStyle name="Обычный 12 2 2 4 18 2" xfId="56710"/>
    <cellStyle name="Обычный 12 2 2 4 19" xfId="28586"/>
    <cellStyle name="Обычный 12 2 2 4 2" xfId="177"/>
    <cellStyle name="Обычный 12 2 2 4 2 10" xfId="5973"/>
    <cellStyle name="Обычный 12 2 2 4 2 10 2" xfId="7860"/>
    <cellStyle name="Обычный 12 2 2 4 2 10 2 2" xfId="36145"/>
    <cellStyle name="Обычный 12 2 2 4 2 10 3" xfId="21842"/>
    <cellStyle name="Обычный 12 2 2 4 2 10 3 2" xfId="50126"/>
    <cellStyle name="Обычный 12 2 2 4 2 10 4" xfId="34260"/>
    <cellStyle name="Обычный 12 2 2 4 2 11" xfId="7213"/>
    <cellStyle name="Обычный 12 2 2 4 2 11 2" xfId="7861"/>
    <cellStyle name="Обычный 12 2 2 4 2 11 2 2" xfId="36146"/>
    <cellStyle name="Обычный 12 2 2 4 2 11 3" xfId="21843"/>
    <cellStyle name="Обычный 12 2 2 4 2 11 3 2" xfId="50127"/>
    <cellStyle name="Обычный 12 2 2 4 2 11 4" xfId="35498"/>
    <cellStyle name="Обычный 12 2 2 4 2 12" xfId="7859"/>
    <cellStyle name="Обычный 12 2 2 4 2 12 2" xfId="36144"/>
    <cellStyle name="Обычный 12 2 2 4 2 13" xfId="14445"/>
    <cellStyle name="Обычный 12 2 2 4 2 13 2" xfId="42730"/>
    <cellStyle name="Обычный 12 2 2 4 2 14" xfId="18724"/>
    <cellStyle name="Обычный 12 2 2 4 2 14 2" xfId="47008"/>
    <cellStyle name="Обычный 12 2 2 4 2 15" xfId="20117"/>
    <cellStyle name="Обычный 12 2 2 4 2 15 2" xfId="48401"/>
    <cellStyle name="Обычный 12 2 2 4 2 16" xfId="21841"/>
    <cellStyle name="Обычный 12 2 2 4 2 16 2" xfId="50125"/>
    <cellStyle name="Обычный 12 2 2 4 2 17" xfId="28427"/>
    <cellStyle name="Обычный 12 2 2 4 2 17 2" xfId="56711"/>
    <cellStyle name="Обычный 12 2 2 4 2 18" xfId="28587"/>
    <cellStyle name="Обычный 12 2 2 4 2 19" xfId="56871"/>
    <cellStyle name="Обычный 12 2 2 4 2 2" xfId="447"/>
    <cellStyle name="Обычный 12 2 2 4 2 2 10" xfId="18945"/>
    <cellStyle name="Обычный 12 2 2 4 2 2 10 2" xfId="47229"/>
    <cellStyle name="Обычный 12 2 2 4 2 2 11" xfId="20118"/>
    <cellStyle name="Обычный 12 2 2 4 2 2 11 2" xfId="48402"/>
    <cellStyle name="Обычный 12 2 2 4 2 2 12" xfId="21844"/>
    <cellStyle name="Обычный 12 2 2 4 2 2 12 2" xfId="50128"/>
    <cellStyle name="Обычный 12 2 2 4 2 2 13" xfId="28751"/>
    <cellStyle name="Обычный 12 2 2 4 2 2 14" xfId="57421"/>
    <cellStyle name="Обычный 12 2 2 4 2 2 15" xfId="58771"/>
    <cellStyle name="Обычный 12 2 2 4 2 2 2" xfId="788"/>
    <cellStyle name="Обычный 12 2 2 4 2 2 2 10" xfId="20119"/>
    <cellStyle name="Обычный 12 2 2 4 2 2 2 10 2" xfId="48403"/>
    <cellStyle name="Обычный 12 2 2 4 2 2 2 11" xfId="21845"/>
    <cellStyle name="Обычный 12 2 2 4 2 2 2 11 2" xfId="50129"/>
    <cellStyle name="Обычный 12 2 2 4 2 2 2 12" xfId="29080"/>
    <cellStyle name="Обычный 12 2 2 4 2 2 2 13" xfId="57422"/>
    <cellStyle name="Обычный 12 2 2 4 2 2 2 14" xfId="58772"/>
    <cellStyle name="Обычный 12 2 2 4 2 2 2 2" xfId="989"/>
    <cellStyle name="Обычный 12 2 2 4 2 2 2 2 10" xfId="29280"/>
    <cellStyle name="Обычный 12 2 2 4 2 2 2 2 11" xfId="57423"/>
    <cellStyle name="Обычный 12 2 2 4 2 2 2 2 12" xfId="58773"/>
    <cellStyle name="Обычный 12 2 2 4 2 2 2 2 2" xfId="2965"/>
    <cellStyle name="Обычный 12 2 2 4 2 2 2 2 2 2" xfId="7865"/>
    <cellStyle name="Обычный 12 2 2 4 2 2 2 2 2 2 2" xfId="36150"/>
    <cellStyle name="Обычный 12 2 2 4 2 2 2 2 2 3" xfId="17113"/>
    <cellStyle name="Обычный 12 2 2 4 2 2 2 2 2 3 2" xfId="45398"/>
    <cellStyle name="Обычный 12 2 2 4 2 2 2 2 2 4" xfId="21847"/>
    <cellStyle name="Обычный 12 2 2 4 2 2 2 2 2 4 2" xfId="50131"/>
    <cellStyle name="Обычный 12 2 2 4 2 2 2 2 2 5" xfId="31255"/>
    <cellStyle name="Обычный 12 2 2 4 2 2 2 2 2 6" xfId="60118"/>
    <cellStyle name="Обычный 12 2 2 4 2 2 2 2 3" xfId="4658"/>
    <cellStyle name="Обычный 12 2 2 4 2 2 2 2 3 2" xfId="7866"/>
    <cellStyle name="Обычный 12 2 2 4 2 2 2 2 3 2 2" xfId="36151"/>
    <cellStyle name="Обычный 12 2 2 4 2 2 2 2 3 3" xfId="21848"/>
    <cellStyle name="Обычный 12 2 2 4 2 2 2 2 3 3 2" xfId="50132"/>
    <cellStyle name="Обычный 12 2 2 4 2 2 2 2 3 4" xfId="32947"/>
    <cellStyle name="Обычный 12 2 2 4 2 2 2 2 4" xfId="5976"/>
    <cellStyle name="Обычный 12 2 2 4 2 2 2 2 4 2" xfId="7867"/>
    <cellStyle name="Обычный 12 2 2 4 2 2 2 2 4 2 2" xfId="36152"/>
    <cellStyle name="Обычный 12 2 2 4 2 2 2 2 4 3" xfId="21849"/>
    <cellStyle name="Обычный 12 2 2 4 2 2 2 2 4 3 2" xfId="50133"/>
    <cellStyle name="Обычный 12 2 2 4 2 2 2 2 4 4" xfId="34263"/>
    <cellStyle name="Обычный 12 2 2 4 2 2 2 2 5" xfId="7864"/>
    <cellStyle name="Обычный 12 2 2 4 2 2 2 2 5 2" xfId="36149"/>
    <cellStyle name="Обычный 12 2 2 4 2 2 2 2 6" xfId="15138"/>
    <cellStyle name="Обычный 12 2 2 4 2 2 2 2 6 2" xfId="43423"/>
    <cellStyle name="Обычный 12 2 2 4 2 2 2 2 7" xfId="18947"/>
    <cellStyle name="Обычный 12 2 2 4 2 2 2 2 7 2" xfId="47231"/>
    <cellStyle name="Обычный 12 2 2 4 2 2 2 2 8" xfId="20120"/>
    <cellStyle name="Обычный 12 2 2 4 2 2 2 2 8 2" xfId="48404"/>
    <cellStyle name="Обычный 12 2 2 4 2 2 2 2 9" xfId="21846"/>
    <cellStyle name="Обычный 12 2 2 4 2 2 2 2 9 2" xfId="50130"/>
    <cellStyle name="Обычный 12 2 2 4 2 2 2 3" xfId="2107"/>
    <cellStyle name="Обычный 12 2 2 4 2 2 2 3 2" xfId="4082"/>
    <cellStyle name="Обычный 12 2 2 4 2 2 2 3 2 2" xfId="7869"/>
    <cellStyle name="Обычный 12 2 2 4 2 2 2 3 2 2 2" xfId="36154"/>
    <cellStyle name="Обычный 12 2 2 4 2 2 2 3 2 3" xfId="18230"/>
    <cellStyle name="Обычный 12 2 2 4 2 2 2 3 2 3 2" xfId="46515"/>
    <cellStyle name="Обычный 12 2 2 4 2 2 2 3 2 4" xfId="21851"/>
    <cellStyle name="Обычный 12 2 2 4 2 2 2 3 2 4 2" xfId="50135"/>
    <cellStyle name="Обычный 12 2 2 4 2 2 2 3 2 5" xfId="32372"/>
    <cellStyle name="Обычный 12 2 2 4 2 2 2 3 3" xfId="7868"/>
    <cellStyle name="Обычный 12 2 2 4 2 2 2 3 3 2" xfId="36153"/>
    <cellStyle name="Обычный 12 2 2 4 2 2 2 3 4" xfId="16255"/>
    <cellStyle name="Обычный 12 2 2 4 2 2 2 3 4 2" xfId="44540"/>
    <cellStyle name="Обычный 12 2 2 4 2 2 2 3 5" xfId="21850"/>
    <cellStyle name="Обычный 12 2 2 4 2 2 2 3 5 2" xfId="50134"/>
    <cellStyle name="Обычный 12 2 2 4 2 2 2 3 6" xfId="30397"/>
    <cellStyle name="Обычный 12 2 2 4 2 2 2 3 7" xfId="60117"/>
    <cellStyle name="Обычный 12 2 2 4 2 2 2 4" xfId="2765"/>
    <cellStyle name="Обычный 12 2 2 4 2 2 2 4 2" xfId="7870"/>
    <cellStyle name="Обычный 12 2 2 4 2 2 2 4 2 2" xfId="36155"/>
    <cellStyle name="Обычный 12 2 2 4 2 2 2 4 3" xfId="16913"/>
    <cellStyle name="Обычный 12 2 2 4 2 2 2 4 3 2" xfId="45198"/>
    <cellStyle name="Обычный 12 2 2 4 2 2 2 4 4" xfId="21852"/>
    <cellStyle name="Обычный 12 2 2 4 2 2 2 4 4 2" xfId="50136"/>
    <cellStyle name="Обычный 12 2 2 4 2 2 2 4 5" xfId="31055"/>
    <cellStyle name="Обычный 12 2 2 4 2 2 2 5" xfId="4657"/>
    <cellStyle name="Обычный 12 2 2 4 2 2 2 5 2" xfId="7871"/>
    <cellStyle name="Обычный 12 2 2 4 2 2 2 5 2 2" xfId="36156"/>
    <cellStyle name="Обычный 12 2 2 4 2 2 2 5 3" xfId="21853"/>
    <cellStyle name="Обычный 12 2 2 4 2 2 2 5 3 2" xfId="50137"/>
    <cellStyle name="Обычный 12 2 2 4 2 2 2 5 4" xfId="32946"/>
    <cellStyle name="Обычный 12 2 2 4 2 2 2 6" xfId="5975"/>
    <cellStyle name="Обычный 12 2 2 4 2 2 2 6 2" xfId="7872"/>
    <cellStyle name="Обычный 12 2 2 4 2 2 2 6 2 2" xfId="36157"/>
    <cellStyle name="Обычный 12 2 2 4 2 2 2 6 3" xfId="21854"/>
    <cellStyle name="Обычный 12 2 2 4 2 2 2 6 3 2" xfId="50138"/>
    <cellStyle name="Обычный 12 2 2 4 2 2 2 6 4" xfId="34262"/>
    <cellStyle name="Обычный 12 2 2 4 2 2 2 7" xfId="7863"/>
    <cellStyle name="Обычный 12 2 2 4 2 2 2 7 2" xfId="36148"/>
    <cellStyle name="Обычный 12 2 2 4 2 2 2 8" xfId="14938"/>
    <cellStyle name="Обычный 12 2 2 4 2 2 2 8 2" xfId="43223"/>
    <cellStyle name="Обычный 12 2 2 4 2 2 2 9" xfId="18946"/>
    <cellStyle name="Обычный 12 2 2 4 2 2 2 9 2" xfId="47230"/>
    <cellStyle name="Обычный 12 2 2 4 2 2 3" xfId="988"/>
    <cellStyle name="Обычный 12 2 2 4 2 2 3 10" xfId="29279"/>
    <cellStyle name="Обычный 12 2 2 4 2 2 3 11" xfId="57424"/>
    <cellStyle name="Обычный 12 2 2 4 2 2 3 12" xfId="58774"/>
    <cellStyle name="Обычный 12 2 2 4 2 2 3 2" xfId="2964"/>
    <cellStyle name="Обычный 12 2 2 4 2 2 3 2 2" xfId="7874"/>
    <cellStyle name="Обычный 12 2 2 4 2 2 3 2 2 2" xfId="36159"/>
    <cellStyle name="Обычный 12 2 2 4 2 2 3 2 3" xfId="17112"/>
    <cellStyle name="Обычный 12 2 2 4 2 2 3 2 3 2" xfId="45397"/>
    <cellStyle name="Обычный 12 2 2 4 2 2 3 2 4" xfId="21856"/>
    <cellStyle name="Обычный 12 2 2 4 2 2 3 2 4 2" xfId="50140"/>
    <cellStyle name="Обычный 12 2 2 4 2 2 3 2 5" xfId="31254"/>
    <cellStyle name="Обычный 12 2 2 4 2 2 3 2 6" xfId="60119"/>
    <cellStyle name="Обычный 12 2 2 4 2 2 3 3" xfId="4659"/>
    <cellStyle name="Обычный 12 2 2 4 2 2 3 3 2" xfId="7875"/>
    <cellStyle name="Обычный 12 2 2 4 2 2 3 3 2 2" xfId="36160"/>
    <cellStyle name="Обычный 12 2 2 4 2 2 3 3 3" xfId="21857"/>
    <cellStyle name="Обычный 12 2 2 4 2 2 3 3 3 2" xfId="50141"/>
    <cellStyle name="Обычный 12 2 2 4 2 2 3 3 4" xfId="32948"/>
    <cellStyle name="Обычный 12 2 2 4 2 2 3 4" xfId="5977"/>
    <cellStyle name="Обычный 12 2 2 4 2 2 3 4 2" xfId="7876"/>
    <cellStyle name="Обычный 12 2 2 4 2 2 3 4 2 2" xfId="36161"/>
    <cellStyle name="Обычный 12 2 2 4 2 2 3 4 3" xfId="21858"/>
    <cellStyle name="Обычный 12 2 2 4 2 2 3 4 3 2" xfId="50142"/>
    <cellStyle name="Обычный 12 2 2 4 2 2 3 4 4" xfId="34264"/>
    <cellStyle name="Обычный 12 2 2 4 2 2 3 5" xfId="7873"/>
    <cellStyle name="Обычный 12 2 2 4 2 2 3 5 2" xfId="36158"/>
    <cellStyle name="Обычный 12 2 2 4 2 2 3 6" xfId="15137"/>
    <cellStyle name="Обычный 12 2 2 4 2 2 3 6 2" xfId="43422"/>
    <cellStyle name="Обычный 12 2 2 4 2 2 3 7" xfId="18948"/>
    <cellStyle name="Обычный 12 2 2 4 2 2 3 7 2" xfId="47232"/>
    <cellStyle name="Обычный 12 2 2 4 2 2 3 8" xfId="20121"/>
    <cellStyle name="Обычный 12 2 2 4 2 2 3 8 2" xfId="48405"/>
    <cellStyle name="Обычный 12 2 2 4 2 2 3 9" xfId="21855"/>
    <cellStyle name="Обычный 12 2 2 4 2 2 3 9 2" xfId="50139"/>
    <cellStyle name="Обычный 12 2 2 4 2 2 4" xfId="1778"/>
    <cellStyle name="Обычный 12 2 2 4 2 2 4 2" xfId="3753"/>
    <cellStyle name="Обычный 12 2 2 4 2 2 4 2 2" xfId="7878"/>
    <cellStyle name="Обычный 12 2 2 4 2 2 4 2 2 2" xfId="36163"/>
    <cellStyle name="Обычный 12 2 2 4 2 2 4 2 3" xfId="17901"/>
    <cellStyle name="Обычный 12 2 2 4 2 2 4 2 3 2" xfId="46186"/>
    <cellStyle name="Обычный 12 2 2 4 2 2 4 2 4" xfId="21860"/>
    <cellStyle name="Обычный 12 2 2 4 2 2 4 2 4 2" xfId="50144"/>
    <cellStyle name="Обычный 12 2 2 4 2 2 4 2 5" xfId="32043"/>
    <cellStyle name="Обычный 12 2 2 4 2 2 4 3" xfId="7877"/>
    <cellStyle name="Обычный 12 2 2 4 2 2 4 3 2" xfId="36162"/>
    <cellStyle name="Обычный 12 2 2 4 2 2 4 4" xfId="15926"/>
    <cellStyle name="Обычный 12 2 2 4 2 2 4 4 2" xfId="44211"/>
    <cellStyle name="Обычный 12 2 2 4 2 2 4 5" xfId="21859"/>
    <cellStyle name="Обычный 12 2 2 4 2 2 4 5 2" xfId="50143"/>
    <cellStyle name="Обычный 12 2 2 4 2 2 4 6" xfId="30068"/>
    <cellStyle name="Обычный 12 2 2 4 2 2 4 7" xfId="60116"/>
    <cellStyle name="Обычный 12 2 2 4 2 2 5" xfId="2436"/>
    <cellStyle name="Обычный 12 2 2 4 2 2 5 2" xfId="7879"/>
    <cellStyle name="Обычный 12 2 2 4 2 2 5 2 2" xfId="36164"/>
    <cellStyle name="Обычный 12 2 2 4 2 2 5 3" xfId="16584"/>
    <cellStyle name="Обычный 12 2 2 4 2 2 5 3 2" xfId="44869"/>
    <cellStyle name="Обычный 12 2 2 4 2 2 5 4" xfId="21861"/>
    <cellStyle name="Обычный 12 2 2 4 2 2 5 4 2" xfId="50145"/>
    <cellStyle name="Обычный 12 2 2 4 2 2 5 5" xfId="30726"/>
    <cellStyle name="Обычный 12 2 2 4 2 2 6" xfId="4656"/>
    <cellStyle name="Обычный 12 2 2 4 2 2 6 2" xfId="7880"/>
    <cellStyle name="Обычный 12 2 2 4 2 2 6 2 2" xfId="36165"/>
    <cellStyle name="Обычный 12 2 2 4 2 2 6 3" xfId="21862"/>
    <cellStyle name="Обычный 12 2 2 4 2 2 6 3 2" xfId="50146"/>
    <cellStyle name="Обычный 12 2 2 4 2 2 6 4" xfId="32945"/>
    <cellStyle name="Обычный 12 2 2 4 2 2 7" xfId="5974"/>
    <cellStyle name="Обычный 12 2 2 4 2 2 7 2" xfId="7881"/>
    <cellStyle name="Обычный 12 2 2 4 2 2 7 2 2" xfId="36166"/>
    <cellStyle name="Обычный 12 2 2 4 2 2 7 3" xfId="21863"/>
    <cellStyle name="Обычный 12 2 2 4 2 2 7 3 2" xfId="50147"/>
    <cellStyle name="Обычный 12 2 2 4 2 2 7 4" xfId="34261"/>
    <cellStyle name="Обычный 12 2 2 4 2 2 8" xfId="7862"/>
    <cellStyle name="Обычный 12 2 2 4 2 2 8 2" xfId="36147"/>
    <cellStyle name="Обычный 12 2 2 4 2 2 9" xfId="14609"/>
    <cellStyle name="Обычный 12 2 2 4 2 2 9 2" xfId="42894"/>
    <cellStyle name="Обычный 12 2 2 4 2 20" xfId="57165"/>
    <cellStyle name="Обычный 12 2 2 4 2 21" xfId="57420"/>
    <cellStyle name="Обычный 12 2 2 4 2 22" xfId="58770"/>
    <cellStyle name="Обычный 12 2 2 4 2 3" xfId="621"/>
    <cellStyle name="Обычный 12 2 2 4 2 3 10" xfId="20122"/>
    <cellStyle name="Обычный 12 2 2 4 2 3 10 2" xfId="48406"/>
    <cellStyle name="Обычный 12 2 2 4 2 3 11" xfId="21864"/>
    <cellStyle name="Обычный 12 2 2 4 2 3 11 2" xfId="50148"/>
    <cellStyle name="Обычный 12 2 2 4 2 3 12" xfId="28916"/>
    <cellStyle name="Обычный 12 2 2 4 2 3 13" xfId="57425"/>
    <cellStyle name="Обычный 12 2 2 4 2 3 14" xfId="58775"/>
    <cellStyle name="Обычный 12 2 2 4 2 3 2" xfId="990"/>
    <cellStyle name="Обычный 12 2 2 4 2 3 2 10" xfId="29281"/>
    <cellStyle name="Обычный 12 2 2 4 2 3 2 11" xfId="57426"/>
    <cellStyle name="Обычный 12 2 2 4 2 3 2 12" xfId="58776"/>
    <cellStyle name="Обычный 12 2 2 4 2 3 2 2" xfId="2966"/>
    <cellStyle name="Обычный 12 2 2 4 2 3 2 2 2" xfId="7884"/>
    <cellStyle name="Обычный 12 2 2 4 2 3 2 2 2 2" xfId="36169"/>
    <cellStyle name="Обычный 12 2 2 4 2 3 2 2 3" xfId="17114"/>
    <cellStyle name="Обычный 12 2 2 4 2 3 2 2 3 2" xfId="45399"/>
    <cellStyle name="Обычный 12 2 2 4 2 3 2 2 4" xfId="21866"/>
    <cellStyle name="Обычный 12 2 2 4 2 3 2 2 4 2" xfId="50150"/>
    <cellStyle name="Обычный 12 2 2 4 2 3 2 2 5" xfId="31256"/>
    <cellStyle name="Обычный 12 2 2 4 2 3 2 2 6" xfId="60121"/>
    <cellStyle name="Обычный 12 2 2 4 2 3 2 3" xfId="4661"/>
    <cellStyle name="Обычный 12 2 2 4 2 3 2 3 2" xfId="7885"/>
    <cellStyle name="Обычный 12 2 2 4 2 3 2 3 2 2" xfId="36170"/>
    <cellStyle name="Обычный 12 2 2 4 2 3 2 3 3" xfId="21867"/>
    <cellStyle name="Обычный 12 2 2 4 2 3 2 3 3 2" xfId="50151"/>
    <cellStyle name="Обычный 12 2 2 4 2 3 2 3 4" xfId="32950"/>
    <cellStyle name="Обычный 12 2 2 4 2 3 2 4" xfId="5979"/>
    <cellStyle name="Обычный 12 2 2 4 2 3 2 4 2" xfId="7886"/>
    <cellStyle name="Обычный 12 2 2 4 2 3 2 4 2 2" xfId="36171"/>
    <cellStyle name="Обычный 12 2 2 4 2 3 2 4 3" xfId="21868"/>
    <cellStyle name="Обычный 12 2 2 4 2 3 2 4 3 2" xfId="50152"/>
    <cellStyle name="Обычный 12 2 2 4 2 3 2 4 4" xfId="34266"/>
    <cellStyle name="Обычный 12 2 2 4 2 3 2 5" xfId="7883"/>
    <cellStyle name="Обычный 12 2 2 4 2 3 2 5 2" xfId="36168"/>
    <cellStyle name="Обычный 12 2 2 4 2 3 2 6" xfId="15139"/>
    <cellStyle name="Обычный 12 2 2 4 2 3 2 6 2" xfId="43424"/>
    <cellStyle name="Обычный 12 2 2 4 2 3 2 7" xfId="18950"/>
    <cellStyle name="Обычный 12 2 2 4 2 3 2 7 2" xfId="47234"/>
    <cellStyle name="Обычный 12 2 2 4 2 3 2 8" xfId="20123"/>
    <cellStyle name="Обычный 12 2 2 4 2 3 2 8 2" xfId="48407"/>
    <cellStyle name="Обычный 12 2 2 4 2 3 2 9" xfId="21865"/>
    <cellStyle name="Обычный 12 2 2 4 2 3 2 9 2" xfId="50149"/>
    <cellStyle name="Обычный 12 2 2 4 2 3 3" xfId="1943"/>
    <cellStyle name="Обычный 12 2 2 4 2 3 3 2" xfId="3918"/>
    <cellStyle name="Обычный 12 2 2 4 2 3 3 2 2" xfId="7888"/>
    <cellStyle name="Обычный 12 2 2 4 2 3 3 2 2 2" xfId="36173"/>
    <cellStyle name="Обычный 12 2 2 4 2 3 3 2 3" xfId="18066"/>
    <cellStyle name="Обычный 12 2 2 4 2 3 3 2 3 2" xfId="46351"/>
    <cellStyle name="Обычный 12 2 2 4 2 3 3 2 4" xfId="21870"/>
    <cellStyle name="Обычный 12 2 2 4 2 3 3 2 4 2" xfId="50154"/>
    <cellStyle name="Обычный 12 2 2 4 2 3 3 2 5" xfId="32208"/>
    <cellStyle name="Обычный 12 2 2 4 2 3 3 3" xfId="7887"/>
    <cellStyle name="Обычный 12 2 2 4 2 3 3 3 2" xfId="36172"/>
    <cellStyle name="Обычный 12 2 2 4 2 3 3 4" xfId="16091"/>
    <cellStyle name="Обычный 12 2 2 4 2 3 3 4 2" xfId="44376"/>
    <cellStyle name="Обычный 12 2 2 4 2 3 3 5" xfId="21869"/>
    <cellStyle name="Обычный 12 2 2 4 2 3 3 5 2" xfId="50153"/>
    <cellStyle name="Обычный 12 2 2 4 2 3 3 6" xfId="30233"/>
    <cellStyle name="Обычный 12 2 2 4 2 3 3 7" xfId="60120"/>
    <cellStyle name="Обычный 12 2 2 4 2 3 4" xfId="2601"/>
    <cellStyle name="Обычный 12 2 2 4 2 3 4 2" xfId="7889"/>
    <cellStyle name="Обычный 12 2 2 4 2 3 4 2 2" xfId="36174"/>
    <cellStyle name="Обычный 12 2 2 4 2 3 4 3" xfId="16749"/>
    <cellStyle name="Обычный 12 2 2 4 2 3 4 3 2" xfId="45034"/>
    <cellStyle name="Обычный 12 2 2 4 2 3 4 4" xfId="21871"/>
    <cellStyle name="Обычный 12 2 2 4 2 3 4 4 2" xfId="50155"/>
    <cellStyle name="Обычный 12 2 2 4 2 3 4 5" xfId="30891"/>
    <cellStyle name="Обычный 12 2 2 4 2 3 5" xfId="4660"/>
    <cellStyle name="Обычный 12 2 2 4 2 3 5 2" xfId="7890"/>
    <cellStyle name="Обычный 12 2 2 4 2 3 5 2 2" xfId="36175"/>
    <cellStyle name="Обычный 12 2 2 4 2 3 5 3" xfId="21872"/>
    <cellStyle name="Обычный 12 2 2 4 2 3 5 3 2" xfId="50156"/>
    <cellStyle name="Обычный 12 2 2 4 2 3 5 4" xfId="32949"/>
    <cellStyle name="Обычный 12 2 2 4 2 3 6" xfId="5978"/>
    <cellStyle name="Обычный 12 2 2 4 2 3 6 2" xfId="7891"/>
    <cellStyle name="Обычный 12 2 2 4 2 3 6 2 2" xfId="36176"/>
    <cellStyle name="Обычный 12 2 2 4 2 3 6 3" xfId="21873"/>
    <cellStyle name="Обычный 12 2 2 4 2 3 6 3 2" xfId="50157"/>
    <cellStyle name="Обычный 12 2 2 4 2 3 6 4" xfId="34265"/>
    <cellStyle name="Обычный 12 2 2 4 2 3 7" xfId="7882"/>
    <cellStyle name="Обычный 12 2 2 4 2 3 7 2" xfId="36167"/>
    <cellStyle name="Обычный 12 2 2 4 2 3 8" xfId="14774"/>
    <cellStyle name="Обычный 12 2 2 4 2 3 8 2" xfId="43059"/>
    <cellStyle name="Обычный 12 2 2 4 2 3 9" xfId="18949"/>
    <cellStyle name="Обычный 12 2 2 4 2 3 9 2" xfId="47233"/>
    <cellStyle name="Обычный 12 2 2 4 2 4" xfId="987"/>
    <cellStyle name="Обычный 12 2 2 4 2 4 10" xfId="29278"/>
    <cellStyle name="Обычный 12 2 2 4 2 4 11" xfId="57427"/>
    <cellStyle name="Обычный 12 2 2 4 2 4 12" xfId="58777"/>
    <cellStyle name="Обычный 12 2 2 4 2 4 2" xfId="2963"/>
    <cellStyle name="Обычный 12 2 2 4 2 4 2 2" xfId="7893"/>
    <cellStyle name="Обычный 12 2 2 4 2 4 2 2 2" xfId="36178"/>
    <cellStyle name="Обычный 12 2 2 4 2 4 2 3" xfId="17111"/>
    <cellStyle name="Обычный 12 2 2 4 2 4 2 3 2" xfId="45396"/>
    <cellStyle name="Обычный 12 2 2 4 2 4 2 4" xfId="21875"/>
    <cellStyle name="Обычный 12 2 2 4 2 4 2 4 2" xfId="50159"/>
    <cellStyle name="Обычный 12 2 2 4 2 4 2 5" xfId="31253"/>
    <cellStyle name="Обычный 12 2 2 4 2 4 2 6" xfId="60122"/>
    <cellStyle name="Обычный 12 2 2 4 2 4 3" xfId="4662"/>
    <cellStyle name="Обычный 12 2 2 4 2 4 3 2" xfId="7894"/>
    <cellStyle name="Обычный 12 2 2 4 2 4 3 2 2" xfId="36179"/>
    <cellStyle name="Обычный 12 2 2 4 2 4 3 3" xfId="21876"/>
    <cellStyle name="Обычный 12 2 2 4 2 4 3 3 2" xfId="50160"/>
    <cellStyle name="Обычный 12 2 2 4 2 4 3 4" xfId="32951"/>
    <cellStyle name="Обычный 12 2 2 4 2 4 4" xfId="5980"/>
    <cellStyle name="Обычный 12 2 2 4 2 4 4 2" xfId="7895"/>
    <cellStyle name="Обычный 12 2 2 4 2 4 4 2 2" xfId="36180"/>
    <cellStyle name="Обычный 12 2 2 4 2 4 4 3" xfId="21877"/>
    <cellStyle name="Обычный 12 2 2 4 2 4 4 3 2" xfId="50161"/>
    <cellStyle name="Обычный 12 2 2 4 2 4 4 4" xfId="34267"/>
    <cellStyle name="Обычный 12 2 2 4 2 4 5" xfId="7892"/>
    <cellStyle name="Обычный 12 2 2 4 2 4 5 2" xfId="36177"/>
    <cellStyle name="Обычный 12 2 2 4 2 4 6" xfId="15136"/>
    <cellStyle name="Обычный 12 2 2 4 2 4 6 2" xfId="43421"/>
    <cellStyle name="Обычный 12 2 2 4 2 4 7" xfId="18951"/>
    <cellStyle name="Обычный 12 2 2 4 2 4 7 2" xfId="47235"/>
    <cellStyle name="Обычный 12 2 2 4 2 4 8" xfId="20124"/>
    <cellStyle name="Обычный 12 2 2 4 2 4 8 2" xfId="48408"/>
    <cellStyle name="Обычный 12 2 2 4 2 4 9" xfId="21874"/>
    <cellStyle name="Обычный 12 2 2 4 2 4 9 2" xfId="50158"/>
    <cellStyle name="Обычный 12 2 2 4 2 5" xfId="1614"/>
    <cellStyle name="Обычный 12 2 2 4 2 5 2" xfId="3589"/>
    <cellStyle name="Обычный 12 2 2 4 2 5 2 2" xfId="7897"/>
    <cellStyle name="Обычный 12 2 2 4 2 5 2 2 2" xfId="36182"/>
    <cellStyle name="Обычный 12 2 2 4 2 5 2 3" xfId="17737"/>
    <cellStyle name="Обычный 12 2 2 4 2 5 2 3 2" xfId="46022"/>
    <cellStyle name="Обычный 12 2 2 4 2 5 2 4" xfId="21879"/>
    <cellStyle name="Обычный 12 2 2 4 2 5 2 4 2" xfId="50163"/>
    <cellStyle name="Обычный 12 2 2 4 2 5 2 5" xfId="31879"/>
    <cellStyle name="Обычный 12 2 2 4 2 5 3" xfId="7896"/>
    <cellStyle name="Обычный 12 2 2 4 2 5 3 2" xfId="36181"/>
    <cellStyle name="Обычный 12 2 2 4 2 5 4" xfId="15762"/>
    <cellStyle name="Обычный 12 2 2 4 2 5 4 2" xfId="44047"/>
    <cellStyle name="Обычный 12 2 2 4 2 5 5" xfId="21878"/>
    <cellStyle name="Обычный 12 2 2 4 2 5 5 2" xfId="50162"/>
    <cellStyle name="Обычный 12 2 2 4 2 5 6" xfId="29904"/>
    <cellStyle name="Обычный 12 2 2 4 2 5 7" xfId="60115"/>
    <cellStyle name="Обычный 12 2 2 4 2 6" xfId="2272"/>
    <cellStyle name="Обычный 12 2 2 4 2 6 2" xfId="7898"/>
    <cellStyle name="Обычный 12 2 2 4 2 6 2 2" xfId="36183"/>
    <cellStyle name="Обычный 12 2 2 4 2 6 3" xfId="16420"/>
    <cellStyle name="Обычный 12 2 2 4 2 6 3 2" xfId="44705"/>
    <cellStyle name="Обычный 12 2 2 4 2 6 4" xfId="21880"/>
    <cellStyle name="Обычный 12 2 2 4 2 6 4 2" xfId="50164"/>
    <cellStyle name="Обычный 12 2 2 4 2 6 5" xfId="30562"/>
    <cellStyle name="Обычный 12 2 2 4 2 7" xfId="4251"/>
    <cellStyle name="Обычный 12 2 2 4 2 7 2" xfId="7899"/>
    <cellStyle name="Обычный 12 2 2 4 2 7 2 2" xfId="36184"/>
    <cellStyle name="Обычный 12 2 2 4 2 7 3" xfId="18399"/>
    <cellStyle name="Обычный 12 2 2 4 2 7 3 2" xfId="46684"/>
    <cellStyle name="Обычный 12 2 2 4 2 7 4" xfId="21881"/>
    <cellStyle name="Обычный 12 2 2 4 2 7 4 2" xfId="50165"/>
    <cellStyle name="Обычный 12 2 2 4 2 7 5" xfId="32541"/>
    <cellStyle name="Обычный 12 2 2 4 2 8" xfId="4414"/>
    <cellStyle name="Обычный 12 2 2 4 2 8 2" xfId="7900"/>
    <cellStyle name="Обычный 12 2 2 4 2 8 2 2" xfId="36185"/>
    <cellStyle name="Обычный 12 2 2 4 2 8 3" xfId="18562"/>
    <cellStyle name="Обычный 12 2 2 4 2 8 3 2" xfId="46847"/>
    <cellStyle name="Обычный 12 2 2 4 2 8 4" xfId="21882"/>
    <cellStyle name="Обычный 12 2 2 4 2 8 4 2" xfId="50166"/>
    <cellStyle name="Обычный 12 2 2 4 2 8 5" xfId="32704"/>
    <cellStyle name="Обычный 12 2 2 4 2 9" xfId="4655"/>
    <cellStyle name="Обычный 12 2 2 4 2 9 2" xfId="7901"/>
    <cellStyle name="Обычный 12 2 2 4 2 9 2 2" xfId="36186"/>
    <cellStyle name="Обычный 12 2 2 4 2 9 3" xfId="21883"/>
    <cellStyle name="Обычный 12 2 2 4 2 9 3 2" xfId="50167"/>
    <cellStyle name="Обычный 12 2 2 4 2 9 4" xfId="32944"/>
    <cellStyle name="Обычный 12 2 2 4 20" xfId="56870"/>
    <cellStyle name="Обычный 12 2 2 4 21" xfId="57164"/>
    <cellStyle name="Обычный 12 2 2 4 22" xfId="57419"/>
    <cellStyle name="Обычный 12 2 2 4 23" xfId="58769"/>
    <cellStyle name="Обычный 12 2 2 4 3" xfId="446"/>
    <cellStyle name="Обычный 12 2 2 4 3 10" xfId="18952"/>
    <cellStyle name="Обычный 12 2 2 4 3 10 2" xfId="47236"/>
    <cellStyle name="Обычный 12 2 2 4 3 11" xfId="20125"/>
    <cellStyle name="Обычный 12 2 2 4 3 11 2" xfId="48409"/>
    <cellStyle name="Обычный 12 2 2 4 3 12" xfId="21884"/>
    <cellStyle name="Обычный 12 2 2 4 3 12 2" xfId="50168"/>
    <cellStyle name="Обычный 12 2 2 4 3 13" xfId="28750"/>
    <cellStyle name="Обычный 12 2 2 4 3 14" xfId="57428"/>
    <cellStyle name="Обычный 12 2 2 4 3 15" xfId="58778"/>
    <cellStyle name="Обычный 12 2 2 4 3 2" xfId="787"/>
    <cellStyle name="Обычный 12 2 2 4 3 2 10" xfId="20126"/>
    <cellStyle name="Обычный 12 2 2 4 3 2 10 2" xfId="48410"/>
    <cellStyle name="Обычный 12 2 2 4 3 2 11" xfId="21885"/>
    <cellStyle name="Обычный 12 2 2 4 3 2 11 2" xfId="50169"/>
    <cellStyle name="Обычный 12 2 2 4 3 2 12" xfId="29079"/>
    <cellStyle name="Обычный 12 2 2 4 3 2 13" xfId="57429"/>
    <cellStyle name="Обычный 12 2 2 4 3 2 14" xfId="58779"/>
    <cellStyle name="Обычный 12 2 2 4 3 2 2" xfId="992"/>
    <cellStyle name="Обычный 12 2 2 4 3 2 2 10" xfId="29283"/>
    <cellStyle name="Обычный 12 2 2 4 3 2 2 11" xfId="57430"/>
    <cellStyle name="Обычный 12 2 2 4 3 2 2 12" xfId="58780"/>
    <cellStyle name="Обычный 12 2 2 4 3 2 2 2" xfId="2968"/>
    <cellStyle name="Обычный 12 2 2 4 3 2 2 2 2" xfId="7905"/>
    <cellStyle name="Обычный 12 2 2 4 3 2 2 2 2 2" xfId="36190"/>
    <cellStyle name="Обычный 12 2 2 4 3 2 2 2 3" xfId="17116"/>
    <cellStyle name="Обычный 12 2 2 4 3 2 2 2 3 2" xfId="45401"/>
    <cellStyle name="Обычный 12 2 2 4 3 2 2 2 4" xfId="21887"/>
    <cellStyle name="Обычный 12 2 2 4 3 2 2 2 4 2" xfId="50171"/>
    <cellStyle name="Обычный 12 2 2 4 3 2 2 2 5" xfId="31258"/>
    <cellStyle name="Обычный 12 2 2 4 3 2 2 2 6" xfId="60125"/>
    <cellStyle name="Обычный 12 2 2 4 3 2 2 3" xfId="4665"/>
    <cellStyle name="Обычный 12 2 2 4 3 2 2 3 2" xfId="7906"/>
    <cellStyle name="Обычный 12 2 2 4 3 2 2 3 2 2" xfId="36191"/>
    <cellStyle name="Обычный 12 2 2 4 3 2 2 3 3" xfId="21888"/>
    <cellStyle name="Обычный 12 2 2 4 3 2 2 3 3 2" xfId="50172"/>
    <cellStyle name="Обычный 12 2 2 4 3 2 2 3 4" xfId="32954"/>
    <cellStyle name="Обычный 12 2 2 4 3 2 2 4" xfId="5983"/>
    <cellStyle name="Обычный 12 2 2 4 3 2 2 4 2" xfId="7907"/>
    <cellStyle name="Обычный 12 2 2 4 3 2 2 4 2 2" xfId="36192"/>
    <cellStyle name="Обычный 12 2 2 4 3 2 2 4 3" xfId="21889"/>
    <cellStyle name="Обычный 12 2 2 4 3 2 2 4 3 2" xfId="50173"/>
    <cellStyle name="Обычный 12 2 2 4 3 2 2 4 4" xfId="34270"/>
    <cellStyle name="Обычный 12 2 2 4 3 2 2 5" xfId="7904"/>
    <cellStyle name="Обычный 12 2 2 4 3 2 2 5 2" xfId="36189"/>
    <cellStyle name="Обычный 12 2 2 4 3 2 2 6" xfId="15141"/>
    <cellStyle name="Обычный 12 2 2 4 3 2 2 6 2" xfId="43426"/>
    <cellStyle name="Обычный 12 2 2 4 3 2 2 7" xfId="18954"/>
    <cellStyle name="Обычный 12 2 2 4 3 2 2 7 2" xfId="47238"/>
    <cellStyle name="Обычный 12 2 2 4 3 2 2 8" xfId="20127"/>
    <cellStyle name="Обычный 12 2 2 4 3 2 2 8 2" xfId="48411"/>
    <cellStyle name="Обычный 12 2 2 4 3 2 2 9" xfId="21886"/>
    <cellStyle name="Обычный 12 2 2 4 3 2 2 9 2" xfId="50170"/>
    <cellStyle name="Обычный 12 2 2 4 3 2 3" xfId="2106"/>
    <cellStyle name="Обычный 12 2 2 4 3 2 3 2" xfId="4081"/>
    <cellStyle name="Обычный 12 2 2 4 3 2 3 2 2" xfId="7909"/>
    <cellStyle name="Обычный 12 2 2 4 3 2 3 2 2 2" xfId="36194"/>
    <cellStyle name="Обычный 12 2 2 4 3 2 3 2 3" xfId="18229"/>
    <cellStyle name="Обычный 12 2 2 4 3 2 3 2 3 2" xfId="46514"/>
    <cellStyle name="Обычный 12 2 2 4 3 2 3 2 4" xfId="21891"/>
    <cellStyle name="Обычный 12 2 2 4 3 2 3 2 4 2" xfId="50175"/>
    <cellStyle name="Обычный 12 2 2 4 3 2 3 2 5" xfId="32371"/>
    <cellStyle name="Обычный 12 2 2 4 3 2 3 3" xfId="7908"/>
    <cellStyle name="Обычный 12 2 2 4 3 2 3 3 2" xfId="36193"/>
    <cellStyle name="Обычный 12 2 2 4 3 2 3 4" xfId="16254"/>
    <cellStyle name="Обычный 12 2 2 4 3 2 3 4 2" xfId="44539"/>
    <cellStyle name="Обычный 12 2 2 4 3 2 3 5" xfId="21890"/>
    <cellStyle name="Обычный 12 2 2 4 3 2 3 5 2" xfId="50174"/>
    <cellStyle name="Обычный 12 2 2 4 3 2 3 6" xfId="30396"/>
    <cellStyle name="Обычный 12 2 2 4 3 2 3 7" xfId="60124"/>
    <cellStyle name="Обычный 12 2 2 4 3 2 4" xfId="2764"/>
    <cellStyle name="Обычный 12 2 2 4 3 2 4 2" xfId="7910"/>
    <cellStyle name="Обычный 12 2 2 4 3 2 4 2 2" xfId="36195"/>
    <cellStyle name="Обычный 12 2 2 4 3 2 4 3" xfId="16912"/>
    <cellStyle name="Обычный 12 2 2 4 3 2 4 3 2" xfId="45197"/>
    <cellStyle name="Обычный 12 2 2 4 3 2 4 4" xfId="21892"/>
    <cellStyle name="Обычный 12 2 2 4 3 2 4 4 2" xfId="50176"/>
    <cellStyle name="Обычный 12 2 2 4 3 2 4 5" xfId="31054"/>
    <cellStyle name="Обычный 12 2 2 4 3 2 5" xfId="4664"/>
    <cellStyle name="Обычный 12 2 2 4 3 2 5 2" xfId="7911"/>
    <cellStyle name="Обычный 12 2 2 4 3 2 5 2 2" xfId="36196"/>
    <cellStyle name="Обычный 12 2 2 4 3 2 5 3" xfId="21893"/>
    <cellStyle name="Обычный 12 2 2 4 3 2 5 3 2" xfId="50177"/>
    <cellStyle name="Обычный 12 2 2 4 3 2 5 4" xfId="32953"/>
    <cellStyle name="Обычный 12 2 2 4 3 2 6" xfId="5982"/>
    <cellStyle name="Обычный 12 2 2 4 3 2 6 2" xfId="7912"/>
    <cellStyle name="Обычный 12 2 2 4 3 2 6 2 2" xfId="36197"/>
    <cellStyle name="Обычный 12 2 2 4 3 2 6 3" xfId="21894"/>
    <cellStyle name="Обычный 12 2 2 4 3 2 6 3 2" xfId="50178"/>
    <cellStyle name="Обычный 12 2 2 4 3 2 6 4" xfId="34269"/>
    <cellStyle name="Обычный 12 2 2 4 3 2 7" xfId="7903"/>
    <cellStyle name="Обычный 12 2 2 4 3 2 7 2" xfId="36188"/>
    <cellStyle name="Обычный 12 2 2 4 3 2 8" xfId="14937"/>
    <cellStyle name="Обычный 12 2 2 4 3 2 8 2" xfId="43222"/>
    <cellStyle name="Обычный 12 2 2 4 3 2 9" xfId="18953"/>
    <cellStyle name="Обычный 12 2 2 4 3 2 9 2" xfId="47237"/>
    <cellStyle name="Обычный 12 2 2 4 3 3" xfId="991"/>
    <cellStyle name="Обычный 12 2 2 4 3 3 10" xfId="29282"/>
    <cellStyle name="Обычный 12 2 2 4 3 3 11" xfId="57431"/>
    <cellStyle name="Обычный 12 2 2 4 3 3 12" xfId="58781"/>
    <cellStyle name="Обычный 12 2 2 4 3 3 2" xfId="2967"/>
    <cellStyle name="Обычный 12 2 2 4 3 3 2 2" xfId="7914"/>
    <cellStyle name="Обычный 12 2 2 4 3 3 2 2 2" xfId="36199"/>
    <cellStyle name="Обычный 12 2 2 4 3 3 2 3" xfId="17115"/>
    <cellStyle name="Обычный 12 2 2 4 3 3 2 3 2" xfId="45400"/>
    <cellStyle name="Обычный 12 2 2 4 3 3 2 4" xfId="21896"/>
    <cellStyle name="Обычный 12 2 2 4 3 3 2 4 2" xfId="50180"/>
    <cellStyle name="Обычный 12 2 2 4 3 3 2 5" xfId="31257"/>
    <cellStyle name="Обычный 12 2 2 4 3 3 2 6" xfId="60126"/>
    <cellStyle name="Обычный 12 2 2 4 3 3 3" xfId="4666"/>
    <cellStyle name="Обычный 12 2 2 4 3 3 3 2" xfId="7915"/>
    <cellStyle name="Обычный 12 2 2 4 3 3 3 2 2" xfId="36200"/>
    <cellStyle name="Обычный 12 2 2 4 3 3 3 3" xfId="21897"/>
    <cellStyle name="Обычный 12 2 2 4 3 3 3 3 2" xfId="50181"/>
    <cellStyle name="Обычный 12 2 2 4 3 3 3 4" xfId="32955"/>
    <cellStyle name="Обычный 12 2 2 4 3 3 4" xfId="5984"/>
    <cellStyle name="Обычный 12 2 2 4 3 3 4 2" xfId="7916"/>
    <cellStyle name="Обычный 12 2 2 4 3 3 4 2 2" xfId="36201"/>
    <cellStyle name="Обычный 12 2 2 4 3 3 4 3" xfId="21898"/>
    <cellStyle name="Обычный 12 2 2 4 3 3 4 3 2" xfId="50182"/>
    <cellStyle name="Обычный 12 2 2 4 3 3 4 4" xfId="34271"/>
    <cellStyle name="Обычный 12 2 2 4 3 3 5" xfId="7913"/>
    <cellStyle name="Обычный 12 2 2 4 3 3 5 2" xfId="36198"/>
    <cellStyle name="Обычный 12 2 2 4 3 3 6" xfId="15140"/>
    <cellStyle name="Обычный 12 2 2 4 3 3 6 2" xfId="43425"/>
    <cellStyle name="Обычный 12 2 2 4 3 3 7" xfId="18955"/>
    <cellStyle name="Обычный 12 2 2 4 3 3 7 2" xfId="47239"/>
    <cellStyle name="Обычный 12 2 2 4 3 3 8" xfId="20128"/>
    <cellStyle name="Обычный 12 2 2 4 3 3 8 2" xfId="48412"/>
    <cellStyle name="Обычный 12 2 2 4 3 3 9" xfId="21895"/>
    <cellStyle name="Обычный 12 2 2 4 3 3 9 2" xfId="50179"/>
    <cellStyle name="Обычный 12 2 2 4 3 4" xfId="1777"/>
    <cellStyle name="Обычный 12 2 2 4 3 4 2" xfId="3752"/>
    <cellStyle name="Обычный 12 2 2 4 3 4 2 2" xfId="7918"/>
    <cellStyle name="Обычный 12 2 2 4 3 4 2 2 2" xfId="36203"/>
    <cellStyle name="Обычный 12 2 2 4 3 4 2 3" xfId="17900"/>
    <cellStyle name="Обычный 12 2 2 4 3 4 2 3 2" xfId="46185"/>
    <cellStyle name="Обычный 12 2 2 4 3 4 2 4" xfId="21900"/>
    <cellStyle name="Обычный 12 2 2 4 3 4 2 4 2" xfId="50184"/>
    <cellStyle name="Обычный 12 2 2 4 3 4 2 5" xfId="32042"/>
    <cellStyle name="Обычный 12 2 2 4 3 4 3" xfId="7917"/>
    <cellStyle name="Обычный 12 2 2 4 3 4 3 2" xfId="36202"/>
    <cellStyle name="Обычный 12 2 2 4 3 4 4" xfId="15925"/>
    <cellStyle name="Обычный 12 2 2 4 3 4 4 2" xfId="44210"/>
    <cellStyle name="Обычный 12 2 2 4 3 4 5" xfId="21899"/>
    <cellStyle name="Обычный 12 2 2 4 3 4 5 2" xfId="50183"/>
    <cellStyle name="Обычный 12 2 2 4 3 4 6" xfId="30067"/>
    <cellStyle name="Обычный 12 2 2 4 3 4 7" xfId="60123"/>
    <cellStyle name="Обычный 12 2 2 4 3 5" xfId="2435"/>
    <cellStyle name="Обычный 12 2 2 4 3 5 2" xfId="7919"/>
    <cellStyle name="Обычный 12 2 2 4 3 5 2 2" xfId="36204"/>
    <cellStyle name="Обычный 12 2 2 4 3 5 3" xfId="16583"/>
    <cellStyle name="Обычный 12 2 2 4 3 5 3 2" xfId="44868"/>
    <cellStyle name="Обычный 12 2 2 4 3 5 4" xfId="21901"/>
    <cellStyle name="Обычный 12 2 2 4 3 5 4 2" xfId="50185"/>
    <cellStyle name="Обычный 12 2 2 4 3 5 5" xfId="30725"/>
    <cellStyle name="Обычный 12 2 2 4 3 6" xfId="4663"/>
    <cellStyle name="Обычный 12 2 2 4 3 6 2" xfId="7920"/>
    <cellStyle name="Обычный 12 2 2 4 3 6 2 2" xfId="36205"/>
    <cellStyle name="Обычный 12 2 2 4 3 6 3" xfId="21902"/>
    <cellStyle name="Обычный 12 2 2 4 3 6 3 2" xfId="50186"/>
    <cellStyle name="Обычный 12 2 2 4 3 6 4" xfId="32952"/>
    <cellStyle name="Обычный 12 2 2 4 3 7" xfId="5981"/>
    <cellStyle name="Обычный 12 2 2 4 3 7 2" xfId="7921"/>
    <cellStyle name="Обычный 12 2 2 4 3 7 2 2" xfId="36206"/>
    <cellStyle name="Обычный 12 2 2 4 3 7 3" xfId="21903"/>
    <cellStyle name="Обычный 12 2 2 4 3 7 3 2" xfId="50187"/>
    <cellStyle name="Обычный 12 2 2 4 3 7 4" xfId="34268"/>
    <cellStyle name="Обычный 12 2 2 4 3 8" xfId="7902"/>
    <cellStyle name="Обычный 12 2 2 4 3 8 2" xfId="36187"/>
    <cellStyle name="Обычный 12 2 2 4 3 9" xfId="14608"/>
    <cellStyle name="Обычный 12 2 2 4 3 9 2" xfId="42893"/>
    <cellStyle name="Обычный 12 2 2 4 4" xfId="620"/>
    <cellStyle name="Обычный 12 2 2 4 4 10" xfId="20129"/>
    <cellStyle name="Обычный 12 2 2 4 4 10 2" xfId="48413"/>
    <cellStyle name="Обычный 12 2 2 4 4 11" xfId="21904"/>
    <cellStyle name="Обычный 12 2 2 4 4 11 2" xfId="50188"/>
    <cellStyle name="Обычный 12 2 2 4 4 12" xfId="28915"/>
    <cellStyle name="Обычный 12 2 2 4 4 13" xfId="57432"/>
    <cellStyle name="Обычный 12 2 2 4 4 14" xfId="58782"/>
    <cellStyle name="Обычный 12 2 2 4 4 2" xfId="993"/>
    <cellStyle name="Обычный 12 2 2 4 4 2 10" xfId="29284"/>
    <cellStyle name="Обычный 12 2 2 4 4 2 11" xfId="57433"/>
    <cellStyle name="Обычный 12 2 2 4 4 2 12" xfId="58783"/>
    <cellStyle name="Обычный 12 2 2 4 4 2 2" xfId="2969"/>
    <cellStyle name="Обычный 12 2 2 4 4 2 2 2" xfId="7924"/>
    <cellStyle name="Обычный 12 2 2 4 4 2 2 2 2" xfId="36209"/>
    <cellStyle name="Обычный 12 2 2 4 4 2 2 3" xfId="17117"/>
    <cellStyle name="Обычный 12 2 2 4 4 2 2 3 2" xfId="45402"/>
    <cellStyle name="Обычный 12 2 2 4 4 2 2 4" xfId="21906"/>
    <cellStyle name="Обычный 12 2 2 4 4 2 2 4 2" xfId="50190"/>
    <cellStyle name="Обычный 12 2 2 4 4 2 2 5" xfId="31259"/>
    <cellStyle name="Обычный 12 2 2 4 4 2 2 6" xfId="60128"/>
    <cellStyle name="Обычный 12 2 2 4 4 2 3" xfId="4668"/>
    <cellStyle name="Обычный 12 2 2 4 4 2 3 2" xfId="7925"/>
    <cellStyle name="Обычный 12 2 2 4 4 2 3 2 2" xfId="36210"/>
    <cellStyle name="Обычный 12 2 2 4 4 2 3 3" xfId="21907"/>
    <cellStyle name="Обычный 12 2 2 4 4 2 3 3 2" xfId="50191"/>
    <cellStyle name="Обычный 12 2 2 4 4 2 3 4" xfId="32957"/>
    <cellStyle name="Обычный 12 2 2 4 4 2 4" xfId="5986"/>
    <cellStyle name="Обычный 12 2 2 4 4 2 4 2" xfId="7926"/>
    <cellStyle name="Обычный 12 2 2 4 4 2 4 2 2" xfId="36211"/>
    <cellStyle name="Обычный 12 2 2 4 4 2 4 3" xfId="21908"/>
    <cellStyle name="Обычный 12 2 2 4 4 2 4 3 2" xfId="50192"/>
    <cellStyle name="Обычный 12 2 2 4 4 2 4 4" xfId="34273"/>
    <cellStyle name="Обычный 12 2 2 4 4 2 5" xfId="7923"/>
    <cellStyle name="Обычный 12 2 2 4 4 2 5 2" xfId="36208"/>
    <cellStyle name="Обычный 12 2 2 4 4 2 6" xfId="15142"/>
    <cellStyle name="Обычный 12 2 2 4 4 2 6 2" xfId="43427"/>
    <cellStyle name="Обычный 12 2 2 4 4 2 7" xfId="18957"/>
    <cellStyle name="Обычный 12 2 2 4 4 2 7 2" xfId="47241"/>
    <cellStyle name="Обычный 12 2 2 4 4 2 8" xfId="20130"/>
    <cellStyle name="Обычный 12 2 2 4 4 2 8 2" xfId="48414"/>
    <cellStyle name="Обычный 12 2 2 4 4 2 9" xfId="21905"/>
    <cellStyle name="Обычный 12 2 2 4 4 2 9 2" xfId="50189"/>
    <cellStyle name="Обычный 12 2 2 4 4 3" xfId="1942"/>
    <cellStyle name="Обычный 12 2 2 4 4 3 2" xfId="3917"/>
    <cellStyle name="Обычный 12 2 2 4 4 3 2 2" xfId="7928"/>
    <cellStyle name="Обычный 12 2 2 4 4 3 2 2 2" xfId="36213"/>
    <cellStyle name="Обычный 12 2 2 4 4 3 2 3" xfId="18065"/>
    <cellStyle name="Обычный 12 2 2 4 4 3 2 3 2" xfId="46350"/>
    <cellStyle name="Обычный 12 2 2 4 4 3 2 4" xfId="21910"/>
    <cellStyle name="Обычный 12 2 2 4 4 3 2 4 2" xfId="50194"/>
    <cellStyle name="Обычный 12 2 2 4 4 3 2 5" xfId="32207"/>
    <cellStyle name="Обычный 12 2 2 4 4 3 3" xfId="7927"/>
    <cellStyle name="Обычный 12 2 2 4 4 3 3 2" xfId="36212"/>
    <cellStyle name="Обычный 12 2 2 4 4 3 4" xfId="16090"/>
    <cellStyle name="Обычный 12 2 2 4 4 3 4 2" xfId="44375"/>
    <cellStyle name="Обычный 12 2 2 4 4 3 5" xfId="21909"/>
    <cellStyle name="Обычный 12 2 2 4 4 3 5 2" xfId="50193"/>
    <cellStyle name="Обычный 12 2 2 4 4 3 6" xfId="30232"/>
    <cellStyle name="Обычный 12 2 2 4 4 3 7" xfId="60127"/>
    <cellStyle name="Обычный 12 2 2 4 4 4" xfId="2600"/>
    <cellStyle name="Обычный 12 2 2 4 4 4 2" xfId="7929"/>
    <cellStyle name="Обычный 12 2 2 4 4 4 2 2" xfId="36214"/>
    <cellStyle name="Обычный 12 2 2 4 4 4 3" xfId="16748"/>
    <cellStyle name="Обычный 12 2 2 4 4 4 3 2" xfId="45033"/>
    <cellStyle name="Обычный 12 2 2 4 4 4 4" xfId="21911"/>
    <cellStyle name="Обычный 12 2 2 4 4 4 4 2" xfId="50195"/>
    <cellStyle name="Обычный 12 2 2 4 4 4 5" xfId="30890"/>
    <cellStyle name="Обычный 12 2 2 4 4 5" xfId="4667"/>
    <cellStyle name="Обычный 12 2 2 4 4 5 2" xfId="7930"/>
    <cellStyle name="Обычный 12 2 2 4 4 5 2 2" xfId="36215"/>
    <cellStyle name="Обычный 12 2 2 4 4 5 3" xfId="21912"/>
    <cellStyle name="Обычный 12 2 2 4 4 5 3 2" xfId="50196"/>
    <cellStyle name="Обычный 12 2 2 4 4 5 4" xfId="32956"/>
    <cellStyle name="Обычный 12 2 2 4 4 6" xfId="5985"/>
    <cellStyle name="Обычный 12 2 2 4 4 6 2" xfId="7931"/>
    <cellStyle name="Обычный 12 2 2 4 4 6 2 2" xfId="36216"/>
    <cellStyle name="Обычный 12 2 2 4 4 6 3" xfId="21913"/>
    <cellStyle name="Обычный 12 2 2 4 4 6 3 2" xfId="50197"/>
    <cellStyle name="Обычный 12 2 2 4 4 6 4" xfId="34272"/>
    <cellStyle name="Обычный 12 2 2 4 4 7" xfId="7922"/>
    <cellStyle name="Обычный 12 2 2 4 4 7 2" xfId="36207"/>
    <cellStyle name="Обычный 12 2 2 4 4 8" xfId="14773"/>
    <cellStyle name="Обычный 12 2 2 4 4 8 2" xfId="43058"/>
    <cellStyle name="Обычный 12 2 2 4 4 9" xfId="18956"/>
    <cellStyle name="Обычный 12 2 2 4 4 9 2" xfId="47240"/>
    <cellStyle name="Обычный 12 2 2 4 5" xfId="986"/>
    <cellStyle name="Обычный 12 2 2 4 5 10" xfId="29277"/>
    <cellStyle name="Обычный 12 2 2 4 5 11" xfId="57434"/>
    <cellStyle name="Обычный 12 2 2 4 5 12" xfId="58784"/>
    <cellStyle name="Обычный 12 2 2 4 5 2" xfId="2962"/>
    <cellStyle name="Обычный 12 2 2 4 5 2 2" xfId="7933"/>
    <cellStyle name="Обычный 12 2 2 4 5 2 2 2" xfId="36218"/>
    <cellStyle name="Обычный 12 2 2 4 5 2 3" xfId="17110"/>
    <cellStyle name="Обычный 12 2 2 4 5 2 3 2" xfId="45395"/>
    <cellStyle name="Обычный 12 2 2 4 5 2 4" xfId="21915"/>
    <cellStyle name="Обычный 12 2 2 4 5 2 4 2" xfId="50199"/>
    <cellStyle name="Обычный 12 2 2 4 5 2 5" xfId="31252"/>
    <cellStyle name="Обычный 12 2 2 4 5 2 6" xfId="60129"/>
    <cellStyle name="Обычный 12 2 2 4 5 3" xfId="4669"/>
    <cellStyle name="Обычный 12 2 2 4 5 3 2" xfId="7934"/>
    <cellStyle name="Обычный 12 2 2 4 5 3 2 2" xfId="36219"/>
    <cellStyle name="Обычный 12 2 2 4 5 3 3" xfId="21916"/>
    <cellStyle name="Обычный 12 2 2 4 5 3 3 2" xfId="50200"/>
    <cellStyle name="Обычный 12 2 2 4 5 3 4" xfId="32958"/>
    <cellStyle name="Обычный 12 2 2 4 5 4" xfId="5987"/>
    <cellStyle name="Обычный 12 2 2 4 5 4 2" xfId="7935"/>
    <cellStyle name="Обычный 12 2 2 4 5 4 2 2" xfId="36220"/>
    <cellStyle name="Обычный 12 2 2 4 5 4 3" xfId="21917"/>
    <cellStyle name="Обычный 12 2 2 4 5 4 3 2" xfId="50201"/>
    <cellStyle name="Обычный 12 2 2 4 5 4 4" xfId="34274"/>
    <cellStyle name="Обычный 12 2 2 4 5 5" xfId="7932"/>
    <cellStyle name="Обычный 12 2 2 4 5 5 2" xfId="36217"/>
    <cellStyle name="Обычный 12 2 2 4 5 6" xfId="15135"/>
    <cellStyle name="Обычный 12 2 2 4 5 6 2" xfId="43420"/>
    <cellStyle name="Обычный 12 2 2 4 5 7" xfId="18958"/>
    <cellStyle name="Обычный 12 2 2 4 5 7 2" xfId="47242"/>
    <cellStyle name="Обычный 12 2 2 4 5 8" xfId="20131"/>
    <cellStyle name="Обычный 12 2 2 4 5 8 2" xfId="48415"/>
    <cellStyle name="Обычный 12 2 2 4 5 9" xfId="21914"/>
    <cellStyle name="Обычный 12 2 2 4 5 9 2" xfId="50198"/>
    <cellStyle name="Обычный 12 2 2 4 6" xfId="1613"/>
    <cellStyle name="Обычный 12 2 2 4 6 2" xfId="3588"/>
    <cellStyle name="Обычный 12 2 2 4 6 2 2" xfId="7937"/>
    <cellStyle name="Обычный 12 2 2 4 6 2 2 2" xfId="36222"/>
    <cellStyle name="Обычный 12 2 2 4 6 2 3" xfId="17736"/>
    <cellStyle name="Обычный 12 2 2 4 6 2 3 2" xfId="46021"/>
    <cellStyle name="Обычный 12 2 2 4 6 2 4" xfId="21919"/>
    <cellStyle name="Обычный 12 2 2 4 6 2 4 2" xfId="50203"/>
    <cellStyle name="Обычный 12 2 2 4 6 2 5" xfId="31878"/>
    <cellStyle name="Обычный 12 2 2 4 6 3" xfId="7936"/>
    <cellStyle name="Обычный 12 2 2 4 6 3 2" xfId="36221"/>
    <cellStyle name="Обычный 12 2 2 4 6 4" xfId="15761"/>
    <cellStyle name="Обычный 12 2 2 4 6 4 2" xfId="44046"/>
    <cellStyle name="Обычный 12 2 2 4 6 5" xfId="21918"/>
    <cellStyle name="Обычный 12 2 2 4 6 5 2" xfId="50202"/>
    <cellStyle name="Обычный 12 2 2 4 6 6" xfId="29903"/>
    <cellStyle name="Обычный 12 2 2 4 6 7" xfId="60114"/>
    <cellStyle name="Обычный 12 2 2 4 7" xfId="2271"/>
    <cellStyle name="Обычный 12 2 2 4 7 2" xfId="7938"/>
    <cellStyle name="Обычный 12 2 2 4 7 2 2" xfId="36223"/>
    <cellStyle name="Обычный 12 2 2 4 7 3" xfId="16419"/>
    <cellStyle name="Обычный 12 2 2 4 7 3 2" xfId="44704"/>
    <cellStyle name="Обычный 12 2 2 4 7 4" xfId="21920"/>
    <cellStyle name="Обычный 12 2 2 4 7 4 2" xfId="50204"/>
    <cellStyle name="Обычный 12 2 2 4 7 5" xfId="30561"/>
    <cellStyle name="Обычный 12 2 2 4 8" xfId="4250"/>
    <cellStyle name="Обычный 12 2 2 4 8 2" xfId="7939"/>
    <cellStyle name="Обычный 12 2 2 4 8 2 2" xfId="36224"/>
    <cellStyle name="Обычный 12 2 2 4 8 3" xfId="18398"/>
    <cellStyle name="Обычный 12 2 2 4 8 3 2" xfId="46683"/>
    <cellStyle name="Обычный 12 2 2 4 8 4" xfId="21921"/>
    <cellStyle name="Обычный 12 2 2 4 8 4 2" xfId="50205"/>
    <cellStyle name="Обычный 12 2 2 4 8 5" xfId="32540"/>
    <cellStyle name="Обычный 12 2 2 4 9" xfId="4413"/>
    <cellStyle name="Обычный 12 2 2 4 9 2" xfId="7940"/>
    <cellStyle name="Обычный 12 2 2 4 9 2 2" xfId="36225"/>
    <cellStyle name="Обычный 12 2 2 4 9 3" xfId="18561"/>
    <cellStyle name="Обычный 12 2 2 4 9 3 2" xfId="46846"/>
    <cellStyle name="Обычный 12 2 2 4 9 4" xfId="21922"/>
    <cellStyle name="Обычный 12 2 2 4 9 4 2" xfId="50206"/>
    <cellStyle name="Обычный 12 2 2 4 9 5" xfId="32703"/>
    <cellStyle name="Обычный 12 2 2 5" xfId="178"/>
    <cellStyle name="Обычный 12 2 2 5 10" xfId="5988"/>
    <cellStyle name="Обычный 12 2 2 5 10 2" xfId="7942"/>
    <cellStyle name="Обычный 12 2 2 5 10 2 2" xfId="36227"/>
    <cellStyle name="Обычный 12 2 2 5 10 3" xfId="21924"/>
    <cellStyle name="Обычный 12 2 2 5 10 3 2" xfId="50208"/>
    <cellStyle name="Обычный 12 2 2 5 10 4" xfId="34275"/>
    <cellStyle name="Обычный 12 2 2 5 11" xfId="7214"/>
    <cellStyle name="Обычный 12 2 2 5 11 2" xfId="7943"/>
    <cellStyle name="Обычный 12 2 2 5 11 2 2" xfId="36228"/>
    <cellStyle name="Обычный 12 2 2 5 11 3" xfId="21925"/>
    <cellStyle name="Обычный 12 2 2 5 11 3 2" xfId="50209"/>
    <cellStyle name="Обычный 12 2 2 5 11 4" xfId="35499"/>
    <cellStyle name="Обычный 12 2 2 5 12" xfId="7941"/>
    <cellStyle name="Обычный 12 2 2 5 12 2" xfId="36226"/>
    <cellStyle name="Обычный 12 2 2 5 13" xfId="14446"/>
    <cellStyle name="Обычный 12 2 2 5 13 2" xfId="42731"/>
    <cellStyle name="Обычный 12 2 2 5 14" xfId="18725"/>
    <cellStyle name="Обычный 12 2 2 5 14 2" xfId="47009"/>
    <cellStyle name="Обычный 12 2 2 5 15" xfId="20132"/>
    <cellStyle name="Обычный 12 2 2 5 15 2" xfId="48416"/>
    <cellStyle name="Обычный 12 2 2 5 16" xfId="21923"/>
    <cellStyle name="Обычный 12 2 2 5 16 2" xfId="50207"/>
    <cellStyle name="Обычный 12 2 2 5 17" xfId="28428"/>
    <cellStyle name="Обычный 12 2 2 5 17 2" xfId="56712"/>
    <cellStyle name="Обычный 12 2 2 5 18" xfId="28588"/>
    <cellStyle name="Обычный 12 2 2 5 19" xfId="56872"/>
    <cellStyle name="Обычный 12 2 2 5 2" xfId="448"/>
    <cellStyle name="Обычный 12 2 2 5 2 10" xfId="18959"/>
    <cellStyle name="Обычный 12 2 2 5 2 10 2" xfId="47243"/>
    <cellStyle name="Обычный 12 2 2 5 2 11" xfId="20133"/>
    <cellStyle name="Обычный 12 2 2 5 2 11 2" xfId="48417"/>
    <cellStyle name="Обычный 12 2 2 5 2 12" xfId="21926"/>
    <cellStyle name="Обычный 12 2 2 5 2 12 2" xfId="50210"/>
    <cellStyle name="Обычный 12 2 2 5 2 13" xfId="28752"/>
    <cellStyle name="Обычный 12 2 2 5 2 14" xfId="57436"/>
    <cellStyle name="Обычный 12 2 2 5 2 15" xfId="58786"/>
    <cellStyle name="Обычный 12 2 2 5 2 2" xfId="789"/>
    <cellStyle name="Обычный 12 2 2 5 2 2 10" xfId="20134"/>
    <cellStyle name="Обычный 12 2 2 5 2 2 10 2" xfId="48418"/>
    <cellStyle name="Обычный 12 2 2 5 2 2 11" xfId="21927"/>
    <cellStyle name="Обычный 12 2 2 5 2 2 11 2" xfId="50211"/>
    <cellStyle name="Обычный 12 2 2 5 2 2 12" xfId="29081"/>
    <cellStyle name="Обычный 12 2 2 5 2 2 13" xfId="57437"/>
    <cellStyle name="Обычный 12 2 2 5 2 2 14" xfId="58787"/>
    <cellStyle name="Обычный 12 2 2 5 2 2 2" xfId="996"/>
    <cellStyle name="Обычный 12 2 2 5 2 2 2 10" xfId="29287"/>
    <cellStyle name="Обычный 12 2 2 5 2 2 2 11" xfId="57438"/>
    <cellStyle name="Обычный 12 2 2 5 2 2 2 12" xfId="58788"/>
    <cellStyle name="Обычный 12 2 2 5 2 2 2 2" xfId="2972"/>
    <cellStyle name="Обычный 12 2 2 5 2 2 2 2 2" xfId="7947"/>
    <cellStyle name="Обычный 12 2 2 5 2 2 2 2 2 2" xfId="36232"/>
    <cellStyle name="Обычный 12 2 2 5 2 2 2 2 3" xfId="17120"/>
    <cellStyle name="Обычный 12 2 2 5 2 2 2 2 3 2" xfId="45405"/>
    <cellStyle name="Обычный 12 2 2 5 2 2 2 2 4" xfId="21929"/>
    <cellStyle name="Обычный 12 2 2 5 2 2 2 2 4 2" xfId="50213"/>
    <cellStyle name="Обычный 12 2 2 5 2 2 2 2 5" xfId="31262"/>
    <cellStyle name="Обычный 12 2 2 5 2 2 2 2 6" xfId="60133"/>
    <cellStyle name="Обычный 12 2 2 5 2 2 2 3" xfId="4673"/>
    <cellStyle name="Обычный 12 2 2 5 2 2 2 3 2" xfId="7948"/>
    <cellStyle name="Обычный 12 2 2 5 2 2 2 3 2 2" xfId="36233"/>
    <cellStyle name="Обычный 12 2 2 5 2 2 2 3 3" xfId="21930"/>
    <cellStyle name="Обычный 12 2 2 5 2 2 2 3 3 2" xfId="50214"/>
    <cellStyle name="Обычный 12 2 2 5 2 2 2 3 4" xfId="32962"/>
    <cellStyle name="Обычный 12 2 2 5 2 2 2 4" xfId="5991"/>
    <cellStyle name="Обычный 12 2 2 5 2 2 2 4 2" xfId="7949"/>
    <cellStyle name="Обычный 12 2 2 5 2 2 2 4 2 2" xfId="36234"/>
    <cellStyle name="Обычный 12 2 2 5 2 2 2 4 3" xfId="21931"/>
    <cellStyle name="Обычный 12 2 2 5 2 2 2 4 3 2" xfId="50215"/>
    <cellStyle name="Обычный 12 2 2 5 2 2 2 4 4" xfId="34278"/>
    <cellStyle name="Обычный 12 2 2 5 2 2 2 5" xfId="7946"/>
    <cellStyle name="Обычный 12 2 2 5 2 2 2 5 2" xfId="36231"/>
    <cellStyle name="Обычный 12 2 2 5 2 2 2 6" xfId="15145"/>
    <cellStyle name="Обычный 12 2 2 5 2 2 2 6 2" xfId="43430"/>
    <cellStyle name="Обычный 12 2 2 5 2 2 2 7" xfId="18961"/>
    <cellStyle name="Обычный 12 2 2 5 2 2 2 7 2" xfId="47245"/>
    <cellStyle name="Обычный 12 2 2 5 2 2 2 8" xfId="20135"/>
    <cellStyle name="Обычный 12 2 2 5 2 2 2 8 2" xfId="48419"/>
    <cellStyle name="Обычный 12 2 2 5 2 2 2 9" xfId="21928"/>
    <cellStyle name="Обычный 12 2 2 5 2 2 2 9 2" xfId="50212"/>
    <cellStyle name="Обычный 12 2 2 5 2 2 3" xfId="2108"/>
    <cellStyle name="Обычный 12 2 2 5 2 2 3 2" xfId="4083"/>
    <cellStyle name="Обычный 12 2 2 5 2 2 3 2 2" xfId="7951"/>
    <cellStyle name="Обычный 12 2 2 5 2 2 3 2 2 2" xfId="36236"/>
    <cellStyle name="Обычный 12 2 2 5 2 2 3 2 3" xfId="18231"/>
    <cellStyle name="Обычный 12 2 2 5 2 2 3 2 3 2" xfId="46516"/>
    <cellStyle name="Обычный 12 2 2 5 2 2 3 2 4" xfId="21933"/>
    <cellStyle name="Обычный 12 2 2 5 2 2 3 2 4 2" xfId="50217"/>
    <cellStyle name="Обычный 12 2 2 5 2 2 3 2 5" xfId="32373"/>
    <cellStyle name="Обычный 12 2 2 5 2 2 3 3" xfId="7950"/>
    <cellStyle name="Обычный 12 2 2 5 2 2 3 3 2" xfId="36235"/>
    <cellStyle name="Обычный 12 2 2 5 2 2 3 4" xfId="16256"/>
    <cellStyle name="Обычный 12 2 2 5 2 2 3 4 2" xfId="44541"/>
    <cellStyle name="Обычный 12 2 2 5 2 2 3 5" xfId="21932"/>
    <cellStyle name="Обычный 12 2 2 5 2 2 3 5 2" xfId="50216"/>
    <cellStyle name="Обычный 12 2 2 5 2 2 3 6" xfId="30398"/>
    <cellStyle name="Обычный 12 2 2 5 2 2 3 7" xfId="60132"/>
    <cellStyle name="Обычный 12 2 2 5 2 2 4" xfId="2766"/>
    <cellStyle name="Обычный 12 2 2 5 2 2 4 2" xfId="7952"/>
    <cellStyle name="Обычный 12 2 2 5 2 2 4 2 2" xfId="36237"/>
    <cellStyle name="Обычный 12 2 2 5 2 2 4 3" xfId="16914"/>
    <cellStyle name="Обычный 12 2 2 5 2 2 4 3 2" xfId="45199"/>
    <cellStyle name="Обычный 12 2 2 5 2 2 4 4" xfId="21934"/>
    <cellStyle name="Обычный 12 2 2 5 2 2 4 4 2" xfId="50218"/>
    <cellStyle name="Обычный 12 2 2 5 2 2 4 5" xfId="31056"/>
    <cellStyle name="Обычный 12 2 2 5 2 2 5" xfId="4672"/>
    <cellStyle name="Обычный 12 2 2 5 2 2 5 2" xfId="7953"/>
    <cellStyle name="Обычный 12 2 2 5 2 2 5 2 2" xfId="36238"/>
    <cellStyle name="Обычный 12 2 2 5 2 2 5 3" xfId="21935"/>
    <cellStyle name="Обычный 12 2 2 5 2 2 5 3 2" xfId="50219"/>
    <cellStyle name="Обычный 12 2 2 5 2 2 5 4" xfId="32961"/>
    <cellStyle name="Обычный 12 2 2 5 2 2 6" xfId="5990"/>
    <cellStyle name="Обычный 12 2 2 5 2 2 6 2" xfId="7954"/>
    <cellStyle name="Обычный 12 2 2 5 2 2 6 2 2" xfId="36239"/>
    <cellStyle name="Обычный 12 2 2 5 2 2 6 3" xfId="21936"/>
    <cellStyle name="Обычный 12 2 2 5 2 2 6 3 2" xfId="50220"/>
    <cellStyle name="Обычный 12 2 2 5 2 2 6 4" xfId="34277"/>
    <cellStyle name="Обычный 12 2 2 5 2 2 7" xfId="7945"/>
    <cellStyle name="Обычный 12 2 2 5 2 2 7 2" xfId="36230"/>
    <cellStyle name="Обычный 12 2 2 5 2 2 8" xfId="14939"/>
    <cellStyle name="Обычный 12 2 2 5 2 2 8 2" xfId="43224"/>
    <cellStyle name="Обычный 12 2 2 5 2 2 9" xfId="18960"/>
    <cellStyle name="Обычный 12 2 2 5 2 2 9 2" xfId="47244"/>
    <cellStyle name="Обычный 12 2 2 5 2 3" xfId="995"/>
    <cellStyle name="Обычный 12 2 2 5 2 3 10" xfId="29286"/>
    <cellStyle name="Обычный 12 2 2 5 2 3 11" xfId="57439"/>
    <cellStyle name="Обычный 12 2 2 5 2 3 12" xfId="58789"/>
    <cellStyle name="Обычный 12 2 2 5 2 3 2" xfId="2971"/>
    <cellStyle name="Обычный 12 2 2 5 2 3 2 2" xfId="7956"/>
    <cellStyle name="Обычный 12 2 2 5 2 3 2 2 2" xfId="36241"/>
    <cellStyle name="Обычный 12 2 2 5 2 3 2 3" xfId="17119"/>
    <cellStyle name="Обычный 12 2 2 5 2 3 2 3 2" xfId="45404"/>
    <cellStyle name="Обычный 12 2 2 5 2 3 2 4" xfId="21938"/>
    <cellStyle name="Обычный 12 2 2 5 2 3 2 4 2" xfId="50222"/>
    <cellStyle name="Обычный 12 2 2 5 2 3 2 5" xfId="31261"/>
    <cellStyle name="Обычный 12 2 2 5 2 3 2 6" xfId="60134"/>
    <cellStyle name="Обычный 12 2 2 5 2 3 3" xfId="4674"/>
    <cellStyle name="Обычный 12 2 2 5 2 3 3 2" xfId="7957"/>
    <cellStyle name="Обычный 12 2 2 5 2 3 3 2 2" xfId="36242"/>
    <cellStyle name="Обычный 12 2 2 5 2 3 3 3" xfId="21939"/>
    <cellStyle name="Обычный 12 2 2 5 2 3 3 3 2" xfId="50223"/>
    <cellStyle name="Обычный 12 2 2 5 2 3 3 4" xfId="32963"/>
    <cellStyle name="Обычный 12 2 2 5 2 3 4" xfId="5992"/>
    <cellStyle name="Обычный 12 2 2 5 2 3 4 2" xfId="7958"/>
    <cellStyle name="Обычный 12 2 2 5 2 3 4 2 2" xfId="36243"/>
    <cellStyle name="Обычный 12 2 2 5 2 3 4 3" xfId="21940"/>
    <cellStyle name="Обычный 12 2 2 5 2 3 4 3 2" xfId="50224"/>
    <cellStyle name="Обычный 12 2 2 5 2 3 4 4" xfId="34279"/>
    <cellStyle name="Обычный 12 2 2 5 2 3 5" xfId="7955"/>
    <cellStyle name="Обычный 12 2 2 5 2 3 5 2" xfId="36240"/>
    <cellStyle name="Обычный 12 2 2 5 2 3 6" xfId="15144"/>
    <cellStyle name="Обычный 12 2 2 5 2 3 6 2" xfId="43429"/>
    <cellStyle name="Обычный 12 2 2 5 2 3 7" xfId="18962"/>
    <cellStyle name="Обычный 12 2 2 5 2 3 7 2" xfId="47246"/>
    <cellStyle name="Обычный 12 2 2 5 2 3 8" xfId="20136"/>
    <cellStyle name="Обычный 12 2 2 5 2 3 8 2" xfId="48420"/>
    <cellStyle name="Обычный 12 2 2 5 2 3 9" xfId="21937"/>
    <cellStyle name="Обычный 12 2 2 5 2 3 9 2" xfId="50221"/>
    <cellStyle name="Обычный 12 2 2 5 2 4" xfId="1779"/>
    <cellStyle name="Обычный 12 2 2 5 2 4 2" xfId="3754"/>
    <cellStyle name="Обычный 12 2 2 5 2 4 2 2" xfId="7960"/>
    <cellStyle name="Обычный 12 2 2 5 2 4 2 2 2" xfId="36245"/>
    <cellStyle name="Обычный 12 2 2 5 2 4 2 3" xfId="17902"/>
    <cellStyle name="Обычный 12 2 2 5 2 4 2 3 2" xfId="46187"/>
    <cellStyle name="Обычный 12 2 2 5 2 4 2 4" xfId="21942"/>
    <cellStyle name="Обычный 12 2 2 5 2 4 2 4 2" xfId="50226"/>
    <cellStyle name="Обычный 12 2 2 5 2 4 2 5" xfId="32044"/>
    <cellStyle name="Обычный 12 2 2 5 2 4 3" xfId="7959"/>
    <cellStyle name="Обычный 12 2 2 5 2 4 3 2" xfId="36244"/>
    <cellStyle name="Обычный 12 2 2 5 2 4 4" xfId="15927"/>
    <cellStyle name="Обычный 12 2 2 5 2 4 4 2" xfId="44212"/>
    <cellStyle name="Обычный 12 2 2 5 2 4 5" xfId="21941"/>
    <cellStyle name="Обычный 12 2 2 5 2 4 5 2" xfId="50225"/>
    <cellStyle name="Обычный 12 2 2 5 2 4 6" xfId="30069"/>
    <cellStyle name="Обычный 12 2 2 5 2 4 7" xfId="60131"/>
    <cellStyle name="Обычный 12 2 2 5 2 5" xfId="2437"/>
    <cellStyle name="Обычный 12 2 2 5 2 5 2" xfId="7961"/>
    <cellStyle name="Обычный 12 2 2 5 2 5 2 2" xfId="36246"/>
    <cellStyle name="Обычный 12 2 2 5 2 5 3" xfId="16585"/>
    <cellStyle name="Обычный 12 2 2 5 2 5 3 2" xfId="44870"/>
    <cellStyle name="Обычный 12 2 2 5 2 5 4" xfId="21943"/>
    <cellStyle name="Обычный 12 2 2 5 2 5 4 2" xfId="50227"/>
    <cellStyle name="Обычный 12 2 2 5 2 5 5" xfId="30727"/>
    <cellStyle name="Обычный 12 2 2 5 2 6" xfId="4671"/>
    <cellStyle name="Обычный 12 2 2 5 2 6 2" xfId="7962"/>
    <cellStyle name="Обычный 12 2 2 5 2 6 2 2" xfId="36247"/>
    <cellStyle name="Обычный 12 2 2 5 2 6 3" xfId="21944"/>
    <cellStyle name="Обычный 12 2 2 5 2 6 3 2" xfId="50228"/>
    <cellStyle name="Обычный 12 2 2 5 2 6 4" xfId="32960"/>
    <cellStyle name="Обычный 12 2 2 5 2 7" xfId="5989"/>
    <cellStyle name="Обычный 12 2 2 5 2 7 2" xfId="7963"/>
    <cellStyle name="Обычный 12 2 2 5 2 7 2 2" xfId="36248"/>
    <cellStyle name="Обычный 12 2 2 5 2 7 3" xfId="21945"/>
    <cellStyle name="Обычный 12 2 2 5 2 7 3 2" xfId="50229"/>
    <cellStyle name="Обычный 12 2 2 5 2 7 4" xfId="34276"/>
    <cellStyle name="Обычный 12 2 2 5 2 8" xfId="7944"/>
    <cellStyle name="Обычный 12 2 2 5 2 8 2" xfId="36229"/>
    <cellStyle name="Обычный 12 2 2 5 2 9" xfId="14610"/>
    <cellStyle name="Обычный 12 2 2 5 2 9 2" xfId="42895"/>
    <cellStyle name="Обычный 12 2 2 5 20" xfId="57166"/>
    <cellStyle name="Обычный 12 2 2 5 21" xfId="57435"/>
    <cellStyle name="Обычный 12 2 2 5 22" xfId="58785"/>
    <cellStyle name="Обычный 12 2 2 5 3" xfId="622"/>
    <cellStyle name="Обычный 12 2 2 5 3 10" xfId="20137"/>
    <cellStyle name="Обычный 12 2 2 5 3 10 2" xfId="48421"/>
    <cellStyle name="Обычный 12 2 2 5 3 11" xfId="21946"/>
    <cellStyle name="Обычный 12 2 2 5 3 11 2" xfId="50230"/>
    <cellStyle name="Обычный 12 2 2 5 3 12" xfId="28917"/>
    <cellStyle name="Обычный 12 2 2 5 3 13" xfId="57440"/>
    <cellStyle name="Обычный 12 2 2 5 3 14" xfId="58790"/>
    <cellStyle name="Обычный 12 2 2 5 3 2" xfId="997"/>
    <cellStyle name="Обычный 12 2 2 5 3 2 10" xfId="29288"/>
    <cellStyle name="Обычный 12 2 2 5 3 2 11" xfId="57441"/>
    <cellStyle name="Обычный 12 2 2 5 3 2 12" xfId="58791"/>
    <cellStyle name="Обычный 12 2 2 5 3 2 2" xfId="2973"/>
    <cellStyle name="Обычный 12 2 2 5 3 2 2 2" xfId="7966"/>
    <cellStyle name="Обычный 12 2 2 5 3 2 2 2 2" xfId="36251"/>
    <cellStyle name="Обычный 12 2 2 5 3 2 2 3" xfId="17121"/>
    <cellStyle name="Обычный 12 2 2 5 3 2 2 3 2" xfId="45406"/>
    <cellStyle name="Обычный 12 2 2 5 3 2 2 4" xfId="21948"/>
    <cellStyle name="Обычный 12 2 2 5 3 2 2 4 2" xfId="50232"/>
    <cellStyle name="Обычный 12 2 2 5 3 2 2 5" xfId="31263"/>
    <cellStyle name="Обычный 12 2 2 5 3 2 2 6" xfId="60136"/>
    <cellStyle name="Обычный 12 2 2 5 3 2 3" xfId="4676"/>
    <cellStyle name="Обычный 12 2 2 5 3 2 3 2" xfId="7967"/>
    <cellStyle name="Обычный 12 2 2 5 3 2 3 2 2" xfId="36252"/>
    <cellStyle name="Обычный 12 2 2 5 3 2 3 3" xfId="21949"/>
    <cellStyle name="Обычный 12 2 2 5 3 2 3 3 2" xfId="50233"/>
    <cellStyle name="Обычный 12 2 2 5 3 2 3 4" xfId="32965"/>
    <cellStyle name="Обычный 12 2 2 5 3 2 4" xfId="5994"/>
    <cellStyle name="Обычный 12 2 2 5 3 2 4 2" xfId="7968"/>
    <cellStyle name="Обычный 12 2 2 5 3 2 4 2 2" xfId="36253"/>
    <cellStyle name="Обычный 12 2 2 5 3 2 4 3" xfId="21950"/>
    <cellStyle name="Обычный 12 2 2 5 3 2 4 3 2" xfId="50234"/>
    <cellStyle name="Обычный 12 2 2 5 3 2 4 4" xfId="34281"/>
    <cellStyle name="Обычный 12 2 2 5 3 2 5" xfId="7965"/>
    <cellStyle name="Обычный 12 2 2 5 3 2 5 2" xfId="36250"/>
    <cellStyle name="Обычный 12 2 2 5 3 2 6" xfId="15146"/>
    <cellStyle name="Обычный 12 2 2 5 3 2 6 2" xfId="43431"/>
    <cellStyle name="Обычный 12 2 2 5 3 2 7" xfId="18964"/>
    <cellStyle name="Обычный 12 2 2 5 3 2 7 2" xfId="47248"/>
    <cellStyle name="Обычный 12 2 2 5 3 2 8" xfId="20138"/>
    <cellStyle name="Обычный 12 2 2 5 3 2 8 2" xfId="48422"/>
    <cellStyle name="Обычный 12 2 2 5 3 2 9" xfId="21947"/>
    <cellStyle name="Обычный 12 2 2 5 3 2 9 2" xfId="50231"/>
    <cellStyle name="Обычный 12 2 2 5 3 3" xfId="1944"/>
    <cellStyle name="Обычный 12 2 2 5 3 3 2" xfId="3919"/>
    <cellStyle name="Обычный 12 2 2 5 3 3 2 2" xfId="7970"/>
    <cellStyle name="Обычный 12 2 2 5 3 3 2 2 2" xfId="36255"/>
    <cellStyle name="Обычный 12 2 2 5 3 3 2 3" xfId="18067"/>
    <cellStyle name="Обычный 12 2 2 5 3 3 2 3 2" xfId="46352"/>
    <cellStyle name="Обычный 12 2 2 5 3 3 2 4" xfId="21952"/>
    <cellStyle name="Обычный 12 2 2 5 3 3 2 4 2" xfId="50236"/>
    <cellStyle name="Обычный 12 2 2 5 3 3 2 5" xfId="32209"/>
    <cellStyle name="Обычный 12 2 2 5 3 3 3" xfId="7969"/>
    <cellStyle name="Обычный 12 2 2 5 3 3 3 2" xfId="36254"/>
    <cellStyle name="Обычный 12 2 2 5 3 3 4" xfId="16092"/>
    <cellStyle name="Обычный 12 2 2 5 3 3 4 2" xfId="44377"/>
    <cellStyle name="Обычный 12 2 2 5 3 3 5" xfId="21951"/>
    <cellStyle name="Обычный 12 2 2 5 3 3 5 2" xfId="50235"/>
    <cellStyle name="Обычный 12 2 2 5 3 3 6" xfId="30234"/>
    <cellStyle name="Обычный 12 2 2 5 3 3 7" xfId="60135"/>
    <cellStyle name="Обычный 12 2 2 5 3 4" xfId="2602"/>
    <cellStyle name="Обычный 12 2 2 5 3 4 2" xfId="7971"/>
    <cellStyle name="Обычный 12 2 2 5 3 4 2 2" xfId="36256"/>
    <cellStyle name="Обычный 12 2 2 5 3 4 3" xfId="16750"/>
    <cellStyle name="Обычный 12 2 2 5 3 4 3 2" xfId="45035"/>
    <cellStyle name="Обычный 12 2 2 5 3 4 4" xfId="21953"/>
    <cellStyle name="Обычный 12 2 2 5 3 4 4 2" xfId="50237"/>
    <cellStyle name="Обычный 12 2 2 5 3 4 5" xfId="30892"/>
    <cellStyle name="Обычный 12 2 2 5 3 5" xfId="4675"/>
    <cellStyle name="Обычный 12 2 2 5 3 5 2" xfId="7972"/>
    <cellStyle name="Обычный 12 2 2 5 3 5 2 2" xfId="36257"/>
    <cellStyle name="Обычный 12 2 2 5 3 5 3" xfId="21954"/>
    <cellStyle name="Обычный 12 2 2 5 3 5 3 2" xfId="50238"/>
    <cellStyle name="Обычный 12 2 2 5 3 5 4" xfId="32964"/>
    <cellStyle name="Обычный 12 2 2 5 3 6" xfId="5993"/>
    <cellStyle name="Обычный 12 2 2 5 3 6 2" xfId="7973"/>
    <cellStyle name="Обычный 12 2 2 5 3 6 2 2" xfId="36258"/>
    <cellStyle name="Обычный 12 2 2 5 3 6 3" xfId="21955"/>
    <cellStyle name="Обычный 12 2 2 5 3 6 3 2" xfId="50239"/>
    <cellStyle name="Обычный 12 2 2 5 3 6 4" xfId="34280"/>
    <cellStyle name="Обычный 12 2 2 5 3 7" xfId="7964"/>
    <cellStyle name="Обычный 12 2 2 5 3 7 2" xfId="36249"/>
    <cellStyle name="Обычный 12 2 2 5 3 8" xfId="14775"/>
    <cellStyle name="Обычный 12 2 2 5 3 8 2" xfId="43060"/>
    <cellStyle name="Обычный 12 2 2 5 3 9" xfId="18963"/>
    <cellStyle name="Обычный 12 2 2 5 3 9 2" xfId="47247"/>
    <cellStyle name="Обычный 12 2 2 5 4" xfId="994"/>
    <cellStyle name="Обычный 12 2 2 5 4 10" xfId="29285"/>
    <cellStyle name="Обычный 12 2 2 5 4 11" xfId="57442"/>
    <cellStyle name="Обычный 12 2 2 5 4 12" xfId="58792"/>
    <cellStyle name="Обычный 12 2 2 5 4 2" xfId="2970"/>
    <cellStyle name="Обычный 12 2 2 5 4 2 2" xfId="7975"/>
    <cellStyle name="Обычный 12 2 2 5 4 2 2 2" xfId="36260"/>
    <cellStyle name="Обычный 12 2 2 5 4 2 3" xfId="17118"/>
    <cellStyle name="Обычный 12 2 2 5 4 2 3 2" xfId="45403"/>
    <cellStyle name="Обычный 12 2 2 5 4 2 4" xfId="21957"/>
    <cellStyle name="Обычный 12 2 2 5 4 2 4 2" xfId="50241"/>
    <cellStyle name="Обычный 12 2 2 5 4 2 5" xfId="31260"/>
    <cellStyle name="Обычный 12 2 2 5 4 2 6" xfId="60137"/>
    <cellStyle name="Обычный 12 2 2 5 4 3" xfId="4677"/>
    <cellStyle name="Обычный 12 2 2 5 4 3 2" xfId="7976"/>
    <cellStyle name="Обычный 12 2 2 5 4 3 2 2" xfId="36261"/>
    <cellStyle name="Обычный 12 2 2 5 4 3 3" xfId="21958"/>
    <cellStyle name="Обычный 12 2 2 5 4 3 3 2" xfId="50242"/>
    <cellStyle name="Обычный 12 2 2 5 4 3 4" xfId="32966"/>
    <cellStyle name="Обычный 12 2 2 5 4 4" xfId="5995"/>
    <cellStyle name="Обычный 12 2 2 5 4 4 2" xfId="7977"/>
    <cellStyle name="Обычный 12 2 2 5 4 4 2 2" xfId="36262"/>
    <cellStyle name="Обычный 12 2 2 5 4 4 3" xfId="21959"/>
    <cellStyle name="Обычный 12 2 2 5 4 4 3 2" xfId="50243"/>
    <cellStyle name="Обычный 12 2 2 5 4 4 4" xfId="34282"/>
    <cellStyle name="Обычный 12 2 2 5 4 5" xfId="7974"/>
    <cellStyle name="Обычный 12 2 2 5 4 5 2" xfId="36259"/>
    <cellStyle name="Обычный 12 2 2 5 4 6" xfId="15143"/>
    <cellStyle name="Обычный 12 2 2 5 4 6 2" xfId="43428"/>
    <cellStyle name="Обычный 12 2 2 5 4 7" xfId="18965"/>
    <cellStyle name="Обычный 12 2 2 5 4 7 2" xfId="47249"/>
    <cellStyle name="Обычный 12 2 2 5 4 8" xfId="20139"/>
    <cellStyle name="Обычный 12 2 2 5 4 8 2" xfId="48423"/>
    <cellStyle name="Обычный 12 2 2 5 4 9" xfId="21956"/>
    <cellStyle name="Обычный 12 2 2 5 4 9 2" xfId="50240"/>
    <cellStyle name="Обычный 12 2 2 5 5" xfId="1615"/>
    <cellStyle name="Обычный 12 2 2 5 5 2" xfId="3590"/>
    <cellStyle name="Обычный 12 2 2 5 5 2 2" xfId="7979"/>
    <cellStyle name="Обычный 12 2 2 5 5 2 2 2" xfId="36264"/>
    <cellStyle name="Обычный 12 2 2 5 5 2 3" xfId="17738"/>
    <cellStyle name="Обычный 12 2 2 5 5 2 3 2" xfId="46023"/>
    <cellStyle name="Обычный 12 2 2 5 5 2 4" xfId="21961"/>
    <cellStyle name="Обычный 12 2 2 5 5 2 4 2" xfId="50245"/>
    <cellStyle name="Обычный 12 2 2 5 5 2 5" xfId="31880"/>
    <cellStyle name="Обычный 12 2 2 5 5 3" xfId="7978"/>
    <cellStyle name="Обычный 12 2 2 5 5 3 2" xfId="36263"/>
    <cellStyle name="Обычный 12 2 2 5 5 4" xfId="15763"/>
    <cellStyle name="Обычный 12 2 2 5 5 4 2" xfId="44048"/>
    <cellStyle name="Обычный 12 2 2 5 5 5" xfId="21960"/>
    <cellStyle name="Обычный 12 2 2 5 5 5 2" xfId="50244"/>
    <cellStyle name="Обычный 12 2 2 5 5 6" xfId="29905"/>
    <cellStyle name="Обычный 12 2 2 5 5 7" xfId="60130"/>
    <cellStyle name="Обычный 12 2 2 5 6" xfId="2273"/>
    <cellStyle name="Обычный 12 2 2 5 6 2" xfId="7980"/>
    <cellStyle name="Обычный 12 2 2 5 6 2 2" xfId="36265"/>
    <cellStyle name="Обычный 12 2 2 5 6 3" xfId="16421"/>
    <cellStyle name="Обычный 12 2 2 5 6 3 2" xfId="44706"/>
    <cellStyle name="Обычный 12 2 2 5 6 4" xfId="21962"/>
    <cellStyle name="Обычный 12 2 2 5 6 4 2" xfId="50246"/>
    <cellStyle name="Обычный 12 2 2 5 6 5" xfId="30563"/>
    <cellStyle name="Обычный 12 2 2 5 7" xfId="4252"/>
    <cellStyle name="Обычный 12 2 2 5 7 2" xfId="7981"/>
    <cellStyle name="Обычный 12 2 2 5 7 2 2" xfId="36266"/>
    <cellStyle name="Обычный 12 2 2 5 7 3" xfId="18400"/>
    <cellStyle name="Обычный 12 2 2 5 7 3 2" xfId="46685"/>
    <cellStyle name="Обычный 12 2 2 5 7 4" xfId="21963"/>
    <cellStyle name="Обычный 12 2 2 5 7 4 2" xfId="50247"/>
    <cellStyle name="Обычный 12 2 2 5 7 5" xfId="32542"/>
    <cellStyle name="Обычный 12 2 2 5 8" xfId="4415"/>
    <cellStyle name="Обычный 12 2 2 5 8 2" xfId="7982"/>
    <cellStyle name="Обычный 12 2 2 5 8 2 2" xfId="36267"/>
    <cellStyle name="Обычный 12 2 2 5 8 3" xfId="18563"/>
    <cellStyle name="Обычный 12 2 2 5 8 3 2" xfId="46848"/>
    <cellStyle name="Обычный 12 2 2 5 8 4" xfId="21964"/>
    <cellStyle name="Обычный 12 2 2 5 8 4 2" xfId="50248"/>
    <cellStyle name="Обычный 12 2 2 5 8 5" xfId="32705"/>
    <cellStyle name="Обычный 12 2 2 5 9" xfId="4670"/>
    <cellStyle name="Обычный 12 2 2 5 9 2" xfId="7983"/>
    <cellStyle name="Обычный 12 2 2 5 9 2 2" xfId="36268"/>
    <cellStyle name="Обычный 12 2 2 5 9 3" xfId="21965"/>
    <cellStyle name="Обычный 12 2 2 5 9 3 2" xfId="50249"/>
    <cellStyle name="Обычный 12 2 2 5 9 4" xfId="32959"/>
    <cellStyle name="Обычный 12 2 2 6" xfId="437"/>
    <cellStyle name="Обычный 12 2 2 6 10" xfId="18966"/>
    <cellStyle name="Обычный 12 2 2 6 10 2" xfId="47250"/>
    <cellStyle name="Обычный 12 2 2 6 11" xfId="20140"/>
    <cellStyle name="Обычный 12 2 2 6 11 2" xfId="48424"/>
    <cellStyle name="Обычный 12 2 2 6 12" xfId="21966"/>
    <cellStyle name="Обычный 12 2 2 6 12 2" xfId="50250"/>
    <cellStyle name="Обычный 12 2 2 6 13" xfId="28741"/>
    <cellStyle name="Обычный 12 2 2 6 14" xfId="57443"/>
    <cellStyle name="Обычный 12 2 2 6 15" xfId="58793"/>
    <cellStyle name="Обычный 12 2 2 6 2" xfId="778"/>
    <cellStyle name="Обычный 12 2 2 6 2 10" xfId="20141"/>
    <cellStyle name="Обычный 12 2 2 6 2 10 2" xfId="48425"/>
    <cellStyle name="Обычный 12 2 2 6 2 11" xfId="21967"/>
    <cellStyle name="Обычный 12 2 2 6 2 11 2" xfId="50251"/>
    <cellStyle name="Обычный 12 2 2 6 2 12" xfId="29070"/>
    <cellStyle name="Обычный 12 2 2 6 2 13" xfId="57444"/>
    <cellStyle name="Обычный 12 2 2 6 2 14" xfId="58794"/>
    <cellStyle name="Обычный 12 2 2 6 2 2" xfId="999"/>
    <cellStyle name="Обычный 12 2 2 6 2 2 10" xfId="29290"/>
    <cellStyle name="Обычный 12 2 2 6 2 2 11" xfId="57445"/>
    <cellStyle name="Обычный 12 2 2 6 2 2 12" xfId="58795"/>
    <cellStyle name="Обычный 12 2 2 6 2 2 2" xfId="2975"/>
    <cellStyle name="Обычный 12 2 2 6 2 2 2 2" xfId="7987"/>
    <cellStyle name="Обычный 12 2 2 6 2 2 2 2 2" xfId="36272"/>
    <cellStyle name="Обычный 12 2 2 6 2 2 2 3" xfId="17123"/>
    <cellStyle name="Обычный 12 2 2 6 2 2 2 3 2" xfId="45408"/>
    <cellStyle name="Обычный 12 2 2 6 2 2 2 4" xfId="21969"/>
    <cellStyle name="Обычный 12 2 2 6 2 2 2 4 2" xfId="50253"/>
    <cellStyle name="Обычный 12 2 2 6 2 2 2 5" xfId="31265"/>
    <cellStyle name="Обычный 12 2 2 6 2 2 2 6" xfId="60140"/>
    <cellStyle name="Обычный 12 2 2 6 2 2 3" xfId="4680"/>
    <cellStyle name="Обычный 12 2 2 6 2 2 3 2" xfId="7988"/>
    <cellStyle name="Обычный 12 2 2 6 2 2 3 2 2" xfId="36273"/>
    <cellStyle name="Обычный 12 2 2 6 2 2 3 3" xfId="21970"/>
    <cellStyle name="Обычный 12 2 2 6 2 2 3 3 2" xfId="50254"/>
    <cellStyle name="Обычный 12 2 2 6 2 2 3 4" xfId="32969"/>
    <cellStyle name="Обычный 12 2 2 6 2 2 4" xfId="5998"/>
    <cellStyle name="Обычный 12 2 2 6 2 2 4 2" xfId="7989"/>
    <cellStyle name="Обычный 12 2 2 6 2 2 4 2 2" xfId="36274"/>
    <cellStyle name="Обычный 12 2 2 6 2 2 4 3" xfId="21971"/>
    <cellStyle name="Обычный 12 2 2 6 2 2 4 3 2" xfId="50255"/>
    <cellStyle name="Обычный 12 2 2 6 2 2 4 4" xfId="34285"/>
    <cellStyle name="Обычный 12 2 2 6 2 2 5" xfId="7986"/>
    <cellStyle name="Обычный 12 2 2 6 2 2 5 2" xfId="36271"/>
    <cellStyle name="Обычный 12 2 2 6 2 2 6" xfId="15148"/>
    <cellStyle name="Обычный 12 2 2 6 2 2 6 2" xfId="43433"/>
    <cellStyle name="Обычный 12 2 2 6 2 2 7" xfId="18968"/>
    <cellStyle name="Обычный 12 2 2 6 2 2 7 2" xfId="47252"/>
    <cellStyle name="Обычный 12 2 2 6 2 2 8" xfId="20142"/>
    <cellStyle name="Обычный 12 2 2 6 2 2 8 2" xfId="48426"/>
    <cellStyle name="Обычный 12 2 2 6 2 2 9" xfId="21968"/>
    <cellStyle name="Обычный 12 2 2 6 2 2 9 2" xfId="50252"/>
    <cellStyle name="Обычный 12 2 2 6 2 3" xfId="2097"/>
    <cellStyle name="Обычный 12 2 2 6 2 3 2" xfId="4072"/>
    <cellStyle name="Обычный 12 2 2 6 2 3 2 2" xfId="7991"/>
    <cellStyle name="Обычный 12 2 2 6 2 3 2 2 2" xfId="36276"/>
    <cellStyle name="Обычный 12 2 2 6 2 3 2 3" xfId="18220"/>
    <cellStyle name="Обычный 12 2 2 6 2 3 2 3 2" xfId="46505"/>
    <cellStyle name="Обычный 12 2 2 6 2 3 2 4" xfId="21973"/>
    <cellStyle name="Обычный 12 2 2 6 2 3 2 4 2" xfId="50257"/>
    <cellStyle name="Обычный 12 2 2 6 2 3 2 5" xfId="32362"/>
    <cellStyle name="Обычный 12 2 2 6 2 3 3" xfId="7990"/>
    <cellStyle name="Обычный 12 2 2 6 2 3 3 2" xfId="36275"/>
    <cellStyle name="Обычный 12 2 2 6 2 3 4" xfId="16245"/>
    <cellStyle name="Обычный 12 2 2 6 2 3 4 2" xfId="44530"/>
    <cellStyle name="Обычный 12 2 2 6 2 3 5" xfId="21972"/>
    <cellStyle name="Обычный 12 2 2 6 2 3 5 2" xfId="50256"/>
    <cellStyle name="Обычный 12 2 2 6 2 3 6" xfId="30387"/>
    <cellStyle name="Обычный 12 2 2 6 2 3 7" xfId="60139"/>
    <cellStyle name="Обычный 12 2 2 6 2 4" xfId="2755"/>
    <cellStyle name="Обычный 12 2 2 6 2 4 2" xfId="7992"/>
    <cellStyle name="Обычный 12 2 2 6 2 4 2 2" xfId="36277"/>
    <cellStyle name="Обычный 12 2 2 6 2 4 3" xfId="16903"/>
    <cellStyle name="Обычный 12 2 2 6 2 4 3 2" xfId="45188"/>
    <cellStyle name="Обычный 12 2 2 6 2 4 4" xfId="21974"/>
    <cellStyle name="Обычный 12 2 2 6 2 4 4 2" xfId="50258"/>
    <cellStyle name="Обычный 12 2 2 6 2 4 5" xfId="31045"/>
    <cellStyle name="Обычный 12 2 2 6 2 5" xfId="4679"/>
    <cellStyle name="Обычный 12 2 2 6 2 5 2" xfId="7993"/>
    <cellStyle name="Обычный 12 2 2 6 2 5 2 2" xfId="36278"/>
    <cellStyle name="Обычный 12 2 2 6 2 5 3" xfId="21975"/>
    <cellStyle name="Обычный 12 2 2 6 2 5 3 2" xfId="50259"/>
    <cellStyle name="Обычный 12 2 2 6 2 5 4" xfId="32968"/>
    <cellStyle name="Обычный 12 2 2 6 2 6" xfId="5997"/>
    <cellStyle name="Обычный 12 2 2 6 2 6 2" xfId="7994"/>
    <cellStyle name="Обычный 12 2 2 6 2 6 2 2" xfId="36279"/>
    <cellStyle name="Обычный 12 2 2 6 2 6 3" xfId="21976"/>
    <cellStyle name="Обычный 12 2 2 6 2 6 3 2" xfId="50260"/>
    <cellStyle name="Обычный 12 2 2 6 2 6 4" xfId="34284"/>
    <cellStyle name="Обычный 12 2 2 6 2 7" xfId="7985"/>
    <cellStyle name="Обычный 12 2 2 6 2 7 2" xfId="36270"/>
    <cellStyle name="Обычный 12 2 2 6 2 8" xfId="14928"/>
    <cellStyle name="Обычный 12 2 2 6 2 8 2" xfId="43213"/>
    <cellStyle name="Обычный 12 2 2 6 2 9" xfId="18967"/>
    <cellStyle name="Обычный 12 2 2 6 2 9 2" xfId="47251"/>
    <cellStyle name="Обычный 12 2 2 6 3" xfId="998"/>
    <cellStyle name="Обычный 12 2 2 6 3 10" xfId="29289"/>
    <cellStyle name="Обычный 12 2 2 6 3 11" xfId="57446"/>
    <cellStyle name="Обычный 12 2 2 6 3 12" xfId="58796"/>
    <cellStyle name="Обычный 12 2 2 6 3 2" xfId="2974"/>
    <cellStyle name="Обычный 12 2 2 6 3 2 2" xfId="7996"/>
    <cellStyle name="Обычный 12 2 2 6 3 2 2 2" xfId="36281"/>
    <cellStyle name="Обычный 12 2 2 6 3 2 3" xfId="17122"/>
    <cellStyle name="Обычный 12 2 2 6 3 2 3 2" xfId="45407"/>
    <cellStyle name="Обычный 12 2 2 6 3 2 4" xfId="21978"/>
    <cellStyle name="Обычный 12 2 2 6 3 2 4 2" xfId="50262"/>
    <cellStyle name="Обычный 12 2 2 6 3 2 5" xfId="31264"/>
    <cellStyle name="Обычный 12 2 2 6 3 2 6" xfId="60141"/>
    <cellStyle name="Обычный 12 2 2 6 3 3" xfId="4681"/>
    <cellStyle name="Обычный 12 2 2 6 3 3 2" xfId="7997"/>
    <cellStyle name="Обычный 12 2 2 6 3 3 2 2" xfId="36282"/>
    <cellStyle name="Обычный 12 2 2 6 3 3 3" xfId="21979"/>
    <cellStyle name="Обычный 12 2 2 6 3 3 3 2" xfId="50263"/>
    <cellStyle name="Обычный 12 2 2 6 3 3 4" xfId="32970"/>
    <cellStyle name="Обычный 12 2 2 6 3 4" xfId="5999"/>
    <cellStyle name="Обычный 12 2 2 6 3 4 2" xfId="7998"/>
    <cellStyle name="Обычный 12 2 2 6 3 4 2 2" xfId="36283"/>
    <cellStyle name="Обычный 12 2 2 6 3 4 3" xfId="21980"/>
    <cellStyle name="Обычный 12 2 2 6 3 4 3 2" xfId="50264"/>
    <cellStyle name="Обычный 12 2 2 6 3 4 4" xfId="34286"/>
    <cellStyle name="Обычный 12 2 2 6 3 5" xfId="7995"/>
    <cellStyle name="Обычный 12 2 2 6 3 5 2" xfId="36280"/>
    <cellStyle name="Обычный 12 2 2 6 3 6" xfId="15147"/>
    <cellStyle name="Обычный 12 2 2 6 3 6 2" xfId="43432"/>
    <cellStyle name="Обычный 12 2 2 6 3 7" xfId="18969"/>
    <cellStyle name="Обычный 12 2 2 6 3 7 2" xfId="47253"/>
    <cellStyle name="Обычный 12 2 2 6 3 8" xfId="20143"/>
    <cellStyle name="Обычный 12 2 2 6 3 8 2" xfId="48427"/>
    <cellStyle name="Обычный 12 2 2 6 3 9" xfId="21977"/>
    <cellStyle name="Обычный 12 2 2 6 3 9 2" xfId="50261"/>
    <cellStyle name="Обычный 12 2 2 6 4" xfId="1768"/>
    <cellStyle name="Обычный 12 2 2 6 4 2" xfId="3743"/>
    <cellStyle name="Обычный 12 2 2 6 4 2 2" xfId="8000"/>
    <cellStyle name="Обычный 12 2 2 6 4 2 2 2" xfId="36285"/>
    <cellStyle name="Обычный 12 2 2 6 4 2 3" xfId="17891"/>
    <cellStyle name="Обычный 12 2 2 6 4 2 3 2" xfId="46176"/>
    <cellStyle name="Обычный 12 2 2 6 4 2 4" xfId="21982"/>
    <cellStyle name="Обычный 12 2 2 6 4 2 4 2" xfId="50266"/>
    <cellStyle name="Обычный 12 2 2 6 4 2 5" xfId="32033"/>
    <cellStyle name="Обычный 12 2 2 6 4 3" xfId="7999"/>
    <cellStyle name="Обычный 12 2 2 6 4 3 2" xfId="36284"/>
    <cellStyle name="Обычный 12 2 2 6 4 4" xfId="15916"/>
    <cellStyle name="Обычный 12 2 2 6 4 4 2" xfId="44201"/>
    <cellStyle name="Обычный 12 2 2 6 4 5" xfId="21981"/>
    <cellStyle name="Обычный 12 2 2 6 4 5 2" xfId="50265"/>
    <cellStyle name="Обычный 12 2 2 6 4 6" xfId="30058"/>
    <cellStyle name="Обычный 12 2 2 6 4 7" xfId="60138"/>
    <cellStyle name="Обычный 12 2 2 6 5" xfId="2426"/>
    <cellStyle name="Обычный 12 2 2 6 5 2" xfId="8001"/>
    <cellStyle name="Обычный 12 2 2 6 5 2 2" xfId="36286"/>
    <cellStyle name="Обычный 12 2 2 6 5 3" xfId="16574"/>
    <cellStyle name="Обычный 12 2 2 6 5 3 2" xfId="44859"/>
    <cellStyle name="Обычный 12 2 2 6 5 4" xfId="21983"/>
    <cellStyle name="Обычный 12 2 2 6 5 4 2" xfId="50267"/>
    <cellStyle name="Обычный 12 2 2 6 5 5" xfId="30716"/>
    <cellStyle name="Обычный 12 2 2 6 6" xfId="4678"/>
    <cellStyle name="Обычный 12 2 2 6 6 2" xfId="8002"/>
    <cellStyle name="Обычный 12 2 2 6 6 2 2" xfId="36287"/>
    <cellStyle name="Обычный 12 2 2 6 6 3" xfId="21984"/>
    <cellStyle name="Обычный 12 2 2 6 6 3 2" xfId="50268"/>
    <cellStyle name="Обычный 12 2 2 6 6 4" xfId="32967"/>
    <cellStyle name="Обычный 12 2 2 6 7" xfId="5996"/>
    <cellStyle name="Обычный 12 2 2 6 7 2" xfId="8003"/>
    <cellStyle name="Обычный 12 2 2 6 7 2 2" xfId="36288"/>
    <cellStyle name="Обычный 12 2 2 6 7 3" xfId="21985"/>
    <cellStyle name="Обычный 12 2 2 6 7 3 2" xfId="50269"/>
    <cellStyle name="Обычный 12 2 2 6 7 4" xfId="34283"/>
    <cellStyle name="Обычный 12 2 2 6 8" xfId="7984"/>
    <cellStyle name="Обычный 12 2 2 6 8 2" xfId="36269"/>
    <cellStyle name="Обычный 12 2 2 6 9" xfId="14599"/>
    <cellStyle name="Обычный 12 2 2 6 9 2" xfId="42884"/>
    <cellStyle name="Обычный 12 2 2 7" xfId="611"/>
    <cellStyle name="Обычный 12 2 2 7 10" xfId="20144"/>
    <cellStyle name="Обычный 12 2 2 7 10 2" xfId="48428"/>
    <cellStyle name="Обычный 12 2 2 7 11" xfId="21986"/>
    <cellStyle name="Обычный 12 2 2 7 11 2" xfId="50270"/>
    <cellStyle name="Обычный 12 2 2 7 12" xfId="28906"/>
    <cellStyle name="Обычный 12 2 2 7 13" xfId="57447"/>
    <cellStyle name="Обычный 12 2 2 7 14" xfId="58797"/>
    <cellStyle name="Обычный 12 2 2 7 2" xfId="1000"/>
    <cellStyle name="Обычный 12 2 2 7 2 10" xfId="29291"/>
    <cellStyle name="Обычный 12 2 2 7 2 11" xfId="57448"/>
    <cellStyle name="Обычный 12 2 2 7 2 12" xfId="58798"/>
    <cellStyle name="Обычный 12 2 2 7 2 2" xfId="2976"/>
    <cellStyle name="Обычный 12 2 2 7 2 2 2" xfId="8006"/>
    <cellStyle name="Обычный 12 2 2 7 2 2 2 2" xfId="36291"/>
    <cellStyle name="Обычный 12 2 2 7 2 2 3" xfId="17124"/>
    <cellStyle name="Обычный 12 2 2 7 2 2 3 2" xfId="45409"/>
    <cellStyle name="Обычный 12 2 2 7 2 2 4" xfId="21988"/>
    <cellStyle name="Обычный 12 2 2 7 2 2 4 2" xfId="50272"/>
    <cellStyle name="Обычный 12 2 2 7 2 2 5" xfId="31266"/>
    <cellStyle name="Обычный 12 2 2 7 2 2 6" xfId="60143"/>
    <cellStyle name="Обычный 12 2 2 7 2 3" xfId="4683"/>
    <cellStyle name="Обычный 12 2 2 7 2 3 2" xfId="8007"/>
    <cellStyle name="Обычный 12 2 2 7 2 3 2 2" xfId="36292"/>
    <cellStyle name="Обычный 12 2 2 7 2 3 3" xfId="21989"/>
    <cellStyle name="Обычный 12 2 2 7 2 3 3 2" xfId="50273"/>
    <cellStyle name="Обычный 12 2 2 7 2 3 4" xfId="32972"/>
    <cellStyle name="Обычный 12 2 2 7 2 4" xfId="6001"/>
    <cellStyle name="Обычный 12 2 2 7 2 4 2" xfId="8008"/>
    <cellStyle name="Обычный 12 2 2 7 2 4 2 2" xfId="36293"/>
    <cellStyle name="Обычный 12 2 2 7 2 4 3" xfId="21990"/>
    <cellStyle name="Обычный 12 2 2 7 2 4 3 2" xfId="50274"/>
    <cellStyle name="Обычный 12 2 2 7 2 4 4" xfId="34288"/>
    <cellStyle name="Обычный 12 2 2 7 2 5" xfId="8005"/>
    <cellStyle name="Обычный 12 2 2 7 2 5 2" xfId="36290"/>
    <cellStyle name="Обычный 12 2 2 7 2 6" xfId="15149"/>
    <cellStyle name="Обычный 12 2 2 7 2 6 2" xfId="43434"/>
    <cellStyle name="Обычный 12 2 2 7 2 7" xfId="18971"/>
    <cellStyle name="Обычный 12 2 2 7 2 7 2" xfId="47255"/>
    <cellStyle name="Обычный 12 2 2 7 2 8" xfId="20145"/>
    <cellStyle name="Обычный 12 2 2 7 2 8 2" xfId="48429"/>
    <cellStyle name="Обычный 12 2 2 7 2 9" xfId="21987"/>
    <cellStyle name="Обычный 12 2 2 7 2 9 2" xfId="50271"/>
    <cellStyle name="Обычный 12 2 2 7 3" xfId="1933"/>
    <cellStyle name="Обычный 12 2 2 7 3 2" xfId="3908"/>
    <cellStyle name="Обычный 12 2 2 7 3 2 2" xfId="8010"/>
    <cellStyle name="Обычный 12 2 2 7 3 2 2 2" xfId="36295"/>
    <cellStyle name="Обычный 12 2 2 7 3 2 3" xfId="18056"/>
    <cellStyle name="Обычный 12 2 2 7 3 2 3 2" xfId="46341"/>
    <cellStyle name="Обычный 12 2 2 7 3 2 4" xfId="21992"/>
    <cellStyle name="Обычный 12 2 2 7 3 2 4 2" xfId="50276"/>
    <cellStyle name="Обычный 12 2 2 7 3 2 5" xfId="32198"/>
    <cellStyle name="Обычный 12 2 2 7 3 3" xfId="8009"/>
    <cellStyle name="Обычный 12 2 2 7 3 3 2" xfId="36294"/>
    <cellStyle name="Обычный 12 2 2 7 3 4" xfId="16081"/>
    <cellStyle name="Обычный 12 2 2 7 3 4 2" xfId="44366"/>
    <cellStyle name="Обычный 12 2 2 7 3 5" xfId="21991"/>
    <cellStyle name="Обычный 12 2 2 7 3 5 2" xfId="50275"/>
    <cellStyle name="Обычный 12 2 2 7 3 6" xfId="30223"/>
    <cellStyle name="Обычный 12 2 2 7 3 7" xfId="60142"/>
    <cellStyle name="Обычный 12 2 2 7 4" xfId="2591"/>
    <cellStyle name="Обычный 12 2 2 7 4 2" xfId="8011"/>
    <cellStyle name="Обычный 12 2 2 7 4 2 2" xfId="36296"/>
    <cellStyle name="Обычный 12 2 2 7 4 3" xfId="16739"/>
    <cellStyle name="Обычный 12 2 2 7 4 3 2" xfId="45024"/>
    <cellStyle name="Обычный 12 2 2 7 4 4" xfId="21993"/>
    <cellStyle name="Обычный 12 2 2 7 4 4 2" xfId="50277"/>
    <cellStyle name="Обычный 12 2 2 7 4 5" xfId="30881"/>
    <cellStyle name="Обычный 12 2 2 7 5" xfId="4682"/>
    <cellStyle name="Обычный 12 2 2 7 5 2" xfId="8012"/>
    <cellStyle name="Обычный 12 2 2 7 5 2 2" xfId="36297"/>
    <cellStyle name="Обычный 12 2 2 7 5 3" xfId="21994"/>
    <cellStyle name="Обычный 12 2 2 7 5 3 2" xfId="50278"/>
    <cellStyle name="Обычный 12 2 2 7 5 4" xfId="32971"/>
    <cellStyle name="Обычный 12 2 2 7 6" xfId="6000"/>
    <cellStyle name="Обычный 12 2 2 7 6 2" xfId="8013"/>
    <cellStyle name="Обычный 12 2 2 7 6 2 2" xfId="36298"/>
    <cellStyle name="Обычный 12 2 2 7 6 3" xfId="21995"/>
    <cellStyle name="Обычный 12 2 2 7 6 3 2" xfId="50279"/>
    <cellStyle name="Обычный 12 2 2 7 6 4" xfId="34287"/>
    <cellStyle name="Обычный 12 2 2 7 7" xfId="8004"/>
    <cellStyle name="Обычный 12 2 2 7 7 2" xfId="36289"/>
    <cellStyle name="Обычный 12 2 2 7 8" xfId="14764"/>
    <cellStyle name="Обычный 12 2 2 7 8 2" xfId="43049"/>
    <cellStyle name="Обычный 12 2 2 7 9" xfId="18970"/>
    <cellStyle name="Обычный 12 2 2 7 9 2" xfId="47254"/>
    <cellStyle name="Обычный 12 2 2 8" xfId="953"/>
    <cellStyle name="Обычный 12 2 2 8 10" xfId="29244"/>
    <cellStyle name="Обычный 12 2 2 8 11" xfId="57449"/>
    <cellStyle name="Обычный 12 2 2 8 12" xfId="58799"/>
    <cellStyle name="Обычный 12 2 2 8 2" xfId="2929"/>
    <cellStyle name="Обычный 12 2 2 8 2 2" xfId="8015"/>
    <cellStyle name="Обычный 12 2 2 8 2 2 2" xfId="36300"/>
    <cellStyle name="Обычный 12 2 2 8 2 3" xfId="17077"/>
    <cellStyle name="Обычный 12 2 2 8 2 3 2" xfId="45362"/>
    <cellStyle name="Обычный 12 2 2 8 2 4" xfId="21997"/>
    <cellStyle name="Обычный 12 2 2 8 2 4 2" xfId="50281"/>
    <cellStyle name="Обычный 12 2 2 8 2 5" xfId="31219"/>
    <cellStyle name="Обычный 12 2 2 8 2 6" xfId="60144"/>
    <cellStyle name="Обычный 12 2 2 8 3" xfId="4684"/>
    <cellStyle name="Обычный 12 2 2 8 3 2" xfId="8016"/>
    <cellStyle name="Обычный 12 2 2 8 3 2 2" xfId="36301"/>
    <cellStyle name="Обычный 12 2 2 8 3 3" xfId="21998"/>
    <cellStyle name="Обычный 12 2 2 8 3 3 2" xfId="50282"/>
    <cellStyle name="Обычный 12 2 2 8 3 4" xfId="32973"/>
    <cellStyle name="Обычный 12 2 2 8 4" xfId="6002"/>
    <cellStyle name="Обычный 12 2 2 8 4 2" xfId="8017"/>
    <cellStyle name="Обычный 12 2 2 8 4 2 2" xfId="36302"/>
    <cellStyle name="Обычный 12 2 2 8 4 3" xfId="21999"/>
    <cellStyle name="Обычный 12 2 2 8 4 3 2" xfId="50283"/>
    <cellStyle name="Обычный 12 2 2 8 4 4" xfId="34289"/>
    <cellStyle name="Обычный 12 2 2 8 5" xfId="8014"/>
    <cellStyle name="Обычный 12 2 2 8 5 2" xfId="36299"/>
    <cellStyle name="Обычный 12 2 2 8 6" xfId="15102"/>
    <cellStyle name="Обычный 12 2 2 8 6 2" xfId="43387"/>
    <cellStyle name="Обычный 12 2 2 8 7" xfId="18972"/>
    <cellStyle name="Обычный 12 2 2 8 7 2" xfId="47256"/>
    <cellStyle name="Обычный 12 2 2 8 8" xfId="20146"/>
    <cellStyle name="Обычный 12 2 2 8 8 2" xfId="48430"/>
    <cellStyle name="Обычный 12 2 2 8 9" xfId="21996"/>
    <cellStyle name="Обычный 12 2 2 8 9 2" xfId="50280"/>
    <cellStyle name="Обычный 12 2 2 9" xfId="1604"/>
    <cellStyle name="Обычный 12 2 2 9 2" xfId="3579"/>
    <cellStyle name="Обычный 12 2 2 9 2 2" xfId="8019"/>
    <cellStyle name="Обычный 12 2 2 9 2 2 2" xfId="36304"/>
    <cellStyle name="Обычный 12 2 2 9 2 3" xfId="17727"/>
    <cellStyle name="Обычный 12 2 2 9 2 3 2" xfId="46012"/>
    <cellStyle name="Обычный 12 2 2 9 2 4" xfId="22001"/>
    <cellStyle name="Обычный 12 2 2 9 2 4 2" xfId="50285"/>
    <cellStyle name="Обычный 12 2 2 9 2 5" xfId="31869"/>
    <cellStyle name="Обычный 12 2 2 9 3" xfId="8018"/>
    <cellStyle name="Обычный 12 2 2 9 3 2" xfId="36303"/>
    <cellStyle name="Обычный 12 2 2 9 4" xfId="15752"/>
    <cellStyle name="Обычный 12 2 2 9 4 2" xfId="44037"/>
    <cellStyle name="Обычный 12 2 2 9 5" xfId="22000"/>
    <cellStyle name="Обычный 12 2 2 9 5 2" xfId="50284"/>
    <cellStyle name="Обычный 12 2 2 9 6" xfId="29894"/>
    <cellStyle name="Обычный 12 2 2 9 7" xfId="60049"/>
    <cellStyle name="Обычный 12 2 20" xfId="18713"/>
    <cellStyle name="Обычный 12 2 20 2" xfId="46997"/>
    <cellStyle name="Обычный 12 2 21" xfId="20049"/>
    <cellStyle name="Обычный 12 2 21 2" xfId="48333"/>
    <cellStyle name="Обычный 12 2 22" xfId="21473"/>
    <cellStyle name="Обычный 12 2 22 2" xfId="49757"/>
    <cellStyle name="Обычный 12 2 23" xfId="28416"/>
    <cellStyle name="Обычный 12 2 23 2" xfId="56700"/>
    <cellStyle name="Обычный 12 2 24" xfId="28576"/>
    <cellStyle name="Обычный 12 2 25" xfId="56860"/>
    <cellStyle name="Обычный 12 2 26" xfId="57043"/>
    <cellStyle name="Обычный 12 2 27" xfId="57105"/>
    <cellStyle name="Обычный 12 2 28" xfId="57149"/>
    <cellStyle name="Обычный 12 2 29" xfId="57352"/>
    <cellStyle name="Обычный 12 2 3" xfId="179"/>
    <cellStyle name="Обычный 12 2 3 10" xfId="4253"/>
    <cellStyle name="Обычный 12 2 3 10 2" xfId="8021"/>
    <cellStyle name="Обычный 12 2 3 10 2 2" xfId="36306"/>
    <cellStyle name="Обычный 12 2 3 10 3" xfId="18401"/>
    <cellStyle name="Обычный 12 2 3 10 3 2" xfId="46686"/>
    <cellStyle name="Обычный 12 2 3 10 4" xfId="22003"/>
    <cellStyle name="Обычный 12 2 3 10 4 2" xfId="50287"/>
    <cellStyle name="Обычный 12 2 3 10 5" xfId="32543"/>
    <cellStyle name="Обычный 12 2 3 11" xfId="4416"/>
    <cellStyle name="Обычный 12 2 3 11 2" xfId="8022"/>
    <cellStyle name="Обычный 12 2 3 11 2 2" xfId="36307"/>
    <cellStyle name="Обычный 12 2 3 11 3" xfId="18564"/>
    <cellStyle name="Обычный 12 2 3 11 3 2" xfId="46849"/>
    <cellStyle name="Обычный 12 2 3 11 4" xfId="22004"/>
    <cellStyle name="Обычный 12 2 3 11 4 2" xfId="50288"/>
    <cellStyle name="Обычный 12 2 3 11 5" xfId="32706"/>
    <cellStyle name="Обычный 12 2 3 12" xfId="4685"/>
    <cellStyle name="Обычный 12 2 3 12 2" xfId="8023"/>
    <cellStyle name="Обычный 12 2 3 12 2 2" xfId="36308"/>
    <cellStyle name="Обычный 12 2 3 12 3" xfId="22005"/>
    <cellStyle name="Обычный 12 2 3 12 3 2" xfId="50289"/>
    <cellStyle name="Обычный 12 2 3 12 4" xfId="32974"/>
    <cellStyle name="Обычный 12 2 3 13" xfId="6003"/>
    <cellStyle name="Обычный 12 2 3 13 2" xfId="8024"/>
    <cellStyle name="Обычный 12 2 3 13 2 2" xfId="36309"/>
    <cellStyle name="Обычный 12 2 3 13 3" xfId="22006"/>
    <cellStyle name="Обычный 12 2 3 13 3 2" xfId="50290"/>
    <cellStyle name="Обычный 12 2 3 13 4" xfId="34290"/>
    <cellStyle name="Обычный 12 2 3 14" xfId="7215"/>
    <cellStyle name="Обычный 12 2 3 14 2" xfId="8025"/>
    <cellStyle name="Обычный 12 2 3 14 2 2" xfId="36310"/>
    <cellStyle name="Обычный 12 2 3 14 3" xfId="22007"/>
    <cellStyle name="Обычный 12 2 3 14 3 2" xfId="50291"/>
    <cellStyle name="Обычный 12 2 3 14 4" xfId="35500"/>
    <cellStyle name="Обычный 12 2 3 15" xfId="8020"/>
    <cellStyle name="Обычный 12 2 3 15 2" xfId="36305"/>
    <cellStyle name="Обычный 12 2 3 16" xfId="14447"/>
    <cellStyle name="Обычный 12 2 3 16 2" xfId="42732"/>
    <cellStyle name="Обычный 12 2 3 17" xfId="18726"/>
    <cellStyle name="Обычный 12 2 3 17 2" xfId="47010"/>
    <cellStyle name="Обычный 12 2 3 18" xfId="20147"/>
    <cellStyle name="Обычный 12 2 3 18 2" xfId="48431"/>
    <cellStyle name="Обычный 12 2 3 19" xfId="22002"/>
    <cellStyle name="Обычный 12 2 3 19 2" xfId="50286"/>
    <cellStyle name="Обычный 12 2 3 2" xfId="180"/>
    <cellStyle name="Обычный 12 2 3 2 10" xfId="4686"/>
    <cellStyle name="Обычный 12 2 3 2 10 2" xfId="8027"/>
    <cellStyle name="Обычный 12 2 3 2 10 2 2" xfId="36312"/>
    <cellStyle name="Обычный 12 2 3 2 10 3" xfId="22009"/>
    <cellStyle name="Обычный 12 2 3 2 10 3 2" xfId="50293"/>
    <cellStyle name="Обычный 12 2 3 2 10 4" xfId="32975"/>
    <cellStyle name="Обычный 12 2 3 2 11" xfId="6004"/>
    <cellStyle name="Обычный 12 2 3 2 11 2" xfId="8028"/>
    <cellStyle name="Обычный 12 2 3 2 11 2 2" xfId="36313"/>
    <cellStyle name="Обычный 12 2 3 2 11 3" xfId="22010"/>
    <cellStyle name="Обычный 12 2 3 2 11 3 2" xfId="50294"/>
    <cellStyle name="Обычный 12 2 3 2 11 4" xfId="34291"/>
    <cellStyle name="Обычный 12 2 3 2 12" xfId="7216"/>
    <cellStyle name="Обычный 12 2 3 2 12 2" xfId="8029"/>
    <cellStyle name="Обычный 12 2 3 2 12 2 2" xfId="36314"/>
    <cellStyle name="Обычный 12 2 3 2 12 3" xfId="22011"/>
    <cellStyle name="Обычный 12 2 3 2 12 3 2" xfId="50295"/>
    <cellStyle name="Обычный 12 2 3 2 12 4" xfId="35501"/>
    <cellStyle name="Обычный 12 2 3 2 13" xfId="8026"/>
    <cellStyle name="Обычный 12 2 3 2 13 2" xfId="36311"/>
    <cellStyle name="Обычный 12 2 3 2 14" xfId="14448"/>
    <cellStyle name="Обычный 12 2 3 2 14 2" xfId="42733"/>
    <cellStyle name="Обычный 12 2 3 2 15" xfId="18727"/>
    <cellStyle name="Обычный 12 2 3 2 15 2" xfId="47011"/>
    <cellStyle name="Обычный 12 2 3 2 16" xfId="20148"/>
    <cellStyle name="Обычный 12 2 3 2 16 2" xfId="48432"/>
    <cellStyle name="Обычный 12 2 3 2 17" xfId="22008"/>
    <cellStyle name="Обычный 12 2 3 2 17 2" xfId="50292"/>
    <cellStyle name="Обычный 12 2 3 2 18" xfId="28430"/>
    <cellStyle name="Обычный 12 2 3 2 18 2" xfId="56714"/>
    <cellStyle name="Обычный 12 2 3 2 19" xfId="28590"/>
    <cellStyle name="Обычный 12 2 3 2 2" xfId="181"/>
    <cellStyle name="Обычный 12 2 3 2 2 10" xfId="6005"/>
    <cellStyle name="Обычный 12 2 3 2 2 10 2" xfId="8031"/>
    <cellStyle name="Обычный 12 2 3 2 2 10 2 2" xfId="36316"/>
    <cellStyle name="Обычный 12 2 3 2 2 10 3" xfId="22013"/>
    <cellStyle name="Обычный 12 2 3 2 2 10 3 2" xfId="50297"/>
    <cellStyle name="Обычный 12 2 3 2 2 10 4" xfId="34292"/>
    <cellStyle name="Обычный 12 2 3 2 2 11" xfId="7217"/>
    <cellStyle name="Обычный 12 2 3 2 2 11 2" xfId="8032"/>
    <cellStyle name="Обычный 12 2 3 2 2 11 2 2" xfId="36317"/>
    <cellStyle name="Обычный 12 2 3 2 2 11 3" xfId="22014"/>
    <cellStyle name="Обычный 12 2 3 2 2 11 3 2" xfId="50298"/>
    <cellStyle name="Обычный 12 2 3 2 2 11 4" xfId="35502"/>
    <cellStyle name="Обычный 12 2 3 2 2 12" xfId="8030"/>
    <cellStyle name="Обычный 12 2 3 2 2 12 2" xfId="36315"/>
    <cellStyle name="Обычный 12 2 3 2 2 13" xfId="14449"/>
    <cellStyle name="Обычный 12 2 3 2 2 13 2" xfId="42734"/>
    <cellStyle name="Обычный 12 2 3 2 2 14" xfId="18728"/>
    <cellStyle name="Обычный 12 2 3 2 2 14 2" xfId="47012"/>
    <cellStyle name="Обычный 12 2 3 2 2 15" xfId="20149"/>
    <cellStyle name="Обычный 12 2 3 2 2 15 2" xfId="48433"/>
    <cellStyle name="Обычный 12 2 3 2 2 16" xfId="22012"/>
    <cellStyle name="Обычный 12 2 3 2 2 16 2" xfId="50296"/>
    <cellStyle name="Обычный 12 2 3 2 2 17" xfId="28431"/>
    <cellStyle name="Обычный 12 2 3 2 2 17 2" xfId="56715"/>
    <cellStyle name="Обычный 12 2 3 2 2 18" xfId="28591"/>
    <cellStyle name="Обычный 12 2 3 2 2 19" xfId="56875"/>
    <cellStyle name="Обычный 12 2 3 2 2 2" xfId="451"/>
    <cellStyle name="Обычный 12 2 3 2 2 2 10" xfId="18973"/>
    <cellStyle name="Обычный 12 2 3 2 2 2 10 2" xfId="47257"/>
    <cellStyle name="Обычный 12 2 3 2 2 2 11" xfId="20150"/>
    <cellStyle name="Обычный 12 2 3 2 2 2 11 2" xfId="48434"/>
    <cellStyle name="Обычный 12 2 3 2 2 2 12" xfId="22015"/>
    <cellStyle name="Обычный 12 2 3 2 2 2 12 2" xfId="50299"/>
    <cellStyle name="Обычный 12 2 3 2 2 2 13" xfId="28755"/>
    <cellStyle name="Обычный 12 2 3 2 2 2 14" xfId="57453"/>
    <cellStyle name="Обычный 12 2 3 2 2 2 15" xfId="58803"/>
    <cellStyle name="Обычный 12 2 3 2 2 2 2" xfId="792"/>
    <cellStyle name="Обычный 12 2 3 2 2 2 2 10" xfId="20151"/>
    <cellStyle name="Обычный 12 2 3 2 2 2 2 10 2" xfId="48435"/>
    <cellStyle name="Обычный 12 2 3 2 2 2 2 11" xfId="22016"/>
    <cellStyle name="Обычный 12 2 3 2 2 2 2 11 2" xfId="50300"/>
    <cellStyle name="Обычный 12 2 3 2 2 2 2 12" xfId="29084"/>
    <cellStyle name="Обычный 12 2 3 2 2 2 2 13" xfId="57454"/>
    <cellStyle name="Обычный 12 2 3 2 2 2 2 14" xfId="58804"/>
    <cellStyle name="Обычный 12 2 3 2 2 2 2 2" xfId="1005"/>
    <cellStyle name="Обычный 12 2 3 2 2 2 2 2 10" xfId="29296"/>
    <cellStyle name="Обычный 12 2 3 2 2 2 2 2 11" xfId="57455"/>
    <cellStyle name="Обычный 12 2 3 2 2 2 2 2 12" xfId="58805"/>
    <cellStyle name="Обычный 12 2 3 2 2 2 2 2 2" xfId="2981"/>
    <cellStyle name="Обычный 12 2 3 2 2 2 2 2 2 2" xfId="8036"/>
    <cellStyle name="Обычный 12 2 3 2 2 2 2 2 2 2 2" xfId="36321"/>
    <cellStyle name="Обычный 12 2 3 2 2 2 2 2 2 3" xfId="17129"/>
    <cellStyle name="Обычный 12 2 3 2 2 2 2 2 2 3 2" xfId="45414"/>
    <cellStyle name="Обычный 12 2 3 2 2 2 2 2 2 4" xfId="22018"/>
    <cellStyle name="Обычный 12 2 3 2 2 2 2 2 2 4 2" xfId="50302"/>
    <cellStyle name="Обычный 12 2 3 2 2 2 2 2 2 5" xfId="31271"/>
    <cellStyle name="Обычный 12 2 3 2 2 2 2 2 2 6" xfId="60150"/>
    <cellStyle name="Обычный 12 2 3 2 2 2 2 2 3" xfId="4690"/>
    <cellStyle name="Обычный 12 2 3 2 2 2 2 2 3 2" xfId="8037"/>
    <cellStyle name="Обычный 12 2 3 2 2 2 2 2 3 2 2" xfId="36322"/>
    <cellStyle name="Обычный 12 2 3 2 2 2 2 2 3 3" xfId="22019"/>
    <cellStyle name="Обычный 12 2 3 2 2 2 2 2 3 3 2" xfId="50303"/>
    <cellStyle name="Обычный 12 2 3 2 2 2 2 2 3 4" xfId="32979"/>
    <cellStyle name="Обычный 12 2 3 2 2 2 2 2 4" xfId="6008"/>
    <cellStyle name="Обычный 12 2 3 2 2 2 2 2 4 2" xfId="8038"/>
    <cellStyle name="Обычный 12 2 3 2 2 2 2 2 4 2 2" xfId="36323"/>
    <cellStyle name="Обычный 12 2 3 2 2 2 2 2 4 3" xfId="22020"/>
    <cellStyle name="Обычный 12 2 3 2 2 2 2 2 4 3 2" xfId="50304"/>
    <cellStyle name="Обычный 12 2 3 2 2 2 2 2 4 4" xfId="34295"/>
    <cellStyle name="Обычный 12 2 3 2 2 2 2 2 5" xfId="8035"/>
    <cellStyle name="Обычный 12 2 3 2 2 2 2 2 5 2" xfId="36320"/>
    <cellStyle name="Обычный 12 2 3 2 2 2 2 2 6" xfId="15154"/>
    <cellStyle name="Обычный 12 2 3 2 2 2 2 2 6 2" xfId="43439"/>
    <cellStyle name="Обычный 12 2 3 2 2 2 2 2 7" xfId="18975"/>
    <cellStyle name="Обычный 12 2 3 2 2 2 2 2 7 2" xfId="47259"/>
    <cellStyle name="Обычный 12 2 3 2 2 2 2 2 8" xfId="20152"/>
    <cellStyle name="Обычный 12 2 3 2 2 2 2 2 8 2" xfId="48436"/>
    <cellStyle name="Обычный 12 2 3 2 2 2 2 2 9" xfId="22017"/>
    <cellStyle name="Обычный 12 2 3 2 2 2 2 2 9 2" xfId="50301"/>
    <cellStyle name="Обычный 12 2 3 2 2 2 2 3" xfId="2111"/>
    <cellStyle name="Обычный 12 2 3 2 2 2 2 3 2" xfId="4086"/>
    <cellStyle name="Обычный 12 2 3 2 2 2 2 3 2 2" xfId="8040"/>
    <cellStyle name="Обычный 12 2 3 2 2 2 2 3 2 2 2" xfId="36325"/>
    <cellStyle name="Обычный 12 2 3 2 2 2 2 3 2 3" xfId="18234"/>
    <cellStyle name="Обычный 12 2 3 2 2 2 2 3 2 3 2" xfId="46519"/>
    <cellStyle name="Обычный 12 2 3 2 2 2 2 3 2 4" xfId="22022"/>
    <cellStyle name="Обычный 12 2 3 2 2 2 2 3 2 4 2" xfId="50306"/>
    <cellStyle name="Обычный 12 2 3 2 2 2 2 3 2 5" xfId="32376"/>
    <cellStyle name="Обычный 12 2 3 2 2 2 2 3 3" xfId="8039"/>
    <cellStyle name="Обычный 12 2 3 2 2 2 2 3 3 2" xfId="36324"/>
    <cellStyle name="Обычный 12 2 3 2 2 2 2 3 4" xfId="16259"/>
    <cellStyle name="Обычный 12 2 3 2 2 2 2 3 4 2" xfId="44544"/>
    <cellStyle name="Обычный 12 2 3 2 2 2 2 3 5" xfId="22021"/>
    <cellStyle name="Обычный 12 2 3 2 2 2 2 3 5 2" xfId="50305"/>
    <cellStyle name="Обычный 12 2 3 2 2 2 2 3 6" xfId="30401"/>
    <cellStyle name="Обычный 12 2 3 2 2 2 2 3 7" xfId="60149"/>
    <cellStyle name="Обычный 12 2 3 2 2 2 2 4" xfId="2769"/>
    <cellStyle name="Обычный 12 2 3 2 2 2 2 4 2" xfId="8041"/>
    <cellStyle name="Обычный 12 2 3 2 2 2 2 4 2 2" xfId="36326"/>
    <cellStyle name="Обычный 12 2 3 2 2 2 2 4 3" xfId="16917"/>
    <cellStyle name="Обычный 12 2 3 2 2 2 2 4 3 2" xfId="45202"/>
    <cellStyle name="Обычный 12 2 3 2 2 2 2 4 4" xfId="22023"/>
    <cellStyle name="Обычный 12 2 3 2 2 2 2 4 4 2" xfId="50307"/>
    <cellStyle name="Обычный 12 2 3 2 2 2 2 4 5" xfId="31059"/>
    <cellStyle name="Обычный 12 2 3 2 2 2 2 5" xfId="4689"/>
    <cellStyle name="Обычный 12 2 3 2 2 2 2 5 2" xfId="8042"/>
    <cellStyle name="Обычный 12 2 3 2 2 2 2 5 2 2" xfId="36327"/>
    <cellStyle name="Обычный 12 2 3 2 2 2 2 5 3" xfId="22024"/>
    <cellStyle name="Обычный 12 2 3 2 2 2 2 5 3 2" xfId="50308"/>
    <cellStyle name="Обычный 12 2 3 2 2 2 2 5 4" xfId="32978"/>
    <cellStyle name="Обычный 12 2 3 2 2 2 2 6" xfId="6007"/>
    <cellStyle name="Обычный 12 2 3 2 2 2 2 6 2" xfId="8043"/>
    <cellStyle name="Обычный 12 2 3 2 2 2 2 6 2 2" xfId="36328"/>
    <cellStyle name="Обычный 12 2 3 2 2 2 2 6 3" xfId="22025"/>
    <cellStyle name="Обычный 12 2 3 2 2 2 2 6 3 2" xfId="50309"/>
    <cellStyle name="Обычный 12 2 3 2 2 2 2 6 4" xfId="34294"/>
    <cellStyle name="Обычный 12 2 3 2 2 2 2 7" xfId="8034"/>
    <cellStyle name="Обычный 12 2 3 2 2 2 2 7 2" xfId="36319"/>
    <cellStyle name="Обычный 12 2 3 2 2 2 2 8" xfId="14942"/>
    <cellStyle name="Обычный 12 2 3 2 2 2 2 8 2" xfId="43227"/>
    <cellStyle name="Обычный 12 2 3 2 2 2 2 9" xfId="18974"/>
    <cellStyle name="Обычный 12 2 3 2 2 2 2 9 2" xfId="47258"/>
    <cellStyle name="Обычный 12 2 3 2 2 2 3" xfId="1004"/>
    <cellStyle name="Обычный 12 2 3 2 2 2 3 10" xfId="29295"/>
    <cellStyle name="Обычный 12 2 3 2 2 2 3 11" xfId="57456"/>
    <cellStyle name="Обычный 12 2 3 2 2 2 3 12" xfId="58806"/>
    <cellStyle name="Обычный 12 2 3 2 2 2 3 2" xfId="2980"/>
    <cellStyle name="Обычный 12 2 3 2 2 2 3 2 2" xfId="8045"/>
    <cellStyle name="Обычный 12 2 3 2 2 2 3 2 2 2" xfId="36330"/>
    <cellStyle name="Обычный 12 2 3 2 2 2 3 2 3" xfId="17128"/>
    <cellStyle name="Обычный 12 2 3 2 2 2 3 2 3 2" xfId="45413"/>
    <cellStyle name="Обычный 12 2 3 2 2 2 3 2 4" xfId="22027"/>
    <cellStyle name="Обычный 12 2 3 2 2 2 3 2 4 2" xfId="50311"/>
    <cellStyle name="Обычный 12 2 3 2 2 2 3 2 5" xfId="31270"/>
    <cellStyle name="Обычный 12 2 3 2 2 2 3 2 6" xfId="60151"/>
    <cellStyle name="Обычный 12 2 3 2 2 2 3 3" xfId="4691"/>
    <cellStyle name="Обычный 12 2 3 2 2 2 3 3 2" xfId="8046"/>
    <cellStyle name="Обычный 12 2 3 2 2 2 3 3 2 2" xfId="36331"/>
    <cellStyle name="Обычный 12 2 3 2 2 2 3 3 3" xfId="22028"/>
    <cellStyle name="Обычный 12 2 3 2 2 2 3 3 3 2" xfId="50312"/>
    <cellStyle name="Обычный 12 2 3 2 2 2 3 3 4" xfId="32980"/>
    <cellStyle name="Обычный 12 2 3 2 2 2 3 4" xfId="6009"/>
    <cellStyle name="Обычный 12 2 3 2 2 2 3 4 2" xfId="8047"/>
    <cellStyle name="Обычный 12 2 3 2 2 2 3 4 2 2" xfId="36332"/>
    <cellStyle name="Обычный 12 2 3 2 2 2 3 4 3" xfId="22029"/>
    <cellStyle name="Обычный 12 2 3 2 2 2 3 4 3 2" xfId="50313"/>
    <cellStyle name="Обычный 12 2 3 2 2 2 3 4 4" xfId="34296"/>
    <cellStyle name="Обычный 12 2 3 2 2 2 3 5" xfId="8044"/>
    <cellStyle name="Обычный 12 2 3 2 2 2 3 5 2" xfId="36329"/>
    <cellStyle name="Обычный 12 2 3 2 2 2 3 6" xfId="15153"/>
    <cellStyle name="Обычный 12 2 3 2 2 2 3 6 2" xfId="43438"/>
    <cellStyle name="Обычный 12 2 3 2 2 2 3 7" xfId="18976"/>
    <cellStyle name="Обычный 12 2 3 2 2 2 3 7 2" xfId="47260"/>
    <cellStyle name="Обычный 12 2 3 2 2 2 3 8" xfId="20153"/>
    <cellStyle name="Обычный 12 2 3 2 2 2 3 8 2" xfId="48437"/>
    <cellStyle name="Обычный 12 2 3 2 2 2 3 9" xfId="22026"/>
    <cellStyle name="Обычный 12 2 3 2 2 2 3 9 2" xfId="50310"/>
    <cellStyle name="Обычный 12 2 3 2 2 2 4" xfId="1782"/>
    <cellStyle name="Обычный 12 2 3 2 2 2 4 2" xfId="3757"/>
    <cellStyle name="Обычный 12 2 3 2 2 2 4 2 2" xfId="8049"/>
    <cellStyle name="Обычный 12 2 3 2 2 2 4 2 2 2" xfId="36334"/>
    <cellStyle name="Обычный 12 2 3 2 2 2 4 2 3" xfId="17905"/>
    <cellStyle name="Обычный 12 2 3 2 2 2 4 2 3 2" xfId="46190"/>
    <cellStyle name="Обычный 12 2 3 2 2 2 4 2 4" xfId="22031"/>
    <cellStyle name="Обычный 12 2 3 2 2 2 4 2 4 2" xfId="50315"/>
    <cellStyle name="Обычный 12 2 3 2 2 2 4 2 5" xfId="32047"/>
    <cellStyle name="Обычный 12 2 3 2 2 2 4 3" xfId="8048"/>
    <cellStyle name="Обычный 12 2 3 2 2 2 4 3 2" xfId="36333"/>
    <cellStyle name="Обычный 12 2 3 2 2 2 4 4" xfId="15930"/>
    <cellStyle name="Обычный 12 2 3 2 2 2 4 4 2" xfId="44215"/>
    <cellStyle name="Обычный 12 2 3 2 2 2 4 5" xfId="22030"/>
    <cellStyle name="Обычный 12 2 3 2 2 2 4 5 2" xfId="50314"/>
    <cellStyle name="Обычный 12 2 3 2 2 2 4 6" xfId="30072"/>
    <cellStyle name="Обычный 12 2 3 2 2 2 4 7" xfId="60148"/>
    <cellStyle name="Обычный 12 2 3 2 2 2 5" xfId="2440"/>
    <cellStyle name="Обычный 12 2 3 2 2 2 5 2" xfId="8050"/>
    <cellStyle name="Обычный 12 2 3 2 2 2 5 2 2" xfId="36335"/>
    <cellStyle name="Обычный 12 2 3 2 2 2 5 3" xfId="16588"/>
    <cellStyle name="Обычный 12 2 3 2 2 2 5 3 2" xfId="44873"/>
    <cellStyle name="Обычный 12 2 3 2 2 2 5 4" xfId="22032"/>
    <cellStyle name="Обычный 12 2 3 2 2 2 5 4 2" xfId="50316"/>
    <cellStyle name="Обычный 12 2 3 2 2 2 5 5" xfId="30730"/>
    <cellStyle name="Обычный 12 2 3 2 2 2 6" xfId="4688"/>
    <cellStyle name="Обычный 12 2 3 2 2 2 6 2" xfId="8051"/>
    <cellStyle name="Обычный 12 2 3 2 2 2 6 2 2" xfId="36336"/>
    <cellStyle name="Обычный 12 2 3 2 2 2 6 3" xfId="22033"/>
    <cellStyle name="Обычный 12 2 3 2 2 2 6 3 2" xfId="50317"/>
    <cellStyle name="Обычный 12 2 3 2 2 2 6 4" xfId="32977"/>
    <cellStyle name="Обычный 12 2 3 2 2 2 7" xfId="6006"/>
    <cellStyle name="Обычный 12 2 3 2 2 2 7 2" xfId="8052"/>
    <cellStyle name="Обычный 12 2 3 2 2 2 7 2 2" xfId="36337"/>
    <cellStyle name="Обычный 12 2 3 2 2 2 7 3" xfId="22034"/>
    <cellStyle name="Обычный 12 2 3 2 2 2 7 3 2" xfId="50318"/>
    <cellStyle name="Обычный 12 2 3 2 2 2 7 4" xfId="34293"/>
    <cellStyle name="Обычный 12 2 3 2 2 2 8" xfId="8033"/>
    <cellStyle name="Обычный 12 2 3 2 2 2 8 2" xfId="36318"/>
    <cellStyle name="Обычный 12 2 3 2 2 2 9" xfId="14613"/>
    <cellStyle name="Обычный 12 2 3 2 2 2 9 2" xfId="42898"/>
    <cellStyle name="Обычный 12 2 3 2 2 20" xfId="57169"/>
    <cellStyle name="Обычный 12 2 3 2 2 21" xfId="57452"/>
    <cellStyle name="Обычный 12 2 3 2 2 22" xfId="58802"/>
    <cellStyle name="Обычный 12 2 3 2 2 3" xfId="625"/>
    <cellStyle name="Обычный 12 2 3 2 2 3 10" xfId="20154"/>
    <cellStyle name="Обычный 12 2 3 2 2 3 10 2" xfId="48438"/>
    <cellStyle name="Обычный 12 2 3 2 2 3 11" xfId="22035"/>
    <cellStyle name="Обычный 12 2 3 2 2 3 11 2" xfId="50319"/>
    <cellStyle name="Обычный 12 2 3 2 2 3 12" xfId="28920"/>
    <cellStyle name="Обычный 12 2 3 2 2 3 13" xfId="57457"/>
    <cellStyle name="Обычный 12 2 3 2 2 3 14" xfId="58807"/>
    <cellStyle name="Обычный 12 2 3 2 2 3 2" xfId="1006"/>
    <cellStyle name="Обычный 12 2 3 2 2 3 2 10" xfId="29297"/>
    <cellStyle name="Обычный 12 2 3 2 2 3 2 11" xfId="57458"/>
    <cellStyle name="Обычный 12 2 3 2 2 3 2 12" xfId="58808"/>
    <cellStyle name="Обычный 12 2 3 2 2 3 2 2" xfId="2982"/>
    <cellStyle name="Обычный 12 2 3 2 2 3 2 2 2" xfId="8055"/>
    <cellStyle name="Обычный 12 2 3 2 2 3 2 2 2 2" xfId="36340"/>
    <cellStyle name="Обычный 12 2 3 2 2 3 2 2 3" xfId="17130"/>
    <cellStyle name="Обычный 12 2 3 2 2 3 2 2 3 2" xfId="45415"/>
    <cellStyle name="Обычный 12 2 3 2 2 3 2 2 4" xfId="22037"/>
    <cellStyle name="Обычный 12 2 3 2 2 3 2 2 4 2" xfId="50321"/>
    <cellStyle name="Обычный 12 2 3 2 2 3 2 2 5" xfId="31272"/>
    <cellStyle name="Обычный 12 2 3 2 2 3 2 2 6" xfId="60153"/>
    <cellStyle name="Обычный 12 2 3 2 2 3 2 3" xfId="4693"/>
    <cellStyle name="Обычный 12 2 3 2 2 3 2 3 2" xfId="8056"/>
    <cellStyle name="Обычный 12 2 3 2 2 3 2 3 2 2" xfId="36341"/>
    <cellStyle name="Обычный 12 2 3 2 2 3 2 3 3" xfId="22038"/>
    <cellStyle name="Обычный 12 2 3 2 2 3 2 3 3 2" xfId="50322"/>
    <cellStyle name="Обычный 12 2 3 2 2 3 2 3 4" xfId="32982"/>
    <cellStyle name="Обычный 12 2 3 2 2 3 2 4" xfId="6011"/>
    <cellStyle name="Обычный 12 2 3 2 2 3 2 4 2" xfId="8057"/>
    <cellStyle name="Обычный 12 2 3 2 2 3 2 4 2 2" xfId="36342"/>
    <cellStyle name="Обычный 12 2 3 2 2 3 2 4 3" xfId="22039"/>
    <cellStyle name="Обычный 12 2 3 2 2 3 2 4 3 2" xfId="50323"/>
    <cellStyle name="Обычный 12 2 3 2 2 3 2 4 4" xfId="34298"/>
    <cellStyle name="Обычный 12 2 3 2 2 3 2 5" xfId="8054"/>
    <cellStyle name="Обычный 12 2 3 2 2 3 2 5 2" xfId="36339"/>
    <cellStyle name="Обычный 12 2 3 2 2 3 2 6" xfId="15155"/>
    <cellStyle name="Обычный 12 2 3 2 2 3 2 6 2" xfId="43440"/>
    <cellStyle name="Обычный 12 2 3 2 2 3 2 7" xfId="18978"/>
    <cellStyle name="Обычный 12 2 3 2 2 3 2 7 2" xfId="47262"/>
    <cellStyle name="Обычный 12 2 3 2 2 3 2 8" xfId="20155"/>
    <cellStyle name="Обычный 12 2 3 2 2 3 2 8 2" xfId="48439"/>
    <cellStyle name="Обычный 12 2 3 2 2 3 2 9" xfId="22036"/>
    <cellStyle name="Обычный 12 2 3 2 2 3 2 9 2" xfId="50320"/>
    <cellStyle name="Обычный 12 2 3 2 2 3 3" xfId="1947"/>
    <cellStyle name="Обычный 12 2 3 2 2 3 3 2" xfId="3922"/>
    <cellStyle name="Обычный 12 2 3 2 2 3 3 2 2" xfId="8059"/>
    <cellStyle name="Обычный 12 2 3 2 2 3 3 2 2 2" xfId="36344"/>
    <cellStyle name="Обычный 12 2 3 2 2 3 3 2 3" xfId="18070"/>
    <cellStyle name="Обычный 12 2 3 2 2 3 3 2 3 2" xfId="46355"/>
    <cellStyle name="Обычный 12 2 3 2 2 3 3 2 4" xfId="22041"/>
    <cellStyle name="Обычный 12 2 3 2 2 3 3 2 4 2" xfId="50325"/>
    <cellStyle name="Обычный 12 2 3 2 2 3 3 2 5" xfId="32212"/>
    <cellStyle name="Обычный 12 2 3 2 2 3 3 3" xfId="8058"/>
    <cellStyle name="Обычный 12 2 3 2 2 3 3 3 2" xfId="36343"/>
    <cellStyle name="Обычный 12 2 3 2 2 3 3 4" xfId="16095"/>
    <cellStyle name="Обычный 12 2 3 2 2 3 3 4 2" xfId="44380"/>
    <cellStyle name="Обычный 12 2 3 2 2 3 3 5" xfId="22040"/>
    <cellStyle name="Обычный 12 2 3 2 2 3 3 5 2" xfId="50324"/>
    <cellStyle name="Обычный 12 2 3 2 2 3 3 6" xfId="30237"/>
    <cellStyle name="Обычный 12 2 3 2 2 3 3 7" xfId="60152"/>
    <cellStyle name="Обычный 12 2 3 2 2 3 4" xfId="2605"/>
    <cellStyle name="Обычный 12 2 3 2 2 3 4 2" xfId="8060"/>
    <cellStyle name="Обычный 12 2 3 2 2 3 4 2 2" xfId="36345"/>
    <cellStyle name="Обычный 12 2 3 2 2 3 4 3" xfId="16753"/>
    <cellStyle name="Обычный 12 2 3 2 2 3 4 3 2" xfId="45038"/>
    <cellStyle name="Обычный 12 2 3 2 2 3 4 4" xfId="22042"/>
    <cellStyle name="Обычный 12 2 3 2 2 3 4 4 2" xfId="50326"/>
    <cellStyle name="Обычный 12 2 3 2 2 3 4 5" xfId="30895"/>
    <cellStyle name="Обычный 12 2 3 2 2 3 5" xfId="4692"/>
    <cellStyle name="Обычный 12 2 3 2 2 3 5 2" xfId="8061"/>
    <cellStyle name="Обычный 12 2 3 2 2 3 5 2 2" xfId="36346"/>
    <cellStyle name="Обычный 12 2 3 2 2 3 5 3" xfId="22043"/>
    <cellStyle name="Обычный 12 2 3 2 2 3 5 3 2" xfId="50327"/>
    <cellStyle name="Обычный 12 2 3 2 2 3 5 4" xfId="32981"/>
    <cellStyle name="Обычный 12 2 3 2 2 3 6" xfId="6010"/>
    <cellStyle name="Обычный 12 2 3 2 2 3 6 2" xfId="8062"/>
    <cellStyle name="Обычный 12 2 3 2 2 3 6 2 2" xfId="36347"/>
    <cellStyle name="Обычный 12 2 3 2 2 3 6 3" xfId="22044"/>
    <cellStyle name="Обычный 12 2 3 2 2 3 6 3 2" xfId="50328"/>
    <cellStyle name="Обычный 12 2 3 2 2 3 6 4" xfId="34297"/>
    <cellStyle name="Обычный 12 2 3 2 2 3 7" xfId="8053"/>
    <cellStyle name="Обычный 12 2 3 2 2 3 7 2" xfId="36338"/>
    <cellStyle name="Обычный 12 2 3 2 2 3 8" xfId="14778"/>
    <cellStyle name="Обычный 12 2 3 2 2 3 8 2" xfId="43063"/>
    <cellStyle name="Обычный 12 2 3 2 2 3 9" xfId="18977"/>
    <cellStyle name="Обычный 12 2 3 2 2 3 9 2" xfId="47261"/>
    <cellStyle name="Обычный 12 2 3 2 2 4" xfId="1003"/>
    <cellStyle name="Обычный 12 2 3 2 2 4 10" xfId="29294"/>
    <cellStyle name="Обычный 12 2 3 2 2 4 11" xfId="57459"/>
    <cellStyle name="Обычный 12 2 3 2 2 4 12" xfId="58809"/>
    <cellStyle name="Обычный 12 2 3 2 2 4 2" xfId="2979"/>
    <cellStyle name="Обычный 12 2 3 2 2 4 2 2" xfId="8064"/>
    <cellStyle name="Обычный 12 2 3 2 2 4 2 2 2" xfId="36349"/>
    <cellStyle name="Обычный 12 2 3 2 2 4 2 3" xfId="17127"/>
    <cellStyle name="Обычный 12 2 3 2 2 4 2 3 2" xfId="45412"/>
    <cellStyle name="Обычный 12 2 3 2 2 4 2 4" xfId="22046"/>
    <cellStyle name="Обычный 12 2 3 2 2 4 2 4 2" xfId="50330"/>
    <cellStyle name="Обычный 12 2 3 2 2 4 2 5" xfId="31269"/>
    <cellStyle name="Обычный 12 2 3 2 2 4 2 6" xfId="60154"/>
    <cellStyle name="Обычный 12 2 3 2 2 4 3" xfId="4694"/>
    <cellStyle name="Обычный 12 2 3 2 2 4 3 2" xfId="8065"/>
    <cellStyle name="Обычный 12 2 3 2 2 4 3 2 2" xfId="36350"/>
    <cellStyle name="Обычный 12 2 3 2 2 4 3 3" xfId="22047"/>
    <cellStyle name="Обычный 12 2 3 2 2 4 3 3 2" xfId="50331"/>
    <cellStyle name="Обычный 12 2 3 2 2 4 3 4" xfId="32983"/>
    <cellStyle name="Обычный 12 2 3 2 2 4 4" xfId="6012"/>
    <cellStyle name="Обычный 12 2 3 2 2 4 4 2" xfId="8066"/>
    <cellStyle name="Обычный 12 2 3 2 2 4 4 2 2" xfId="36351"/>
    <cellStyle name="Обычный 12 2 3 2 2 4 4 3" xfId="22048"/>
    <cellStyle name="Обычный 12 2 3 2 2 4 4 3 2" xfId="50332"/>
    <cellStyle name="Обычный 12 2 3 2 2 4 4 4" xfId="34299"/>
    <cellStyle name="Обычный 12 2 3 2 2 4 5" xfId="8063"/>
    <cellStyle name="Обычный 12 2 3 2 2 4 5 2" xfId="36348"/>
    <cellStyle name="Обычный 12 2 3 2 2 4 6" xfId="15152"/>
    <cellStyle name="Обычный 12 2 3 2 2 4 6 2" xfId="43437"/>
    <cellStyle name="Обычный 12 2 3 2 2 4 7" xfId="18979"/>
    <cellStyle name="Обычный 12 2 3 2 2 4 7 2" xfId="47263"/>
    <cellStyle name="Обычный 12 2 3 2 2 4 8" xfId="20156"/>
    <cellStyle name="Обычный 12 2 3 2 2 4 8 2" xfId="48440"/>
    <cellStyle name="Обычный 12 2 3 2 2 4 9" xfId="22045"/>
    <cellStyle name="Обычный 12 2 3 2 2 4 9 2" xfId="50329"/>
    <cellStyle name="Обычный 12 2 3 2 2 5" xfId="1618"/>
    <cellStyle name="Обычный 12 2 3 2 2 5 2" xfId="3593"/>
    <cellStyle name="Обычный 12 2 3 2 2 5 2 2" xfId="8068"/>
    <cellStyle name="Обычный 12 2 3 2 2 5 2 2 2" xfId="36353"/>
    <cellStyle name="Обычный 12 2 3 2 2 5 2 3" xfId="17741"/>
    <cellStyle name="Обычный 12 2 3 2 2 5 2 3 2" xfId="46026"/>
    <cellStyle name="Обычный 12 2 3 2 2 5 2 4" xfId="22050"/>
    <cellStyle name="Обычный 12 2 3 2 2 5 2 4 2" xfId="50334"/>
    <cellStyle name="Обычный 12 2 3 2 2 5 2 5" xfId="31883"/>
    <cellStyle name="Обычный 12 2 3 2 2 5 3" xfId="8067"/>
    <cellStyle name="Обычный 12 2 3 2 2 5 3 2" xfId="36352"/>
    <cellStyle name="Обычный 12 2 3 2 2 5 4" xfId="15766"/>
    <cellStyle name="Обычный 12 2 3 2 2 5 4 2" xfId="44051"/>
    <cellStyle name="Обычный 12 2 3 2 2 5 5" xfId="22049"/>
    <cellStyle name="Обычный 12 2 3 2 2 5 5 2" xfId="50333"/>
    <cellStyle name="Обычный 12 2 3 2 2 5 6" xfId="29908"/>
    <cellStyle name="Обычный 12 2 3 2 2 5 7" xfId="60147"/>
    <cellStyle name="Обычный 12 2 3 2 2 6" xfId="2276"/>
    <cellStyle name="Обычный 12 2 3 2 2 6 2" xfId="8069"/>
    <cellStyle name="Обычный 12 2 3 2 2 6 2 2" xfId="36354"/>
    <cellStyle name="Обычный 12 2 3 2 2 6 3" xfId="16424"/>
    <cellStyle name="Обычный 12 2 3 2 2 6 3 2" xfId="44709"/>
    <cellStyle name="Обычный 12 2 3 2 2 6 4" xfId="22051"/>
    <cellStyle name="Обычный 12 2 3 2 2 6 4 2" xfId="50335"/>
    <cellStyle name="Обычный 12 2 3 2 2 6 5" xfId="30566"/>
    <cellStyle name="Обычный 12 2 3 2 2 7" xfId="4255"/>
    <cellStyle name="Обычный 12 2 3 2 2 7 2" xfId="8070"/>
    <cellStyle name="Обычный 12 2 3 2 2 7 2 2" xfId="36355"/>
    <cellStyle name="Обычный 12 2 3 2 2 7 3" xfId="18403"/>
    <cellStyle name="Обычный 12 2 3 2 2 7 3 2" xfId="46688"/>
    <cellStyle name="Обычный 12 2 3 2 2 7 4" xfId="22052"/>
    <cellStyle name="Обычный 12 2 3 2 2 7 4 2" xfId="50336"/>
    <cellStyle name="Обычный 12 2 3 2 2 7 5" xfId="32545"/>
    <cellStyle name="Обычный 12 2 3 2 2 8" xfId="4418"/>
    <cellStyle name="Обычный 12 2 3 2 2 8 2" xfId="8071"/>
    <cellStyle name="Обычный 12 2 3 2 2 8 2 2" xfId="36356"/>
    <cellStyle name="Обычный 12 2 3 2 2 8 3" xfId="18566"/>
    <cellStyle name="Обычный 12 2 3 2 2 8 3 2" xfId="46851"/>
    <cellStyle name="Обычный 12 2 3 2 2 8 4" xfId="22053"/>
    <cellStyle name="Обычный 12 2 3 2 2 8 4 2" xfId="50337"/>
    <cellStyle name="Обычный 12 2 3 2 2 8 5" xfId="32708"/>
    <cellStyle name="Обычный 12 2 3 2 2 9" xfId="4687"/>
    <cellStyle name="Обычный 12 2 3 2 2 9 2" xfId="8072"/>
    <cellStyle name="Обычный 12 2 3 2 2 9 2 2" xfId="36357"/>
    <cellStyle name="Обычный 12 2 3 2 2 9 3" xfId="22054"/>
    <cellStyle name="Обычный 12 2 3 2 2 9 3 2" xfId="50338"/>
    <cellStyle name="Обычный 12 2 3 2 2 9 4" xfId="32976"/>
    <cellStyle name="Обычный 12 2 3 2 20" xfId="56874"/>
    <cellStyle name="Обычный 12 2 3 2 21" xfId="57168"/>
    <cellStyle name="Обычный 12 2 3 2 22" xfId="57451"/>
    <cellStyle name="Обычный 12 2 3 2 23" xfId="58801"/>
    <cellStyle name="Обычный 12 2 3 2 3" xfId="450"/>
    <cellStyle name="Обычный 12 2 3 2 3 10" xfId="18980"/>
    <cellStyle name="Обычный 12 2 3 2 3 10 2" xfId="47264"/>
    <cellStyle name="Обычный 12 2 3 2 3 11" xfId="20157"/>
    <cellStyle name="Обычный 12 2 3 2 3 11 2" xfId="48441"/>
    <cellStyle name="Обычный 12 2 3 2 3 12" xfId="22055"/>
    <cellStyle name="Обычный 12 2 3 2 3 12 2" xfId="50339"/>
    <cellStyle name="Обычный 12 2 3 2 3 13" xfId="28754"/>
    <cellStyle name="Обычный 12 2 3 2 3 14" xfId="57460"/>
    <cellStyle name="Обычный 12 2 3 2 3 15" xfId="58810"/>
    <cellStyle name="Обычный 12 2 3 2 3 2" xfId="791"/>
    <cellStyle name="Обычный 12 2 3 2 3 2 10" xfId="20158"/>
    <cellStyle name="Обычный 12 2 3 2 3 2 10 2" xfId="48442"/>
    <cellStyle name="Обычный 12 2 3 2 3 2 11" xfId="22056"/>
    <cellStyle name="Обычный 12 2 3 2 3 2 11 2" xfId="50340"/>
    <cellStyle name="Обычный 12 2 3 2 3 2 12" xfId="29083"/>
    <cellStyle name="Обычный 12 2 3 2 3 2 13" xfId="57461"/>
    <cellStyle name="Обычный 12 2 3 2 3 2 14" xfId="58811"/>
    <cellStyle name="Обычный 12 2 3 2 3 2 2" xfId="1008"/>
    <cellStyle name="Обычный 12 2 3 2 3 2 2 10" xfId="29299"/>
    <cellStyle name="Обычный 12 2 3 2 3 2 2 11" xfId="57462"/>
    <cellStyle name="Обычный 12 2 3 2 3 2 2 12" xfId="58812"/>
    <cellStyle name="Обычный 12 2 3 2 3 2 2 2" xfId="2984"/>
    <cellStyle name="Обычный 12 2 3 2 3 2 2 2 2" xfId="8076"/>
    <cellStyle name="Обычный 12 2 3 2 3 2 2 2 2 2" xfId="36361"/>
    <cellStyle name="Обычный 12 2 3 2 3 2 2 2 3" xfId="17132"/>
    <cellStyle name="Обычный 12 2 3 2 3 2 2 2 3 2" xfId="45417"/>
    <cellStyle name="Обычный 12 2 3 2 3 2 2 2 4" xfId="22058"/>
    <cellStyle name="Обычный 12 2 3 2 3 2 2 2 4 2" xfId="50342"/>
    <cellStyle name="Обычный 12 2 3 2 3 2 2 2 5" xfId="31274"/>
    <cellStyle name="Обычный 12 2 3 2 3 2 2 2 6" xfId="60157"/>
    <cellStyle name="Обычный 12 2 3 2 3 2 2 3" xfId="4697"/>
    <cellStyle name="Обычный 12 2 3 2 3 2 2 3 2" xfId="8077"/>
    <cellStyle name="Обычный 12 2 3 2 3 2 2 3 2 2" xfId="36362"/>
    <cellStyle name="Обычный 12 2 3 2 3 2 2 3 3" xfId="22059"/>
    <cellStyle name="Обычный 12 2 3 2 3 2 2 3 3 2" xfId="50343"/>
    <cellStyle name="Обычный 12 2 3 2 3 2 2 3 4" xfId="32986"/>
    <cellStyle name="Обычный 12 2 3 2 3 2 2 4" xfId="6015"/>
    <cellStyle name="Обычный 12 2 3 2 3 2 2 4 2" xfId="8078"/>
    <cellStyle name="Обычный 12 2 3 2 3 2 2 4 2 2" xfId="36363"/>
    <cellStyle name="Обычный 12 2 3 2 3 2 2 4 3" xfId="22060"/>
    <cellStyle name="Обычный 12 2 3 2 3 2 2 4 3 2" xfId="50344"/>
    <cellStyle name="Обычный 12 2 3 2 3 2 2 4 4" xfId="34302"/>
    <cellStyle name="Обычный 12 2 3 2 3 2 2 5" xfId="8075"/>
    <cellStyle name="Обычный 12 2 3 2 3 2 2 5 2" xfId="36360"/>
    <cellStyle name="Обычный 12 2 3 2 3 2 2 6" xfId="15157"/>
    <cellStyle name="Обычный 12 2 3 2 3 2 2 6 2" xfId="43442"/>
    <cellStyle name="Обычный 12 2 3 2 3 2 2 7" xfId="18982"/>
    <cellStyle name="Обычный 12 2 3 2 3 2 2 7 2" xfId="47266"/>
    <cellStyle name="Обычный 12 2 3 2 3 2 2 8" xfId="20159"/>
    <cellStyle name="Обычный 12 2 3 2 3 2 2 8 2" xfId="48443"/>
    <cellStyle name="Обычный 12 2 3 2 3 2 2 9" xfId="22057"/>
    <cellStyle name="Обычный 12 2 3 2 3 2 2 9 2" xfId="50341"/>
    <cellStyle name="Обычный 12 2 3 2 3 2 3" xfId="2110"/>
    <cellStyle name="Обычный 12 2 3 2 3 2 3 2" xfId="4085"/>
    <cellStyle name="Обычный 12 2 3 2 3 2 3 2 2" xfId="8080"/>
    <cellStyle name="Обычный 12 2 3 2 3 2 3 2 2 2" xfId="36365"/>
    <cellStyle name="Обычный 12 2 3 2 3 2 3 2 3" xfId="18233"/>
    <cellStyle name="Обычный 12 2 3 2 3 2 3 2 3 2" xfId="46518"/>
    <cellStyle name="Обычный 12 2 3 2 3 2 3 2 4" xfId="22062"/>
    <cellStyle name="Обычный 12 2 3 2 3 2 3 2 4 2" xfId="50346"/>
    <cellStyle name="Обычный 12 2 3 2 3 2 3 2 5" xfId="32375"/>
    <cellStyle name="Обычный 12 2 3 2 3 2 3 3" xfId="8079"/>
    <cellStyle name="Обычный 12 2 3 2 3 2 3 3 2" xfId="36364"/>
    <cellStyle name="Обычный 12 2 3 2 3 2 3 4" xfId="16258"/>
    <cellStyle name="Обычный 12 2 3 2 3 2 3 4 2" xfId="44543"/>
    <cellStyle name="Обычный 12 2 3 2 3 2 3 5" xfId="22061"/>
    <cellStyle name="Обычный 12 2 3 2 3 2 3 5 2" xfId="50345"/>
    <cellStyle name="Обычный 12 2 3 2 3 2 3 6" xfId="30400"/>
    <cellStyle name="Обычный 12 2 3 2 3 2 3 7" xfId="60156"/>
    <cellStyle name="Обычный 12 2 3 2 3 2 4" xfId="2768"/>
    <cellStyle name="Обычный 12 2 3 2 3 2 4 2" xfId="8081"/>
    <cellStyle name="Обычный 12 2 3 2 3 2 4 2 2" xfId="36366"/>
    <cellStyle name="Обычный 12 2 3 2 3 2 4 3" xfId="16916"/>
    <cellStyle name="Обычный 12 2 3 2 3 2 4 3 2" xfId="45201"/>
    <cellStyle name="Обычный 12 2 3 2 3 2 4 4" xfId="22063"/>
    <cellStyle name="Обычный 12 2 3 2 3 2 4 4 2" xfId="50347"/>
    <cellStyle name="Обычный 12 2 3 2 3 2 4 5" xfId="31058"/>
    <cellStyle name="Обычный 12 2 3 2 3 2 5" xfId="4696"/>
    <cellStyle name="Обычный 12 2 3 2 3 2 5 2" xfId="8082"/>
    <cellStyle name="Обычный 12 2 3 2 3 2 5 2 2" xfId="36367"/>
    <cellStyle name="Обычный 12 2 3 2 3 2 5 3" xfId="22064"/>
    <cellStyle name="Обычный 12 2 3 2 3 2 5 3 2" xfId="50348"/>
    <cellStyle name="Обычный 12 2 3 2 3 2 5 4" xfId="32985"/>
    <cellStyle name="Обычный 12 2 3 2 3 2 6" xfId="6014"/>
    <cellStyle name="Обычный 12 2 3 2 3 2 6 2" xfId="8083"/>
    <cellStyle name="Обычный 12 2 3 2 3 2 6 2 2" xfId="36368"/>
    <cellStyle name="Обычный 12 2 3 2 3 2 6 3" xfId="22065"/>
    <cellStyle name="Обычный 12 2 3 2 3 2 6 3 2" xfId="50349"/>
    <cellStyle name="Обычный 12 2 3 2 3 2 6 4" xfId="34301"/>
    <cellStyle name="Обычный 12 2 3 2 3 2 7" xfId="8074"/>
    <cellStyle name="Обычный 12 2 3 2 3 2 7 2" xfId="36359"/>
    <cellStyle name="Обычный 12 2 3 2 3 2 8" xfId="14941"/>
    <cellStyle name="Обычный 12 2 3 2 3 2 8 2" xfId="43226"/>
    <cellStyle name="Обычный 12 2 3 2 3 2 9" xfId="18981"/>
    <cellStyle name="Обычный 12 2 3 2 3 2 9 2" xfId="47265"/>
    <cellStyle name="Обычный 12 2 3 2 3 3" xfId="1007"/>
    <cellStyle name="Обычный 12 2 3 2 3 3 10" xfId="29298"/>
    <cellStyle name="Обычный 12 2 3 2 3 3 11" xfId="57463"/>
    <cellStyle name="Обычный 12 2 3 2 3 3 12" xfId="58813"/>
    <cellStyle name="Обычный 12 2 3 2 3 3 2" xfId="2983"/>
    <cellStyle name="Обычный 12 2 3 2 3 3 2 2" xfId="8085"/>
    <cellStyle name="Обычный 12 2 3 2 3 3 2 2 2" xfId="36370"/>
    <cellStyle name="Обычный 12 2 3 2 3 3 2 3" xfId="17131"/>
    <cellStyle name="Обычный 12 2 3 2 3 3 2 3 2" xfId="45416"/>
    <cellStyle name="Обычный 12 2 3 2 3 3 2 4" xfId="22067"/>
    <cellStyle name="Обычный 12 2 3 2 3 3 2 4 2" xfId="50351"/>
    <cellStyle name="Обычный 12 2 3 2 3 3 2 5" xfId="31273"/>
    <cellStyle name="Обычный 12 2 3 2 3 3 2 6" xfId="60158"/>
    <cellStyle name="Обычный 12 2 3 2 3 3 3" xfId="4698"/>
    <cellStyle name="Обычный 12 2 3 2 3 3 3 2" xfId="8086"/>
    <cellStyle name="Обычный 12 2 3 2 3 3 3 2 2" xfId="36371"/>
    <cellStyle name="Обычный 12 2 3 2 3 3 3 3" xfId="22068"/>
    <cellStyle name="Обычный 12 2 3 2 3 3 3 3 2" xfId="50352"/>
    <cellStyle name="Обычный 12 2 3 2 3 3 3 4" xfId="32987"/>
    <cellStyle name="Обычный 12 2 3 2 3 3 4" xfId="6016"/>
    <cellStyle name="Обычный 12 2 3 2 3 3 4 2" xfId="8087"/>
    <cellStyle name="Обычный 12 2 3 2 3 3 4 2 2" xfId="36372"/>
    <cellStyle name="Обычный 12 2 3 2 3 3 4 3" xfId="22069"/>
    <cellStyle name="Обычный 12 2 3 2 3 3 4 3 2" xfId="50353"/>
    <cellStyle name="Обычный 12 2 3 2 3 3 4 4" xfId="34303"/>
    <cellStyle name="Обычный 12 2 3 2 3 3 5" xfId="8084"/>
    <cellStyle name="Обычный 12 2 3 2 3 3 5 2" xfId="36369"/>
    <cellStyle name="Обычный 12 2 3 2 3 3 6" xfId="15156"/>
    <cellStyle name="Обычный 12 2 3 2 3 3 6 2" xfId="43441"/>
    <cellStyle name="Обычный 12 2 3 2 3 3 7" xfId="18983"/>
    <cellStyle name="Обычный 12 2 3 2 3 3 7 2" xfId="47267"/>
    <cellStyle name="Обычный 12 2 3 2 3 3 8" xfId="20160"/>
    <cellStyle name="Обычный 12 2 3 2 3 3 8 2" xfId="48444"/>
    <cellStyle name="Обычный 12 2 3 2 3 3 9" xfId="22066"/>
    <cellStyle name="Обычный 12 2 3 2 3 3 9 2" xfId="50350"/>
    <cellStyle name="Обычный 12 2 3 2 3 4" xfId="1781"/>
    <cellStyle name="Обычный 12 2 3 2 3 4 2" xfId="3756"/>
    <cellStyle name="Обычный 12 2 3 2 3 4 2 2" xfId="8089"/>
    <cellStyle name="Обычный 12 2 3 2 3 4 2 2 2" xfId="36374"/>
    <cellStyle name="Обычный 12 2 3 2 3 4 2 3" xfId="17904"/>
    <cellStyle name="Обычный 12 2 3 2 3 4 2 3 2" xfId="46189"/>
    <cellStyle name="Обычный 12 2 3 2 3 4 2 4" xfId="22071"/>
    <cellStyle name="Обычный 12 2 3 2 3 4 2 4 2" xfId="50355"/>
    <cellStyle name="Обычный 12 2 3 2 3 4 2 5" xfId="32046"/>
    <cellStyle name="Обычный 12 2 3 2 3 4 3" xfId="8088"/>
    <cellStyle name="Обычный 12 2 3 2 3 4 3 2" xfId="36373"/>
    <cellStyle name="Обычный 12 2 3 2 3 4 4" xfId="15929"/>
    <cellStyle name="Обычный 12 2 3 2 3 4 4 2" xfId="44214"/>
    <cellStyle name="Обычный 12 2 3 2 3 4 5" xfId="22070"/>
    <cellStyle name="Обычный 12 2 3 2 3 4 5 2" xfId="50354"/>
    <cellStyle name="Обычный 12 2 3 2 3 4 6" xfId="30071"/>
    <cellStyle name="Обычный 12 2 3 2 3 4 7" xfId="60155"/>
    <cellStyle name="Обычный 12 2 3 2 3 5" xfId="2439"/>
    <cellStyle name="Обычный 12 2 3 2 3 5 2" xfId="8090"/>
    <cellStyle name="Обычный 12 2 3 2 3 5 2 2" xfId="36375"/>
    <cellStyle name="Обычный 12 2 3 2 3 5 3" xfId="16587"/>
    <cellStyle name="Обычный 12 2 3 2 3 5 3 2" xfId="44872"/>
    <cellStyle name="Обычный 12 2 3 2 3 5 4" xfId="22072"/>
    <cellStyle name="Обычный 12 2 3 2 3 5 4 2" xfId="50356"/>
    <cellStyle name="Обычный 12 2 3 2 3 5 5" xfId="30729"/>
    <cellStyle name="Обычный 12 2 3 2 3 6" xfId="4695"/>
    <cellStyle name="Обычный 12 2 3 2 3 6 2" xfId="8091"/>
    <cellStyle name="Обычный 12 2 3 2 3 6 2 2" xfId="36376"/>
    <cellStyle name="Обычный 12 2 3 2 3 6 3" xfId="22073"/>
    <cellStyle name="Обычный 12 2 3 2 3 6 3 2" xfId="50357"/>
    <cellStyle name="Обычный 12 2 3 2 3 6 4" xfId="32984"/>
    <cellStyle name="Обычный 12 2 3 2 3 7" xfId="6013"/>
    <cellStyle name="Обычный 12 2 3 2 3 7 2" xfId="8092"/>
    <cellStyle name="Обычный 12 2 3 2 3 7 2 2" xfId="36377"/>
    <cellStyle name="Обычный 12 2 3 2 3 7 3" xfId="22074"/>
    <cellStyle name="Обычный 12 2 3 2 3 7 3 2" xfId="50358"/>
    <cellStyle name="Обычный 12 2 3 2 3 7 4" xfId="34300"/>
    <cellStyle name="Обычный 12 2 3 2 3 8" xfId="8073"/>
    <cellStyle name="Обычный 12 2 3 2 3 8 2" xfId="36358"/>
    <cellStyle name="Обычный 12 2 3 2 3 9" xfId="14612"/>
    <cellStyle name="Обычный 12 2 3 2 3 9 2" xfId="42897"/>
    <cellStyle name="Обычный 12 2 3 2 4" xfId="624"/>
    <cellStyle name="Обычный 12 2 3 2 4 10" xfId="20161"/>
    <cellStyle name="Обычный 12 2 3 2 4 10 2" xfId="48445"/>
    <cellStyle name="Обычный 12 2 3 2 4 11" xfId="22075"/>
    <cellStyle name="Обычный 12 2 3 2 4 11 2" xfId="50359"/>
    <cellStyle name="Обычный 12 2 3 2 4 12" xfId="28919"/>
    <cellStyle name="Обычный 12 2 3 2 4 13" xfId="57464"/>
    <cellStyle name="Обычный 12 2 3 2 4 14" xfId="58814"/>
    <cellStyle name="Обычный 12 2 3 2 4 2" xfId="1009"/>
    <cellStyle name="Обычный 12 2 3 2 4 2 10" xfId="29300"/>
    <cellStyle name="Обычный 12 2 3 2 4 2 11" xfId="57465"/>
    <cellStyle name="Обычный 12 2 3 2 4 2 12" xfId="58815"/>
    <cellStyle name="Обычный 12 2 3 2 4 2 2" xfId="2985"/>
    <cellStyle name="Обычный 12 2 3 2 4 2 2 2" xfId="8095"/>
    <cellStyle name="Обычный 12 2 3 2 4 2 2 2 2" xfId="36380"/>
    <cellStyle name="Обычный 12 2 3 2 4 2 2 3" xfId="17133"/>
    <cellStyle name="Обычный 12 2 3 2 4 2 2 3 2" xfId="45418"/>
    <cellStyle name="Обычный 12 2 3 2 4 2 2 4" xfId="22077"/>
    <cellStyle name="Обычный 12 2 3 2 4 2 2 4 2" xfId="50361"/>
    <cellStyle name="Обычный 12 2 3 2 4 2 2 5" xfId="31275"/>
    <cellStyle name="Обычный 12 2 3 2 4 2 2 6" xfId="60160"/>
    <cellStyle name="Обычный 12 2 3 2 4 2 3" xfId="4700"/>
    <cellStyle name="Обычный 12 2 3 2 4 2 3 2" xfId="8096"/>
    <cellStyle name="Обычный 12 2 3 2 4 2 3 2 2" xfId="36381"/>
    <cellStyle name="Обычный 12 2 3 2 4 2 3 3" xfId="22078"/>
    <cellStyle name="Обычный 12 2 3 2 4 2 3 3 2" xfId="50362"/>
    <cellStyle name="Обычный 12 2 3 2 4 2 3 4" xfId="32989"/>
    <cellStyle name="Обычный 12 2 3 2 4 2 4" xfId="6018"/>
    <cellStyle name="Обычный 12 2 3 2 4 2 4 2" xfId="8097"/>
    <cellStyle name="Обычный 12 2 3 2 4 2 4 2 2" xfId="36382"/>
    <cellStyle name="Обычный 12 2 3 2 4 2 4 3" xfId="22079"/>
    <cellStyle name="Обычный 12 2 3 2 4 2 4 3 2" xfId="50363"/>
    <cellStyle name="Обычный 12 2 3 2 4 2 4 4" xfId="34305"/>
    <cellStyle name="Обычный 12 2 3 2 4 2 5" xfId="8094"/>
    <cellStyle name="Обычный 12 2 3 2 4 2 5 2" xfId="36379"/>
    <cellStyle name="Обычный 12 2 3 2 4 2 6" xfId="15158"/>
    <cellStyle name="Обычный 12 2 3 2 4 2 6 2" xfId="43443"/>
    <cellStyle name="Обычный 12 2 3 2 4 2 7" xfId="18985"/>
    <cellStyle name="Обычный 12 2 3 2 4 2 7 2" xfId="47269"/>
    <cellStyle name="Обычный 12 2 3 2 4 2 8" xfId="20162"/>
    <cellStyle name="Обычный 12 2 3 2 4 2 8 2" xfId="48446"/>
    <cellStyle name="Обычный 12 2 3 2 4 2 9" xfId="22076"/>
    <cellStyle name="Обычный 12 2 3 2 4 2 9 2" xfId="50360"/>
    <cellStyle name="Обычный 12 2 3 2 4 3" xfId="1946"/>
    <cellStyle name="Обычный 12 2 3 2 4 3 2" xfId="3921"/>
    <cellStyle name="Обычный 12 2 3 2 4 3 2 2" xfId="8099"/>
    <cellStyle name="Обычный 12 2 3 2 4 3 2 2 2" xfId="36384"/>
    <cellStyle name="Обычный 12 2 3 2 4 3 2 3" xfId="18069"/>
    <cellStyle name="Обычный 12 2 3 2 4 3 2 3 2" xfId="46354"/>
    <cellStyle name="Обычный 12 2 3 2 4 3 2 4" xfId="22081"/>
    <cellStyle name="Обычный 12 2 3 2 4 3 2 4 2" xfId="50365"/>
    <cellStyle name="Обычный 12 2 3 2 4 3 2 5" xfId="32211"/>
    <cellStyle name="Обычный 12 2 3 2 4 3 3" xfId="8098"/>
    <cellStyle name="Обычный 12 2 3 2 4 3 3 2" xfId="36383"/>
    <cellStyle name="Обычный 12 2 3 2 4 3 4" xfId="16094"/>
    <cellStyle name="Обычный 12 2 3 2 4 3 4 2" xfId="44379"/>
    <cellStyle name="Обычный 12 2 3 2 4 3 5" xfId="22080"/>
    <cellStyle name="Обычный 12 2 3 2 4 3 5 2" xfId="50364"/>
    <cellStyle name="Обычный 12 2 3 2 4 3 6" xfId="30236"/>
    <cellStyle name="Обычный 12 2 3 2 4 3 7" xfId="60159"/>
    <cellStyle name="Обычный 12 2 3 2 4 4" xfId="2604"/>
    <cellStyle name="Обычный 12 2 3 2 4 4 2" xfId="8100"/>
    <cellStyle name="Обычный 12 2 3 2 4 4 2 2" xfId="36385"/>
    <cellStyle name="Обычный 12 2 3 2 4 4 3" xfId="16752"/>
    <cellStyle name="Обычный 12 2 3 2 4 4 3 2" xfId="45037"/>
    <cellStyle name="Обычный 12 2 3 2 4 4 4" xfId="22082"/>
    <cellStyle name="Обычный 12 2 3 2 4 4 4 2" xfId="50366"/>
    <cellStyle name="Обычный 12 2 3 2 4 4 5" xfId="30894"/>
    <cellStyle name="Обычный 12 2 3 2 4 5" xfId="4699"/>
    <cellStyle name="Обычный 12 2 3 2 4 5 2" xfId="8101"/>
    <cellStyle name="Обычный 12 2 3 2 4 5 2 2" xfId="36386"/>
    <cellStyle name="Обычный 12 2 3 2 4 5 3" xfId="22083"/>
    <cellStyle name="Обычный 12 2 3 2 4 5 3 2" xfId="50367"/>
    <cellStyle name="Обычный 12 2 3 2 4 5 4" xfId="32988"/>
    <cellStyle name="Обычный 12 2 3 2 4 6" xfId="6017"/>
    <cellStyle name="Обычный 12 2 3 2 4 6 2" xfId="8102"/>
    <cellStyle name="Обычный 12 2 3 2 4 6 2 2" xfId="36387"/>
    <cellStyle name="Обычный 12 2 3 2 4 6 3" xfId="22084"/>
    <cellStyle name="Обычный 12 2 3 2 4 6 3 2" xfId="50368"/>
    <cellStyle name="Обычный 12 2 3 2 4 6 4" xfId="34304"/>
    <cellStyle name="Обычный 12 2 3 2 4 7" xfId="8093"/>
    <cellStyle name="Обычный 12 2 3 2 4 7 2" xfId="36378"/>
    <cellStyle name="Обычный 12 2 3 2 4 8" xfId="14777"/>
    <cellStyle name="Обычный 12 2 3 2 4 8 2" xfId="43062"/>
    <cellStyle name="Обычный 12 2 3 2 4 9" xfId="18984"/>
    <cellStyle name="Обычный 12 2 3 2 4 9 2" xfId="47268"/>
    <cellStyle name="Обычный 12 2 3 2 5" xfId="1002"/>
    <cellStyle name="Обычный 12 2 3 2 5 10" xfId="29293"/>
    <cellStyle name="Обычный 12 2 3 2 5 11" xfId="57466"/>
    <cellStyle name="Обычный 12 2 3 2 5 12" xfId="58816"/>
    <cellStyle name="Обычный 12 2 3 2 5 2" xfId="2978"/>
    <cellStyle name="Обычный 12 2 3 2 5 2 2" xfId="8104"/>
    <cellStyle name="Обычный 12 2 3 2 5 2 2 2" xfId="36389"/>
    <cellStyle name="Обычный 12 2 3 2 5 2 3" xfId="17126"/>
    <cellStyle name="Обычный 12 2 3 2 5 2 3 2" xfId="45411"/>
    <cellStyle name="Обычный 12 2 3 2 5 2 4" xfId="22086"/>
    <cellStyle name="Обычный 12 2 3 2 5 2 4 2" xfId="50370"/>
    <cellStyle name="Обычный 12 2 3 2 5 2 5" xfId="31268"/>
    <cellStyle name="Обычный 12 2 3 2 5 2 6" xfId="60161"/>
    <cellStyle name="Обычный 12 2 3 2 5 3" xfId="4701"/>
    <cellStyle name="Обычный 12 2 3 2 5 3 2" xfId="8105"/>
    <cellStyle name="Обычный 12 2 3 2 5 3 2 2" xfId="36390"/>
    <cellStyle name="Обычный 12 2 3 2 5 3 3" xfId="22087"/>
    <cellStyle name="Обычный 12 2 3 2 5 3 3 2" xfId="50371"/>
    <cellStyle name="Обычный 12 2 3 2 5 3 4" xfId="32990"/>
    <cellStyle name="Обычный 12 2 3 2 5 4" xfId="6019"/>
    <cellStyle name="Обычный 12 2 3 2 5 4 2" xfId="8106"/>
    <cellStyle name="Обычный 12 2 3 2 5 4 2 2" xfId="36391"/>
    <cellStyle name="Обычный 12 2 3 2 5 4 3" xfId="22088"/>
    <cellStyle name="Обычный 12 2 3 2 5 4 3 2" xfId="50372"/>
    <cellStyle name="Обычный 12 2 3 2 5 4 4" xfId="34306"/>
    <cellStyle name="Обычный 12 2 3 2 5 5" xfId="8103"/>
    <cellStyle name="Обычный 12 2 3 2 5 5 2" xfId="36388"/>
    <cellStyle name="Обычный 12 2 3 2 5 6" xfId="15151"/>
    <cellStyle name="Обычный 12 2 3 2 5 6 2" xfId="43436"/>
    <cellStyle name="Обычный 12 2 3 2 5 7" xfId="18986"/>
    <cellStyle name="Обычный 12 2 3 2 5 7 2" xfId="47270"/>
    <cellStyle name="Обычный 12 2 3 2 5 8" xfId="20163"/>
    <cellStyle name="Обычный 12 2 3 2 5 8 2" xfId="48447"/>
    <cellStyle name="Обычный 12 2 3 2 5 9" xfId="22085"/>
    <cellStyle name="Обычный 12 2 3 2 5 9 2" xfId="50369"/>
    <cellStyle name="Обычный 12 2 3 2 6" xfId="1617"/>
    <cellStyle name="Обычный 12 2 3 2 6 2" xfId="3592"/>
    <cellStyle name="Обычный 12 2 3 2 6 2 2" xfId="8108"/>
    <cellStyle name="Обычный 12 2 3 2 6 2 2 2" xfId="36393"/>
    <cellStyle name="Обычный 12 2 3 2 6 2 3" xfId="17740"/>
    <cellStyle name="Обычный 12 2 3 2 6 2 3 2" xfId="46025"/>
    <cellStyle name="Обычный 12 2 3 2 6 2 4" xfId="22090"/>
    <cellStyle name="Обычный 12 2 3 2 6 2 4 2" xfId="50374"/>
    <cellStyle name="Обычный 12 2 3 2 6 2 5" xfId="31882"/>
    <cellStyle name="Обычный 12 2 3 2 6 3" xfId="8107"/>
    <cellStyle name="Обычный 12 2 3 2 6 3 2" xfId="36392"/>
    <cellStyle name="Обычный 12 2 3 2 6 4" xfId="15765"/>
    <cellStyle name="Обычный 12 2 3 2 6 4 2" xfId="44050"/>
    <cellStyle name="Обычный 12 2 3 2 6 5" xfId="22089"/>
    <cellStyle name="Обычный 12 2 3 2 6 5 2" xfId="50373"/>
    <cellStyle name="Обычный 12 2 3 2 6 6" xfId="29907"/>
    <cellStyle name="Обычный 12 2 3 2 6 7" xfId="60146"/>
    <cellStyle name="Обычный 12 2 3 2 7" xfId="2275"/>
    <cellStyle name="Обычный 12 2 3 2 7 2" xfId="8109"/>
    <cellStyle name="Обычный 12 2 3 2 7 2 2" xfId="36394"/>
    <cellStyle name="Обычный 12 2 3 2 7 3" xfId="16423"/>
    <cellStyle name="Обычный 12 2 3 2 7 3 2" xfId="44708"/>
    <cellStyle name="Обычный 12 2 3 2 7 4" xfId="22091"/>
    <cellStyle name="Обычный 12 2 3 2 7 4 2" xfId="50375"/>
    <cellStyle name="Обычный 12 2 3 2 7 5" xfId="30565"/>
    <cellStyle name="Обычный 12 2 3 2 8" xfId="4254"/>
    <cellStyle name="Обычный 12 2 3 2 8 2" xfId="8110"/>
    <cellStyle name="Обычный 12 2 3 2 8 2 2" xfId="36395"/>
    <cellStyle name="Обычный 12 2 3 2 8 3" xfId="18402"/>
    <cellStyle name="Обычный 12 2 3 2 8 3 2" xfId="46687"/>
    <cellStyle name="Обычный 12 2 3 2 8 4" xfId="22092"/>
    <cellStyle name="Обычный 12 2 3 2 8 4 2" xfId="50376"/>
    <cellStyle name="Обычный 12 2 3 2 8 5" xfId="32544"/>
    <cellStyle name="Обычный 12 2 3 2 9" xfId="4417"/>
    <cellStyle name="Обычный 12 2 3 2 9 2" xfId="8111"/>
    <cellStyle name="Обычный 12 2 3 2 9 2 2" xfId="36396"/>
    <cellStyle name="Обычный 12 2 3 2 9 3" xfId="18565"/>
    <cellStyle name="Обычный 12 2 3 2 9 3 2" xfId="46850"/>
    <cellStyle name="Обычный 12 2 3 2 9 4" xfId="22093"/>
    <cellStyle name="Обычный 12 2 3 2 9 4 2" xfId="50377"/>
    <cellStyle name="Обычный 12 2 3 2 9 5" xfId="32707"/>
    <cellStyle name="Обычный 12 2 3 20" xfId="28429"/>
    <cellStyle name="Обычный 12 2 3 20 2" xfId="56713"/>
    <cellStyle name="Обычный 12 2 3 21" xfId="28589"/>
    <cellStyle name="Обычный 12 2 3 22" xfId="56873"/>
    <cellStyle name="Обычный 12 2 3 23" xfId="57167"/>
    <cellStyle name="Обычный 12 2 3 24" xfId="57450"/>
    <cellStyle name="Обычный 12 2 3 25" xfId="58800"/>
    <cellStyle name="Обычный 12 2 3 3" xfId="182"/>
    <cellStyle name="Обычный 12 2 3 3 10" xfId="4702"/>
    <cellStyle name="Обычный 12 2 3 3 10 2" xfId="8113"/>
    <cellStyle name="Обычный 12 2 3 3 10 2 2" xfId="36398"/>
    <cellStyle name="Обычный 12 2 3 3 10 3" xfId="22095"/>
    <cellStyle name="Обычный 12 2 3 3 10 3 2" xfId="50379"/>
    <cellStyle name="Обычный 12 2 3 3 10 4" xfId="32991"/>
    <cellStyle name="Обычный 12 2 3 3 11" xfId="6020"/>
    <cellStyle name="Обычный 12 2 3 3 11 2" xfId="8114"/>
    <cellStyle name="Обычный 12 2 3 3 11 2 2" xfId="36399"/>
    <cellStyle name="Обычный 12 2 3 3 11 3" xfId="22096"/>
    <cellStyle name="Обычный 12 2 3 3 11 3 2" xfId="50380"/>
    <cellStyle name="Обычный 12 2 3 3 11 4" xfId="34307"/>
    <cellStyle name="Обычный 12 2 3 3 12" xfId="7218"/>
    <cellStyle name="Обычный 12 2 3 3 12 2" xfId="8115"/>
    <cellStyle name="Обычный 12 2 3 3 12 2 2" xfId="36400"/>
    <cellStyle name="Обычный 12 2 3 3 12 3" xfId="22097"/>
    <cellStyle name="Обычный 12 2 3 3 12 3 2" xfId="50381"/>
    <cellStyle name="Обычный 12 2 3 3 12 4" xfId="35503"/>
    <cellStyle name="Обычный 12 2 3 3 13" xfId="8112"/>
    <cellStyle name="Обычный 12 2 3 3 13 2" xfId="36397"/>
    <cellStyle name="Обычный 12 2 3 3 14" xfId="14450"/>
    <cellStyle name="Обычный 12 2 3 3 14 2" xfId="42735"/>
    <cellStyle name="Обычный 12 2 3 3 15" xfId="18729"/>
    <cellStyle name="Обычный 12 2 3 3 15 2" xfId="47013"/>
    <cellStyle name="Обычный 12 2 3 3 16" xfId="20164"/>
    <cellStyle name="Обычный 12 2 3 3 16 2" xfId="48448"/>
    <cellStyle name="Обычный 12 2 3 3 17" xfId="22094"/>
    <cellStyle name="Обычный 12 2 3 3 17 2" xfId="50378"/>
    <cellStyle name="Обычный 12 2 3 3 18" xfId="28432"/>
    <cellStyle name="Обычный 12 2 3 3 18 2" xfId="56716"/>
    <cellStyle name="Обычный 12 2 3 3 19" xfId="28592"/>
    <cellStyle name="Обычный 12 2 3 3 2" xfId="183"/>
    <cellStyle name="Обычный 12 2 3 3 2 10" xfId="6021"/>
    <cellStyle name="Обычный 12 2 3 3 2 10 2" xfId="8117"/>
    <cellStyle name="Обычный 12 2 3 3 2 10 2 2" xfId="36402"/>
    <cellStyle name="Обычный 12 2 3 3 2 10 3" xfId="22099"/>
    <cellStyle name="Обычный 12 2 3 3 2 10 3 2" xfId="50383"/>
    <cellStyle name="Обычный 12 2 3 3 2 10 4" xfId="34308"/>
    <cellStyle name="Обычный 12 2 3 3 2 11" xfId="7219"/>
    <cellStyle name="Обычный 12 2 3 3 2 11 2" xfId="8118"/>
    <cellStyle name="Обычный 12 2 3 3 2 11 2 2" xfId="36403"/>
    <cellStyle name="Обычный 12 2 3 3 2 11 3" xfId="22100"/>
    <cellStyle name="Обычный 12 2 3 3 2 11 3 2" xfId="50384"/>
    <cellStyle name="Обычный 12 2 3 3 2 11 4" xfId="35504"/>
    <cellStyle name="Обычный 12 2 3 3 2 12" xfId="8116"/>
    <cellStyle name="Обычный 12 2 3 3 2 12 2" xfId="36401"/>
    <cellStyle name="Обычный 12 2 3 3 2 13" xfId="14451"/>
    <cellStyle name="Обычный 12 2 3 3 2 13 2" xfId="42736"/>
    <cellStyle name="Обычный 12 2 3 3 2 14" xfId="18730"/>
    <cellStyle name="Обычный 12 2 3 3 2 14 2" xfId="47014"/>
    <cellStyle name="Обычный 12 2 3 3 2 15" xfId="20165"/>
    <cellStyle name="Обычный 12 2 3 3 2 15 2" xfId="48449"/>
    <cellStyle name="Обычный 12 2 3 3 2 16" xfId="22098"/>
    <cellStyle name="Обычный 12 2 3 3 2 16 2" xfId="50382"/>
    <cellStyle name="Обычный 12 2 3 3 2 17" xfId="28433"/>
    <cellStyle name="Обычный 12 2 3 3 2 17 2" xfId="56717"/>
    <cellStyle name="Обычный 12 2 3 3 2 18" xfId="28593"/>
    <cellStyle name="Обычный 12 2 3 3 2 19" xfId="56877"/>
    <cellStyle name="Обычный 12 2 3 3 2 2" xfId="453"/>
    <cellStyle name="Обычный 12 2 3 3 2 2 10" xfId="18987"/>
    <cellStyle name="Обычный 12 2 3 3 2 2 10 2" xfId="47271"/>
    <cellStyle name="Обычный 12 2 3 3 2 2 11" xfId="20166"/>
    <cellStyle name="Обычный 12 2 3 3 2 2 11 2" xfId="48450"/>
    <cellStyle name="Обычный 12 2 3 3 2 2 12" xfId="22101"/>
    <cellStyle name="Обычный 12 2 3 3 2 2 12 2" xfId="50385"/>
    <cellStyle name="Обычный 12 2 3 3 2 2 13" xfId="28757"/>
    <cellStyle name="Обычный 12 2 3 3 2 2 14" xfId="57469"/>
    <cellStyle name="Обычный 12 2 3 3 2 2 15" xfId="58819"/>
    <cellStyle name="Обычный 12 2 3 3 2 2 2" xfId="794"/>
    <cellStyle name="Обычный 12 2 3 3 2 2 2 10" xfId="20167"/>
    <cellStyle name="Обычный 12 2 3 3 2 2 2 10 2" xfId="48451"/>
    <cellStyle name="Обычный 12 2 3 3 2 2 2 11" xfId="22102"/>
    <cellStyle name="Обычный 12 2 3 3 2 2 2 11 2" xfId="50386"/>
    <cellStyle name="Обычный 12 2 3 3 2 2 2 12" xfId="29086"/>
    <cellStyle name="Обычный 12 2 3 3 2 2 2 13" xfId="57470"/>
    <cellStyle name="Обычный 12 2 3 3 2 2 2 14" xfId="58820"/>
    <cellStyle name="Обычный 12 2 3 3 2 2 2 2" xfId="1013"/>
    <cellStyle name="Обычный 12 2 3 3 2 2 2 2 10" xfId="29304"/>
    <cellStyle name="Обычный 12 2 3 3 2 2 2 2 11" xfId="57471"/>
    <cellStyle name="Обычный 12 2 3 3 2 2 2 2 12" xfId="58821"/>
    <cellStyle name="Обычный 12 2 3 3 2 2 2 2 2" xfId="2989"/>
    <cellStyle name="Обычный 12 2 3 3 2 2 2 2 2 2" xfId="8122"/>
    <cellStyle name="Обычный 12 2 3 3 2 2 2 2 2 2 2" xfId="36407"/>
    <cellStyle name="Обычный 12 2 3 3 2 2 2 2 2 3" xfId="17137"/>
    <cellStyle name="Обычный 12 2 3 3 2 2 2 2 2 3 2" xfId="45422"/>
    <cellStyle name="Обычный 12 2 3 3 2 2 2 2 2 4" xfId="22104"/>
    <cellStyle name="Обычный 12 2 3 3 2 2 2 2 2 4 2" xfId="50388"/>
    <cellStyle name="Обычный 12 2 3 3 2 2 2 2 2 5" xfId="31279"/>
    <cellStyle name="Обычный 12 2 3 3 2 2 2 2 2 6" xfId="60166"/>
    <cellStyle name="Обычный 12 2 3 3 2 2 2 2 3" xfId="4706"/>
    <cellStyle name="Обычный 12 2 3 3 2 2 2 2 3 2" xfId="8123"/>
    <cellStyle name="Обычный 12 2 3 3 2 2 2 2 3 2 2" xfId="36408"/>
    <cellStyle name="Обычный 12 2 3 3 2 2 2 2 3 3" xfId="22105"/>
    <cellStyle name="Обычный 12 2 3 3 2 2 2 2 3 3 2" xfId="50389"/>
    <cellStyle name="Обычный 12 2 3 3 2 2 2 2 3 4" xfId="32995"/>
    <cellStyle name="Обычный 12 2 3 3 2 2 2 2 4" xfId="6024"/>
    <cellStyle name="Обычный 12 2 3 3 2 2 2 2 4 2" xfId="8124"/>
    <cellStyle name="Обычный 12 2 3 3 2 2 2 2 4 2 2" xfId="36409"/>
    <cellStyle name="Обычный 12 2 3 3 2 2 2 2 4 3" xfId="22106"/>
    <cellStyle name="Обычный 12 2 3 3 2 2 2 2 4 3 2" xfId="50390"/>
    <cellStyle name="Обычный 12 2 3 3 2 2 2 2 4 4" xfId="34311"/>
    <cellStyle name="Обычный 12 2 3 3 2 2 2 2 5" xfId="8121"/>
    <cellStyle name="Обычный 12 2 3 3 2 2 2 2 5 2" xfId="36406"/>
    <cellStyle name="Обычный 12 2 3 3 2 2 2 2 6" xfId="15162"/>
    <cellStyle name="Обычный 12 2 3 3 2 2 2 2 6 2" xfId="43447"/>
    <cellStyle name="Обычный 12 2 3 3 2 2 2 2 7" xfId="18989"/>
    <cellStyle name="Обычный 12 2 3 3 2 2 2 2 7 2" xfId="47273"/>
    <cellStyle name="Обычный 12 2 3 3 2 2 2 2 8" xfId="20168"/>
    <cellStyle name="Обычный 12 2 3 3 2 2 2 2 8 2" xfId="48452"/>
    <cellStyle name="Обычный 12 2 3 3 2 2 2 2 9" xfId="22103"/>
    <cellStyle name="Обычный 12 2 3 3 2 2 2 2 9 2" xfId="50387"/>
    <cellStyle name="Обычный 12 2 3 3 2 2 2 3" xfId="2113"/>
    <cellStyle name="Обычный 12 2 3 3 2 2 2 3 2" xfId="4088"/>
    <cellStyle name="Обычный 12 2 3 3 2 2 2 3 2 2" xfId="8126"/>
    <cellStyle name="Обычный 12 2 3 3 2 2 2 3 2 2 2" xfId="36411"/>
    <cellStyle name="Обычный 12 2 3 3 2 2 2 3 2 3" xfId="18236"/>
    <cellStyle name="Обычный 12 2 3 3 2 2 2 3 2 3 2" xfId="46521"/>
    <cellStyle name="Обычный 12 2 3 3 2 2 2 3 2 4" xfId="22108"/>
    <cellStyle name="Обычный 12 2 3 3 2 2 2 3 2 4 2" xfId="50392"/>
    <cellStyle name="Обычный 12 2 3 3 2 2 2 3 2 5" xfId="32378"/>
    <cellStyle name="Обычный 12 2 3 3 2 2 2 3 3" xfId="8125"/>
    <cellStyle name="Обычный 12 2 3 3 2 2 2 3 3 2" xfId="36410"/>
    <cellStyle name="Обычный 12 2 3 3 2 2 2 3 4" xfId="16261"/>
    <cellStyle name="Обычный 12 2 3 3 2 2 2 3 4 2" xfId="44546"/>
    <cellStyle name="Обычный 12 2 3 3 2 2 2 3 5" xfId="22107"/>
    <cellStyle name="Обычный 12 2 3 3 2 2 2 3 5 2" xfId="50391"/>
    <cellStyle name="Обычный 12 2 3 3 2 2 2 3 6" xfId="30403"/>
    <cellStyle name="Обычный 12 2 3 3 2 2 2 3 7" xfId="60165"/>
    <cellStyle name="Обычный 12 2 3 3 2 2 2 4" xfId="2771"/>
    <cellStyle name="Обычный 12 2 3 3 2 2 2 4 2" xfId="8127"/>
    <cellStyle name="Обычный 12 2 3 3 2 2 2 4 2 2" xfId="36412"/>
    <cellStyle name="Обычный 12 2 3 3 2 2 2 4 3" xfId="16919"/>
    <cellStyle name="Обычный 12 2 3 3 2 2 2 4 3 2" xfId="45204"/>
    <cellStyle name="Обычный 12 2 3 3 2 2 2 4 4" xfId="22109"/>
    <cellStyle name="Обычный 12 2 3 3 2 2 2 4 4 2" xfId="50393"/>
    <cellStyle name="Обычный 12 2 3 3 2 2 2 4 5" xfId="31061"/>
    <cellStyle name="Обычный 12 2 3 3 2 2 2 5" xfId="4705"/>
    <cellStyle name="Обычный 12 2 3 3 2 2 2 5 2" xfId="8128"/>
    <cellStyle name="Обычный 12 2 3 3 2 2 2 5 2 2" xfId="36413"/>
    <cellStyle name="Обычный 12 2 3 3 2 2 2 5 3" xfId="22110"/>
    <cellStyle name="Обычный 12 2 3 3 2 2 2 5 3 2" xfId="50394"/>
    <cellStyle name="Обычный 12 2 3 3 2 2 2 5 4" xfId="32994"/>
    <cellStyle name="Обычный 12 2 3 3 2 2 2 6" xfId="6023"/>
    <cellStyle name="Обычный 12 2 3 3 2 2 2 6 2" xfId="8129"/>
    <cellStyle name="Обычный 12 2 3 3 2 2 2 6 2 2" xfId="36414"/>
    <cellStyle name="Обычный 12 2 3 3 2 2 2 6 3" xfId="22111"/>
    <cellStyle name="Обычный 12 2 3 3 2 2 2 6 3 2" xfId="50395"/>
    <cellStyle name="Обычный 12 2 3 3 2 2 2 6 4" xfId="34310"/>
    <cellStyle name="Обычный 12 2 3 3 2 2 2 7" xfId="8120"/>
    <cellStyle name="Обычный 12 2 3 3 2 2 2 7 2" xfId="36405"/>
    <cellStyle name="Обычный 12 2 3 3 2 2 2 8" xfId="14944"/>
    <cellStyle name="Обычный 12 2 3 3 2 2 2 8 2" xfId="43229"/>
    <cellStyle name="Обычный 12 2 3 3 2 2 2 9" xfId="18988"/>
    <cellStyle name="Обычный 12 2 3 3 2 2 2 9 2" xfId="47272"/>
    <cellStyle name="Обычный 12 2 3 3 2 2 3" xfId="1012"/>
    <cellStyle name="Обычный 12 2 3 3 2 2 3 10" xfId="29303"/>
    <cellStyle name="Обычный 12 2 3 3 2 2 3 11" xfId="57472"/>
    <cellStyle name="Обычный 12 2 3 3 2 2 3 12" xfId="58822"/>
    <cellStyle name="Обычный 12 2 3 3 2 2 3 2" xfId="2988"/>
    <cellStyle name="Обычный 12 2 3 3 2 2 3 2 2" xfId="8131"/>
    <cellStyle name="Обычный 12 2 3 3 2 2 3 2 2 2" xfId="36416"/>
    <cellStyle name="Обычный 12 2 3 3 2 2 3 2 3" xfId="17136"/>
    <cellStyle name="Обычный 12 2 3 3 2 2 3 2 3 2" xfId="45421"/>
    <cellStyle name="Обычный 12 2 3 3 2 2 3 2 4" xfId="22113"/>
    <cellStyle name="Обычный 12 2 3 3 2 2 3 2 4 2" xfId="50397"/>
    <cellStyle name="Обычный 12 2 3 3 2 2 3 2 5" xfId="31278"/>
    <cellStyle name="Обычный 12 2 3 3 2 2 3 2 6" xfId="60167"/>
    <cellStyle name="Обычный 12 2 3 3 2 2 3 3" xfId="4707"/>
    <cellStyle name="Обычный 12 2 3 3 2 2 3 3 2" xfId="8132"/>
    <cellStyle name="Обычный 12 2 3 3 2 2 3 3 2 2" xfId="36417"/>
    <cellStyle name="Обычный 12 2 3 3 2 2 3 3 3" xfId="22114"/>
    <cellStyle name="Обычный 12 2 3 3 2 2 3 3 3 2" xfId="50398"/>
    <cellStyle name="Обычный 12 2 3 3 2 2 3 3 4" xfId="32996"/>
    <cellStyle name="Обычный 12 2 3 3 2 2 3 4" xfId="6025"/>
    <cellStyle name="Обычный 12 2 3 3 2 2 3 4 2" xfId="8133"/>
    <cellStyle name="Обычный 12 2 3 3 2 2 3 4 2 2" xfId="36418"/>
    <cellStyle name="Обычный 12 2 3 3 2 2 3 4 3" xfId="22115"/>
    <cellStyle name="Обычный 12 2 3 3 2 2 3 4 3 2" xfId="50399"/>
    <cellStyle name="Обычный 12 2 3 3 2 2 3 4 4" xfId="34312"/>
    <cellStyle name="Обычный 12 2 3 3 2 2 3 5" xfId="8130"/>
    <cellStyle name="Обычный 12 2 3 3 2 2 3 5 2" xfId="36415"/>
    <cellStyle name="Обычный 12 2 3 3 2 2 3 6" xfId="15161"/>
    <cellStyle name="Обычный 12 2 3 3 2 2 3 6 2" xfId="43446"/>
    <cellStyle name="Обычный 12 2 3 3 2 2 3 7" xfId="18990"/>
    <cellStyle name="Обычный 12 2 3 3 2 2 3 7 2" xfId="47274"/>
    <cellStyle name="Обычный 12 2 3 3 2 2 3 8" xfId="20169"/>
    <cellStyle name="Обычный 12 2 3 3 2 2 3 8 2" xfId="48453"/>
    <cellStyle name="Обычный 12 2 3 3 2 2 3 9" xfId="22112"/>
    <cellStyle name="Обычный 12 2 3 3 2 2 3 9 2" xfId="50396"/>
    <cellStyle name="Обычный 12 2 3 3 2 2 4" xfId="1784"/>
    <cellStyle name="Обычный 12 2 3 3 2 2 4 2" xfId="3759"/>
    <cellStyle name="Обычный 12 2 3 3 2 2 4 2 2" xfId="8135"/>
    <cellStyle name="Обычный 12 2 3 3 2 2 4 2 2 2" xfId="36420"/>
    <cellStyle name="Обычный 12 2 3 3 2 2 4 2 3" xfId="17907"/>
    <cellStyle name="Обычный 12 2 3 3 2 2 4 2 3 2" xfId="46192"/>
    <cellStyle name="Обычный 12 2 3 3 2 2 4 2 4" xfId="22117"/>
    <cellStyle name="Обычный 12 2 3 3 2 2 4 2 4 2" xfId="50401"/>
    <cellStyle name="Обычный 12 2 3 3 2 2 4 2 5" xfId="32049"/>
    <cellStyle name="Обычный 12 2 3 3 2 2 4 3" xfId="8134"/>
    <cellStyle name="Обычный 12 2 3 3 2 2 4 3 2" xfId="36419"/>
    <cellStyle name="Обычный 12 2 3 3 2 2 4 4" xfId="15932"/>
    <cellStyle name="Обычный 12 2 3 3 2 2 4 4 2" xfId="44217"/>
    <cellStyle name="Обычный 12 2 3 3 2 2 4 5" xfId="22116"/>
    <cellStyle name="Обычный 12 2 3 3 2 2 4 5 2" xfId="50400"/>
    <cellStyle name="Обычный 12 2 3 3 2 2 4 6" xfId="30074"/>
    <cellStyle name="Обычный 12 2 3 3 2 2 4 7" xfId="60164"/>
    <cellStyle name="Обычный 12 2 3 3 2 2 5" xfId="2442"/>
    <cellStyle name="Обычный 12 2 3 3 2 2 5 2" xfId="8136"/>
    <cellStyle name="Обычный 12 2 3 3 2 2 5 2 2" xfId="36421"/>
    <cellStyle name="Обычный 12 2 3 3 2 2 5 3" xfId="16590"/>
    <cellStyle name="Обычный 12 2 3 3 2 2 5 3 2" xfId="44875"/>
    <cellStyle name="Обычный 12 2 3 3 2 2 5 4" xfId="22118"/>
    <cellStyle name="Обычный 12 2 3 3 2 2 5 4 2" xfId="50402"/>
    <cellStyle name="Обычный 12 2 3 3 2 2 5 5" xfId="30732"/>
    <cellStyle name="Обычный 12 2 3 3 2 2 6" xfId="4704"/>
    <cellStyle name="Обычный 12 2 3 3 2 2 6 2" xfId="8137"/>
    <cellStyle name="Обычный 12 2 3 3 2 2 6 2 2" xfId="36422"/>
    <cellStyle name="Обычный 12 2 3 3 2 2 6 3" xfId="22119"/>
    <cellStyle name="Обычный 12 2 3 3 2 2 6 3 2" xfId="50403"/>
    <cellStyle name="Обычный 12 2 3 3 2 2 6 4" xfId="32993"/>
    <cellStyle name="Обычный 12 2 3 3 2 2 7" xfId="6022"/>
    <cellStyle name="Обычный 12 2 3 3 2 2 7 2" xfId="8138"/>
    <cellStyle name="Обычный 12 2 3 3 2 2 7 2 2" xfId="36423"/>
    <cellStyle name="Обычный 12 2 3 3 2 2 7 3" xfId="22120"/>
    <cellStyle name="Обычный 12 2 3 3 2 2 7 3 2" xfId="50404"/>
    <cellStyle name="Обычный 12 2 3 3 2 2 7 4" xfId="34309"/>
    <cellStyle name="Обычный 12 2 3 3 2 2 8" xfId="8119"/>
    <cellStyle name="Обычный 12 2 3 3 2 2 8 2" xfId="36404"/>
    <cellStyle name="Обычный 12 2 3 3 2 2 9" xfId="14615"/>
    <cellStyle name="Обычный 12 2 3 3 2 2 9 2" xfId="42900"/>
    <cellStyle name="Обычный 12 2 3 3 2 20" xfId="57171"/>
    <cellStyle name="Обычный 12 2 3 3 2 21" xfId="57468"/>
    <cellStyle name="Обычный 12 2 3 3 2 22" xfId="58818"/>
    <cellStyle name="Обычный 12 2 3 3 2 3" xfId="627"/>
    <cellStyle name="Обычный 12 2 3 3 2 3 10" xfId="20170"/>
    <cellStyle name="Обычный 12 2 3 3 2 3 10 2" xfId="48454"/>
    <cellStyle name="Обычный 12 2 3 3 2 3 11" xfId="22121"/>
    <cellStyle name="Обычный 12 2 3 3 2 3 11 2" xfId="50405"/>
    <cellStyle name="Обычный 12 2 3 3 2 3 12" xfId="28922"/>
    <cellStyle name="Обычный 12 2 3 3 2 3 13" xfId="57473"/>
    <cellStyle name="Обычный 12 2 3 3 2 3 14" xfId="58823"/>
    <cellStyle name="Обычный 12 2 3 3 2 3 2" xfId="1014"/>
    <cellStyle name="Обычный 12 2 3 3 2 3 2 10" xfId="29305"/>
    <cellStyle name="Обычный 12 2 3 3 2 3 2 11" xfId="57474"/>
    <cellStyle name="Обычный 12 2 3 3 2 3 2 12" xfId="58824"/>
    <cellStyle name="Обычный 12 2 3 3 2 3 2 2" xfId="2990"/>
    <cellStyle name="Обычный 12 2 3 3 2 3 2 2 2" xfId="8141"/>
    <cellStyle name="Обычный 12 2 3 3 2 3 2 2 2 2" xfId="36426"/>
    <cellStyle name="Обычный 12 2 3 3 2 3 2 2 3" xfId="17138"/>
    <cellStyle name="Обычный 12 2 3 3 2 3 2 2 3 2" xfId="45423"/>
    <cellStyle name="Обычный 12 2 3 3 2 3 2 2 4" xfId="22123"/>
    <cellStyle name="Обычный 12 2 3 3 2 3 2 2 4 2" xfId="50407"/>
    <cellStyle name="Обычный 12 2 3 3 2 3 2 2 5" xfId="31280"/>
    <cellStyle name="Обычный 12 2 3 3 2 3 2 2 6" xfId="60169"/>
    <cellStyle name="Обычный 12 2 3 3 2 3 2 3" xfId="4709"/>
    <cellStyle name="Обычный 12 2 3 3 2 3 2 3 2" xfId="8142"/>
    <cellStyle name="Обычный 12 2 3 3 2 3 2 3 2 2" xfId="36427"/>
    <cellStyle name="Обычный 12 2 3 3 2 3 2 3 3" xfId="22124"/>
    <cellStyle name="Обычный 12 2 3 3 2 3 2 3 3 2" xfId="50408"/>
    <cellStyle name="Обычный 12 2 3 3 2 3 2 3 4" xfId="32998"/>
    <cellStyle name="Обычный 12 2 3 3 2 3 2 4" xfId="6027"/>
    <cellStyle name="Обычный 12 2 3 3 2 3 2 4 2" xfId="8143"/>
    <cellStyle name="Обычный 12 2 3 3 2 3 2 4 2 2" xfId="36428"/>
    <cellStyle name="Обычный 12 2 3 3 2 3 2 4 3" xfId="22125"/>
    <cellStyle name="Обычный 12 2 3 3 2 3 2 4 3 2" xfId="50409"/>
    <cellStyle name="Обычный 12 2 3 3 2 3 2 4 4" xfId="34314"/>
    <cellStyle name="Обычный 12 2 3 3 2 3 2 5" xfId="8140"/>
    <cellStyle name="Обычный 12 2 3 3 2 3 2 5 2" xfId="36425"/>
    <cellStyle name="Обычный 12 2 3 3 2 3 2 6" xfId="15163"/>
    <cellStyle name="Обычный 12 2 3 3 2 3 2 6 2" xfId="43448"/>
    <cellStyle name="Обычный 12 2 3 3 2 3 2 7" xfId="18992"/>
    <cellStyle name="Обычный 12 2 3 3 2 3 2 7 2" xfId="47276"/>
    <cellStyle name="Обычный 12 2 3 3 2 3 2 8" xfId="20171"/>
    <cellStyle name="Обычный 12 2 3 3 2 3 2 8 2" xfId="48455"/>
    <cellStyle name="Обычный 12 2 3 3 2 3 2 9" xfId="22122"/>
    <cellStyle name="Обычный 12 2 3 3 2 3 2 9 2" xfId="50406"/>
    <cellStyle name="Обычный 12 2 3 3 2 3 3" xfId="1949"/>
    <cellStyle name="Обычный 12 2 3 3 2 3 3 2" xfId="3924"/>
    <cellStyle name="Обычный 12 2 3 3 2 3 3 2 2" xfId="8145"/>
    <cellStyle name="Обычный 12 2 3 3 2 3 3 2 2 2" xfId="36430"/>
    <cellStyle name="Обычный 12 2 3 3 2 3 3 2 3" xfId="18072"/>
    <cellStyle name="Обычный 12 2 3 3 2 3 3 2 3 2" xfId="46357"/>
    <cellStyle name="Обычный 12 2 3 3 2 3 3 2 4" xfId="22127"/>
    <cellStyle name="Обычный 12 2 3 3 2 3 3 2 4 2" xfId="50411"/>
    <cellStyle name="Обычный 12 2 3 3 2 3 3 2 5" xfId="32214"/>
    <cellStyle name="Обычный 12 2 3 3 2 3 3 3" xfId="8144"/>
    <cellStyle name="Обычный 12 2 3 3 2 3 3 3 2" xfId="36429"/>
    <cellStyle name="Обычный 12 2 3 3 2 3 3 4" xfId="16097"/>
    <cellStyle name="Обычный 12 2 3 3 2 3 3 4 2" xfId="44382"/>
    <cellStyle name="Обычный 12 2 3 3 2 3 3 5" xfId="22126"/>
    <cellStyle name="Обычный 12 2 3 3 2 3 3 5 2" xfId="50410"/>
    <cellStyle name="Обычный 12 2 3 3 2 3 3 6" xfId="30239"/>
    <cellStyle name="Обычный 12 2 3 3 2 3 3 7" xfId="60168"/>
    <cellStyle name="Обычный 12 2 3 3 2 3 4" xfId="2607"/>
    <cellStyle name="Обычный 12 2 3 3 2 3 4 2" xfId="8146"/>
    <cellStyle name="Обычный 12 2 3 3 2 3 4 2 2" xfId="36431"/>
    <cellStyle name="Обычный 12 2 3 3 2 3 4 3" xfId="16755"/>
    <cellStyle name="Обычный 12 2 3 3 2 3 4 3 2" xfId="45040"/>
    <cellStyle name="Обычный 12 2 3 3 2 3 4 4" xfId="22128"/>
    <cellStyle name="Обычный 12 2 3 3 2 3 4 4 2" xfId="50412"/>
    <cellStyle name="Обычный 12 2 3 3 2 3 4 5" xfId="30897"/>
    <cellStyle name="Обычный 12 2 3 3 2 3 5" xfId="4708"/>
    <cellStyle name="Обычный 12 2 3 3 2 3 5 2" xfId="8147"/>
    <cellStyle name="Обычный 12 2 3 3 2 3 5 2 2" xfId="36432"/>
    <cellStyle name="Обычный 12 2 3 3 2 3 5 3" xfId="22129"/>
    <cellStyle name="Обычный 12 2 3 3 2 3 5 3 2" xfId="50413"/>
    <cellStyle name="Обычный 12 2 3 3 2 3 5 4" xfId="32997"/>
    <cellStyle name="Обычный 12 2 3 3 2 3 6" xfId="6026"/>
    <cellStyle name="Обычный 12 2 3 3 2 3 6 2" xfId="8148"/>
    <cellStyle name="Обычный 12 2 3 3 2 3 6 2 2" xfId="36433"/>
    <cellStyle name="Обычный 12 2 3 3 2 3 6 3" xfId="22130"/>
    <cellStyle name="Обычный 12 2 3 3 2 3 6 3 2" xfId="50414"/>
    <cellStyle name="Обычный 12 2 3 3 2 3 6 4" xfId="34313"/>
    <cellStyle name="Обычный 12 2 3 3 2 3 7" xfId="8139"/>
    <cellStyle name="Обычный 12 2 3 3 2 3 7 2" xfId="36424"/>
    <cellStyle name="Обычный 12 2 3 3 2 3 8" xfId="14780"/>
    <cellStyle name="Обычный 12 2 3 3 2 3 8 2" xfId="43065"/>
    <cellStyle name="Обычный 12 2 3 3 2 3 9" xfId="18991"/>
    <cellStyle name="Обычный 12 2 3 3 2 3 9 2" xfId="47275"/>
    <cellStyle name="Обычный 12 2 3 3 2 4" xfId="1011"/>
    <cellStyle name="Обычный 12 2 3 3 2 4 10" xfId="29302"/>
    <cellStyle name="Обычный 12 2 3 3 2 4 11" xfId="57475"/>
    <cellStyle name="Обычный 12 2 3 3 2 4 12" xfId="58825"/>
    <cellStyle name="Обычный 12 2 3 3 2 4 2" xfId="2987"/>
    <cellStyle name="Обычный 12 2 3 3 2 4 2 2" xfId="8150"/>
    <cellStyle name="Обычный 12 2 3 3 2 4 2 2 2" xfId="36435"/>
    <cellStyle name="Обычный 12 2 3 3 2 4 2 3" xfId="17135"/>
    <cellStyle name="Обычный 12 2 3 3 2 4 2 3 2" xfId="45420"/>
    <cellStyle name="Обычный 12 2 3 3 2 4 2 4" xfId="22132"/>
    <cellStyle name="Обычный 12 2 3 3 2 4 2 4 2" xfId="50416"/>
    <cellStyle name="Обычный 12 2 3 3 2 4 2 5" xfId="31277"/>
    <cellStyle name="Обычный 12 2 3 3 2 4 2 6" xfId="60170"/>
    <cellStyle name="Обычный 12 2 3 3 2 4 3" xfId="4710"/>
    <cellStyle name="Обычный 12 2 3 3 2 4 3 2" xfId="8151"/>
    <cellStyle name="Обычный 12 2 3 3 2 4 3 2 2" xfId="36436"/>
    <cellStyle name="Обычный 12 2 3 3 2 4 3 3" xfId="22133"/>
    <cellStyle name="Обычный 12 2 3 3 2 4 3 3 2" xfId="50417"/>
    <cellStyle name="Обычный 12 2 3 3 2 4 3 4" xfId="32999"/>
    <cellStyle name="Обычный 12 2 3 3 2 4 4" xfId="6028"/>
    <cellStyle name="Обычный 12 2 3 3 2 4 4 2" xfId="8152"/>
    <cellStyle name="Обычный 12 2 3 3 2 4 4 2 2" xfId="36437"/>
    <cellStyle name="Обычный 12 2 3 3 2 4 4 3" xfId="22134"/>
    <cellStyle name="Обычный 12 2 3 3 2 4 4 3 2" xfId="50418"/>
    <cellStyle name="Обычный 12 2 3 3 2 4 4 4" xfId="34315"/>
    <cellStyle name="Обычный 12 2 3 3 2 4 5" xfId="8149"/>
    <cellStyle name="Обычный 12 2 3 3 2 4 5 2" xfId="36434"/>
    <cellStyle name="Обычный 12 2 3 3 2 4 6" xfId="15160"/>
    <cellStyle name="Обычный 12 2 3 3 2 4 6 2" xfId="43445"/>
    <cellStyle name="Обычный 12 2 3 3 2 4 7" xfId="18993"/>
    <cellStyle name="Обычный 12 2 3 3 2 4 7 2" xfId="47277"/>
    <cellStyle name="Обычный 12 2 3 3 2 4 8" xfId="20172"/>
    <cellStyle name="Обычный 12 2 3 3 2 4 8 2" xfId="48456"/>
    <cellStyle name="Обычный 12 2 3 3 2 4 9" xfId="22131"/>
    <cellStyle name="Обычный 12 2 3 3 2 4 9 2" xfId="50415"/>
    <cellStyle name="Обычный 12 2 3 3 2 5" xfId="1620"/>
    <cellStyle name="Обычный 12 2 3 3 2 5 2" xfId="3595"/>
    <cellStyle name="Обычный 12 2 3 3 2 5 2 2" xfId="8154"/>
    <cellStyle name="Обычный 12 2 3 3 2 5 2 2 2" xfId="36439"/>
    <cellStyle name="Обычный 12 2 3 3 2 5 2 3" xfId="17743"/>
    <cellStyle name="Обычный 12 2 3 3 2 5 2 3 2" xfId="46028"/>
    <cellStyle name="Обычный 12 2 3 3 2 5 2 4" xfId="22136"/>
    <cellStyle name="Обычный 12 2 3 3 2 5 2 4 2" xfId="50420"/>
    <cellStyle name="Обычный 12 2 3 3 2 5 2 5" xfId="31885"/>
    <cellStyle name="Обычный 12 2 3 3 2 5 3" xfId="8153"/>
    <cellStyle name="Обычный 12 2 3 3 2 5 3 2" xfId="36438"/>
    <cellStyle name="Обычный 12 2 3 3 2 5 4" xfId="15768"/>
    <cellStyle name="Обычный 12 2 3 3 2 5 4 2" xfId="44053"/>
    <cellStyle name="Обычный 12 2 3 3 2 5 5" xfId="22135"/>
    <cellStyle name="Обычный 12 2 3 3 2 5 5 2" xfId="50419"/>
    <cellStyle name="Обычный 12 2 3 3 2 5 6" xfId="29910"/>
    <cellStyle name="Обычный 12 2 3 3 2 5 7" xfId="60163"/>
    <cellStyle name="Обычный 12 2 3 3 2 6" xfId="2278"/>
    <cellStyle name="Обычный 12 2 3 3 2 6 2" xfId="8155"/>
    <cellStyle name="Обычный 12 2 3 3 2 6 2 2" xfId="36440"/>
    <cellStyle name="Обычный 12 2 3 3 2 6 3" xfId="16426"/>
    <cellStyle name="Обычный 12 2 3 3 2 6 3 2" xfId="44711"/>
    <cellStyle name="Обычный 12 2 3 3 2 6 4" xfId="22137"/>
    <cellStyle name="Обычный 12 2 3 3 2 6 4 2" xfId="50421"/>
    <cellStyle name="Обычный 12 2 3 3 2 6 5" xfId="30568"/>
    <cellStyle name="Обычный 12 2 3 3 2 7" xfId="4257"/>
    <cellStyle name="Обычный 12 2 3 3 2 7 2" xfId="8156"/>
    <cellStyle name="Обычный 12 2 3 3 2 7 2 2" xfId="36441"/>
    <cellStyle name="Обычный 12 2 3 3 2 7 3" xfId="18405"/>
    <cellStyle name="Обычный 12 2 3 3 2 7 3 2" xfId="46690"/>
    <cellStyle name="Обычный 12 2 3 3 2 7 4" xfId="22138"/>
    <cellStyle name="Обычный 12 2 3 3 2 7 4 2" xfId="50422"/>
    <cellStyle name="Обычный 12 2 3 3 2 7 5" xfId="32547"/>
    <cellStyle name="Обычный 12 2 3 3 2 8" xfId="4420"/>
    <cellStyle name="Обычный 12 2 3 3 2 8 2" xfId="8157"/>
    <cellStyle name="Обычный 12 2 3 3 2 8 2 2" xfId="36442"/>
    <cellStyle name="Обычный 12 2 3 3 2 8 3" xfId="18568"/>
    <cellStyle name="Обычный 12 2 3 3 2 8 3 2" xfId="46853"/>
    <cellStyle name="Обычный 12 2 3 3 2 8 4" xfId="22139"/>
    <cellStyle name="Обычный 12 2 3 3 2 8 4 2" xfId="50423"/>
    <cellStyle name="Обычный 12 2 3 3 2 8 5" xfId="32710"/>
    <cellStyle name="Обычный 12 2 3 3 2 9" xfId="4703"/>
    <cellStyle name="Обычный 12 2 3 3 2 9 2" xfId="8158"/>
    <cellStyle name="Обычный 12 2 3 3 2 9 2 2" xfId="36443"/>
    <cellStyle name="Обычный 12 2 3 3 2 9 3" xfId="22140"/>
    <cellStyle name="Обычный 12 2 3 3 2 9 3 2" xfId="50424"/>
    <cellStyle name="Обычный 12 2 3 3 2 9 4" xfId="32992"/>
    <cellStyle name="Обычный 12 2 3 3 20" xfId="56876"/>
    <cellStyle name="Обычный 12 2 3 3 21" xfId="57170"/>
    <cellStyle name="Обычный 12 2 3 3 22" xfId="57467"/>
    <cellStyle name="Обычный 12 2 3 3 23" xfId="58817"/>
    <cellStyle name="Обычный 12 2 3 3 3" xfId="452"/>
    <cellStyle name="Обычный 12 2 3 3 3 10" xfId="18994"/>
    <cellStyle name="Обычный 12 2 3 3 3 10 2" xfId="47278"/>
    <cellStyle name="Обычный 12 2 3 3 3 11" xfId="20173"/>
    <cellStyle name="Обычный 12 2 3 3 3 11 2" xfId="48457"/>
    <cellStyle name="Обычный 12 2 3 3 3 12" xfId="22141"/>
    <cellStyle name="Обычный 12 2 3 3 3 12 2" xfId="50425"/>
    <cellStyle name="Обычный 12 2 3 3 3 13" xfId="28756"/>
    <cellStyle name="Обычный 12 2 3 3 3 14" xfId="57476"/>
    <cellStyle name="Обычный 12 2 3 3 3 15" xfId="58826"/>
    <cellStyle name="Обычный 12 2 3 3 3 2" xfId="793"/>
    <cellStyle name="Обычный 12 2 3 3 3 2 10" xfId="20174"/>
    <cellStyle name="Обычный 12 2 3 3 3 2 10 2" xfId="48458"/>
    <cellStyle name="Обычный 12 2 3 3 3 2 11" xfId="22142"/>
    <cellStyle name="Обычный 12 2 3 3 3 2 11 2" xfId="50426"/>
    <cellStyle name="Обычный 12 2 3 3 3 2 12" xfId="29085"/>
    <cellStyle name="Обычный 12 2 3 3 3 2 13" xfId="57477"/>
    <cellStyle name="Обычный 12 2 3 3 3 2 14" xfId="58827"/>
    <cellStyle name="Обычный 12 2 3 3 3 2 2" xfId="1016"/>
    <cellStyle name="Обычный 12 2 3 3 3 2 2 10" xfId="29307"/>
    <cellStyle name="Обычный 12 2 3 3 3 2 2 11" xfId="57478"/>
    <cellStyle name="Обычный 12 2 3 3 3 2 2 12" xfId="58828"/>
    <cellStyle name="Обычный 12 2 3 3 3 2 2 2" xfId="2992"/>
    <cellStyle name="Обычный 12 2 3 3 3 2 2 2 2" xfId="8162"/>
    <cellStyle name="Обычный 12 2 3 3 3 2 2 2 2 2" xfId="36447"/>
    <cellStyle name="Обычный 12 2 3 3 3 2 2 2 3" xfId="17140"/>
    <cellStyle name="Обычный 12 2 3 3 3 2 2 2 3 2" xfId="45425"/>
    <cellStyle name="Обычный 12 2 3 3 3 2 2 2 4" xfId="22144"/>
    <cellStyle name="Обычный 12 2 3 3 3 2 2 2 4 2" xfId="50428"/>
    <cellStyle name="Обычный 12 2 3 3 3 2 2 2 5" xfId="31282"/>
    <cellStyle name="Обычный 12 2 3 3 3 2 2 2 6" xfId="60173"/>
    <cellStyle name="Обычный 12 2 3 3 3 2 2 3" xfId="4713"/>
    <cellStyle name="Обычный 12 2 3 3 3 2 2 3 2" xfId="8163"/>
    <cellStyle name="Обычный 12 2 3 3 3 2 2 3 2 2" xfId="36448"/>
    <cellStyle name="Обычный 12 2 3 3 3 2 2 3 3" xfId="22145"/>
    <cellStyle name="Обычный 12 2 3 3 3 2 2 3 3 2" xfId="50429"/>
    <cellStyle name="Обычный 12 2 3 3 3 2 2 3 4" xfId="33002"/>
    <cellStyle name="Обычный 12 2 3 3 3 2 2 4" xfId="6031"/>
    <cellStyle name="Обычный 12 2 3 3 3 2 2 4 2" xfId="8164"/>
    <cellStyle name="Обычный 12 2 3 3 3 2 2 4 2 2" xfId="36449"/>
    <cellStyle name="Обычный 12 2 3 3 3 2 2 4 3" xfId="22146"/>
    <cellStyle name="Обычный 12 2 3 3 3 2 2 4 3 2" xfId="50430"/>
    <cellStyle name="Обычный 12 2 3 3 3 2 2 4 4" xfId="34318"/>
    <cellStyle name="Обычный 12 2 3 3 3 2 2 5" xfId="8161"/>
    <cellStyle name="Обычный 12 2 3 3 3 2 2 5 2" xfId="36446"/>
    <cellStyle name="Обычный 12 2 3 3 3 2 2 6" xfId="15165"/>
    <cellStyle name="Обычный 12 2 3 3 3 2 2 6 2" xfId="43450"/>
    <cellStyle name="Обычный 12 2 3 3 3 2 2 7" xfId="18996"/>
    <cellStyle name="Обычный 12 2 3 3 3 2 2 7 2" xfId="47280"/>
    <cellStyle name="Обычный 12 2 3 3 3 2 2 8" xfId="20175"/>
    <cellStyle name="Обычный 12 2 3 3 3 2 2 8 2" xfId="48459"/>
    <cellStyle name="Обычный 12 2 3 3 3 2 2 9" xfId="22143"/>
    <cellStyle name="Обычный 12 2 3 3 3 2 2 9 2" xfId="50427"/>
    <cellStyle name="Обычный 12 2 3 3 3 2 3" xfId="2112"/>
    <cellStyle name="Обычный 12 2 3 3 3 2 3 2" xfId="4087"/>
    <cellStyle name="Обычный 12 2 3 3 3 2 3 2 2" xfId="8166"/>
    <cellStyle name="Обычный 12 2 3 3 3 2 3 2 2 2" xfId="36451"/>
    <cellStyle name="Обычный 12 2 3 3 3 2 3 2 3" xfId="18235"/>
    <cellStyle name="Обычный 12 2 3 3 3 2 3 2 3 2" xfId="46520"/>
    <cellStyle name="Обычный 12 2 3 3 3 2 3 2 4" xfId="22148"/>
    <cellStyle name="Обычный 12 2 3 3 3 2 3 2 4 2" xfId="50432"/>
    <cellStyle name="Обычный 12 2 3 3 3 2 3 2 5" xfId="32377"/>
    <cellStyle name="Обычный 12 2 3 3 3 2 3 3" xfId="8165"/>
    <cellStyle name="Обычный 12 2 3 3 3 2 3 3 2" xfId="36450"/>
    <cellStyle name="Обычный 12 2 3 3 3 2 3 4" xfId="16260"/>
    <cellStyle name="Обычный 12 2 3 3 3 2 3 4 2" xfId="44545"/>
    <cellStyle name="Обычный 12 2 3 3 3 2 3 5" xfId="22147"/>
    <cellStyle name="Обычный 12 2 3 3 3 2 3 5 2" xfId="50431"/>
    <cellStyle name="Обычный 12 2 3 3 3 2 3 6" xfId="30402"/>
    <cellStyle name="Обычный 12 2 3 3 3 2 3 7" xfId="60172"/>
    <cellStyle name="Обычный 12 2 3 3 3 2 4" xfId="2770"/>
    <cellStyle name="Обычный 12 2 3 3 3 2 4 2" xfId="8167"/>
    <cellStyle name="Обычный 12 2 3 3 3 2 4 2 2" xfId="36452"/>
    <cellStyle name="Обычный 12 2 3 3 3 2 4 3" xfId="16918"/>
    <cellStyle name="Обычный 12 2 3 3 3 2 4 3 2" xfId="45203"/>
    <cellStyle name="Обычный 12 2 3 3 3 2 4 4" xfId="22149"/>
    <cellStyle name="Обычный 12 2 3 3 3 2 4 4 2" xfId="50433"/>
    <cellStyle name="Обычный 12 2 3 3 3 2 4 5" xfId="31060"/>
    <cellStyle name="Обычный 12 2 3 3 3 2 5" xfId="4712"/>
    <cellStyle name="Обычный 12 2 3 3 3 2 5 2" xfId="8168"/>
    <cellStyle name="Обычный 12 2 3 3 3 2 5 2 2" xfId="36453"/>
    <cellStyle name="Обычный 12 2 3 3 3 2 5 3" xfId="22150"/>
    <cellStyle name="Обычный 12 2 3 3 3 2 5 3 2" xfId="50434"/>
    <cellStyle name="Обычный 12 2 3 3 3 2 5 4" xfId="33001"/>
    <cellStyle name="Обычный 12 2 3 3 3 2 6" xfId="6030"/>
    <cellStyle name="Обычный 12 2 3 3 3 2 6 2" xfId="8169"/>
    <cellStyle name="Обычный 12 2 3 3 3 2 6 2 2" xfId="36454"/>
    <cellStyle name="Обычный 12 2 3 3 3 2 6 3" xfId="22151"/>
    <cellStyle name="Обычный 12 2 3 3 3 2 6 3 2" xfId="50435"/>
    <cellStyle name="Обычный 12 2 3 3 3 2 6 4" xfId="34317"/>
    <cellStyle name="Обычный 12 2 3 3 3 2 7" xfId="8160"/>
    <cellStyle name="Обычный 12 2 3 3 3 2 7 2" xfId="36445"/>
    <cellStyle name="Обычный 12 2 3 3 3 2 8" xfId="14943"/>
    <cellStyle name="Обычный 12 2 3 3 3 2 8 2" xfId="43228"/>
    <cellStyle name="Обычный 12 2 3 3 3 2 9" xfId="18995"/>
    <cellStyle name="Обычный 12 2 3 3 3 2 9 2" xfId="47279"/>
    <cellStyle name="Обычный 12 2 3 3 3 3" xfId="1015"/>
    <cellStyle name="Обычный 12 2 3 3 3 3 10" xfId="29306"/>
    <cellStyle name="Обычный 12 2 3 3 3 3 11" xfId="57479"/>
    <cellStyle name="Обычный 12 2 3 3 3 3 12" xfId="58829"/>
    <cellStyle name="Обычный 12 2 3 3 3 3 2" xfId="2991"/>
    <cellStyle name="Обычный 12 2 3 3 3 3 2 2" xfId="8171"/>
    <cellStyle name="Обычный 12 2 3 3 3 3 2 2 2" xfId="36456"/>
    <cellStyle name="Обычный 12 2 3 3 3 3 2 3" xfId="17139"/>
    <cellStyle name="Обычный 12 2 3 3 3 3 2 3 2" xfId="45424"/>
    <cellStyle name="Обычный 12 2 3 3 3 3 2 4" xfId="22153"/>
    <cellStyle name="Обычный 12 2 3 3 3 3 2 4 2" xfId="50437"/>
    <cellStyle name="Обычный 12 2 3 3 3 3 2 5" xfId="31281"/>
    <cellStyle name="Обычный 12 2 3 3 3 3 2 6" xfId="60174"/>
    <cellStyle name="Обычный 12 2 3 3 3 3 3" xfId="4714"/>
    <cellStyle name="Обычный 12 2 3 3 3 3 3 2" xfId="8172"/>
    <cellStyle name="Обычный 12 2 3 3 3 3 3 2 2" xfId="36457"/>
    <cellStyle name="Обычный 12 2 3 3 3 3 3 3" xfId="22154"/>
    <cellStyle name="Обычный 12 2 3 3 3 3 3 3 2" xfId="50438"/>
    <cellStyle name="Обычный 12 2 3 3 3 3 3 4" xfId="33003"/>
    <cellStyle name="Обычный 12 2 3 3 3 3 4" xfId="6032"/>
    <cellStyle name="Обычный 12 2 3 3 3 3 4 2" xfId="8173"/>
    <cellStyle name="Обычный 12 2 3 3 3 3 4 2 2" xfId="36458"/>
    <cellStyle name="Обычный 12 2 3 3 3 3 4 3" xfId="22155"/>
    <cellStyle name="Обычный 12 2 3 3 3 3 4 3 2" xfId="50439"/>
    <cellStyle name="Обычный 12 2 3 3 3 3 4 4" xfId="34319"/>
    <cellStyle name="Обычный 12 2 3 3 3 3 5" xfId="8170"/>
    <cellStyle name="Обычный 12 2 3 3 3 3 5 2" xfId="36455"/>
    <cellStyle name="Обычный 12 2 3 3 3 3 6" xfId="15164"/>
    <cellStyle name="Обычный 12 2 3 3 3 3 6 2" xfId="43449"/>
    <cellStyle name="Обычный 12 2 3 3 3 3 7" xfId="18997"/>
    <cellStyle name="Обычный 12 2 3 3 3 3 7 2" xfId="47281"/>
    <cellStyle name="Обычный 12 2 3 3 3 3 8" xfId="20176"/>
    <cellStyle name="Обычный 12 2 3 3 3 3 8 2" xfId="48460"/>
    <cellStyle name="Обычный 12 2 3 3 3 3 9" xfId="22152"/>
    <cellStyle name="Обычный 12 2 3 3 3 3 9 2" xfId="50436"/>
    <cellStyle name="Обычный 12 2 3 3 3 4" xfId="1783"/>
    <cellStyle name="Обычный 12 2 3 3 3 4 2" xfId="3758"/>
    <cellStyle name="Обычный 12 2 3 3 3 4 2 2" xfId="8175"/>
    <cellStyle name="Обычный 12 2 3 3 3 4 2 2 2" xfId="36460"/>
    <cellStyle name="Обычный 12 2 3 3 3 4 2 3" xfId="17906"/>
    <cellStyle name="Обычный 12 2 3 3 3 4 2 3 2" xfId="46191"/>
    <cellStyle name="Обычный 12 2 3 3 3 4 2 4" xfId="22157"/>
    <cellStyle name="Обычный 12 2 3 3 3 4 2 4 2" xfId="50441"/>
    <cellStyle name="Обычный 12 2 3 3 3 4 2 5" xfId="32048"/>
    <cellStyle name="Обычный 12 2 3 3 3 4 3" xfId="8174"/>
    <cellStyle name="Обычный 12 2 3 3 3 4 3 2" xfId="36459"/>
    <cellStyle name="Обычный 12 2 3 3 3 4 4" xfId="15931"/>
    <cellStyle name="Обычный 12 2 3 3 3 4 4 2" xfId="44216"/>
    <cellStyle name="Обычный 12 2 3 3 3 4 5" xfId="22156"/>
    <cellStyle name="Обычный 12 2 3 3 3 4 5 2" xfId="50440"/>
    <cellStyle name="Обычный 12 2 3 3 3 4 6" xfId="30073"/>
    <cellStyle name="Обычный 12 2 3 3 3 4 7" xfId="60171"/>
    <cellStyle name="Обычный 12 2 3 3 3 5" xfId="2441"/>
    <cellStyle name="Обычный 12 2 3 3 3 5 2" xfId="8176"/>
    <cellStyle name="Обычный 12 2 3 3 3 5 2 2" xfId="36461"/>
    <cellStyle name="Обычный 12 2 3 3 3 5 3" xfId="16589"/>
    <cellStyle name="Обычный 12 2 3 3 3 5 3 2" xfId="44874"/>
    <cellStyle name="Обычный 12 2 3 3 3 5 4" xfId="22158"/>
    <cellStyle name="Обычный 12 2 3 3 3 5 4 2" xfId="50442"/>
    <cellStyle name="Обычный 12 2 3 3 3 5 5" xfId="30731"/>
    <cellStyle name="Обычный 12 2 3 3 3 6" xfId="4711"/>
    <cellStyle name="Обычный 12 2 3 3 3 6 2" xfId="8177"/>
    <cellStyle name="Обычный 12 2 3 3 3 6 2 2" xfId="36462"/>
    <cellStyle name="Обычный 12 2 3 3 3 6 3" xfId="22159"/>
    <cellStyle name="Обычный 12 2 3 3 3 6 3 2" xfId="50443"/>
    <cellStyle name="Обычный 12 2 3 3 3 6 4" xfId="33000"/>
    <cellStyle name="Обычный 12 2 3 3 3 7" xfId="6029"/>
    <cellStyle name="Обычный 12 2 3 3 3 7 2" xfId="8178"/>
    <cellStyle name="Обычный 12 2 3 3 3 7 2 2" xfId="36463"/>
    <cellStyle name="Обычный 12 2 3 3 3 7 3" xfId="22160"/>
    <cellStyle name="Обычный 12 2 3 3 3 7 3 2" xfId="50444"/>
    <cellStyle name="Обычный 12 2 3 3 3 7 4" xfId="34316"/>
    <cellStyle name="Обычный 12 2 3 3 3 8" xfId="8159"/>
    <cellStyle name="Обычный 12 2 3 3 3 8 2" xfId="36444"/>
    <cellStyle name="Обычный 12 2 3 3 3 9" xfId="14614"/>
    <cellStyle name="Обычный 12 2 3 3 3 9 2" xfId="42899"/>
    <cellStyle name="Обычный 12 2 3 3 4" xfId="626"/>
    <cellStyle name="Обычный 12 2 3 3 4 10" xfId="20177"/>
    <cellStyle name="Обычный 12 2 3 3 4 10 2" xfId="48461"/>
    <cellStyle name="Обычный 12 2 3 3 4 11" xfId="22161"/>
    <cellStyle name="Обычный 12 2 3 3 4 11 2" xfId="50445"/>
    <cellStyle name="Обычный 12 2 3 3 4 12" xfId="28921"/>
    <cellStyle name="Обычный 12 2 3 3 4 13" xfId="57480"/>
    <cellStyle name="Обычный 12 2 3 3 4 14" xfId="58830"/>
    <cellStyle name="Обычный 12 2 3 3 4 2" xfId="1017"/>
    <cellStyle name="Обычный 12 2 3 3 4 2 10" xfId="29308"/>
    <cellStyle name="Обычный 12 2 3 3 4 2 11" xfId="57481"/>
    <cellStyle name="Обычный 12 2 3 3 4 2 12" xfId="58831"/>
    <cellStyle name="Обычный 12 2 3 3 4 2 2" xfId="2993"/>
    <cellStyle name="Обычный 12 2 3 3 4 2 2 2" xfId="8181"/>
    <cellStyle name="Обычный 12 2 3 3 4 2 2 2 2" xfId="36466"/>
    <cellStyle name="Обычный 12 2 3 3 4 2 2 3" xfId="17141"/>
    <cellStyle name="Обычный 12 2 3 3 4 2 2 3 2" xfId="45426"/>
    <cellStyle name="Обычный 12 2 3 3 4 2 2 4" xfId="22163"/>
    <cellStyle name="Обычный 12 2 3 3 4 2 2 4 2" xfId="50447"/>
    <cellStyle name="Обычный 12 2 3 3 4 2 2 5" xfId="31283"/>
    <cellStyle name="Обычный 12 2 3 3 4 2 2 6" xfId="60176"/>
    <cellStyle name="Обычный 12 2 3 3 4 2 3" xfId="4716"/>
    <cellStyle name="Обычный 12 2 3 3 4 2 3 2" xfId="8182"/>
    <cellStyle name="Обычный 12 2 3 3 4 2 3 2 2" xfId="36467"/>
    <cellStyle name="Обычный 12 2 3 3 4 2 3 3" xfId="22164"/>
    <cellStyle name="Обычный 12 2 3 3 4 2 3 3 2" xfId="50448"/>
    <cellStyle name="Обычный 12 2 3 3 4 2 3 4" xfId="33005"/>
    <cellStyle name="Обычный 12 2 3 3 4 2 4" xfId="6034"/>
    <cellStyle name="Обычный 12 2 3 3 4 2 4 2" xfId="8183"/>
    <cellStyle name="Обычный 12 2 3 3 4 2 4 2 2" xfId="36468"/>
    <cellStyle name="Обычный 12 2 3 3 4 2 4 3" xfId="22165"/>
    <cellStyle name="Обычный 12 2 3 3 4 2 4 3 2" xfId="50449"/>
    <cellStyle name="Обычный 12 2 3 3 4 2 4 4" xfId="34321"/>
    <cellStyle name="Обычный 12 2 3 3 4 2 5" xfId="8180"/>
    <cellStyle name="Обычный 12 2 3 3 4 2 5 2" xfId="36465"/>
    <cellStyle name="Обычный 12 2 3 3 4 2 6" xfId="15166"/>
    <cellStyle name="Обычный 12 2 3 3 4 2 6 2" xfId="43451"/>
    <cellStyle name="Обычный 12 2 3 3 4 2 7" xfId="18999"/>
    <cellStyle name="Обычный 12 2 3 3 4 2 7 2" xfId="47283"/>
    <cellStyle name="Обычный 12 2 3 3 4 2 8" xfId="20178"/>
    <cellStyle name="Обычный 12 2 3 3 4 2 8 2" xfId="48462"/>
    <cellStyle name="Обычный 12 2 3 3 4 2 9" xfId="22162"/>
    <cellStyle name="Обычный 12 2 3 3 4 2 9 2" xfId="50446"/>
    <cellStyle name="Обычный 12 2 3 3 4 3" xfId="1948"/>
    <cellStyle name="Обычный 12 2 3 3 4 3 2" xfId="3923"/>
    <cellStyle name="Обычный 12 2 3 3 4 3 2 2" xfId="8185"/>
    <cellStyle name="Обычный 12 2 3 3 4 3 2 2 2" xfId="36470"/>
    <cellStyle name="Обычный 12 2 3 3 4 3 2 3" xfId="18071"/>
    <cellStyle name="Обычный 12 2 3 3 4 3 2 3 2" xfId="46356"/>
    <cellStyle name="Обычный 12 2 3 3 4 3 2 4" xfId="22167"/>
    <cellStyle name="Обычный 12 2 3 3 4 3 2 4 2" xfId="50451"/>
    <cellStyle name="Обычный 12 2 3 3 4 3 2 5" xfId="32213"/>
    <cellStyle name="Обычный 12 2 3 3 4 3 3" xfId="8184"/>
    <cellStyle name="Обычный 12 2 3 3 4 3 3 2" xfId="36469"/>
    <cellStyle name="Обычный 12 2 3 3 4 3 4" xfId="16096"/>
    <cellStyle name="Обычный 12 2 3 3 4 3 4 2" xfId="44381"/>
    <cellStyle name="Обычный 12 2 3 3 4 3 5" xfId="22166"/>
    <cellStyle name="Обычный 12 2 3 3 4 3 5 2" xfId="50450"/>
    <cellStyle name="Обычный 12 2 3 3 4 3 6" xfId="30238"/>
    <cellStyle name="Обычный 12 2 3 3 4 3 7" xfId="60175"/>
    <cellStyle name="Обычный 12 2 3 3 4 4" xfId="2606"/>
    <cellStyle name="Обычный 12 2 3 3 4 4 2" xfId="8186"/>
    <cellStyle name="Обычный 12 2 3 3 4 4 2 2" xfId="36471"/>
    <cellStyle name="Обычный 12 2 3 3 4 4 3" xfId="16754"/>
    <cellStyle name="Обычный 12 2 3 3 4 4 3 2" xfId="45039"/>
    <cellStyle name="Обычный 12 2 3 3 4 4 4" xfId="22168"/>
    <cellStyle name="Обычный 12 2 3 3 4 4 4 2" xfId="50452"/>
    <cellStyle name="Обычный 12 2 3 3 4 4 5" xfId="30896"/>
    <cellStyle name="Обычный 12 2 3 3 4 5" xfId="4715"/>
    <cellStyle name="Обычный 12 2 3 3 4 5 2" xfId="8187"/>
    <cellStyle name="Обычный 12 2 3 3 4 5 2 2" xfId="36472"/>
    <cellStyle name="Обычный 12 2 3 3 4 5 3" xfId="22169"/>
    <cellStyle name="Обычный 12 2 3 3 4 5 3 2" xfId="50453"/>
    <cellStyle name="Обычный 12 2 3 3 4 5 4" xfId="33004"/>
    <cellStyle name="Обычный 12 2 3 3 4 6" xfId="6033"/>
    <cellStyle name="Обычный 12 2 3 3 4 6 2" xfId="8188"/>
    <cellStyle name="Обычный 12 2 3 3 4 6 2 2" xfId="36473"/>
    <cellStyle name="Обычный 12 2 3 3 4 6 3" xfId="22170"/>
    <cellStyle name="Обычный 12 2 3 3 4 6 3 2" xfId="50454"/>
    <cellStyle name="Обычный 12 2 3 3 4 6 4" xfId="34320"/>
    <cellStyle name="Обычный 12 2 3 3 4 7" xfId="8179"/>
    <cellStyle name="Обычный 12 2 3 3 4 7 2" xfId="36464"/>
    <cellStyle name="Обычный 12 2 3 3 4 8" xfId="14779"/>
    <cellStyle name="Обычный 12 2 3 3 4 8 2" xfId="43064"/>
    <cellStyle name="Обычный 12 2 3 3 4 9" xfId="18998"/>
    <cellStyle name="Обычный 12 2 3 3 4 9 2" xfId="47282"/>
    <cellStyle name="Обычный 12 2 3 3 5" xfId="1010"/>
    <cellStyle name="Обычный 12 2 3 3 5 10" xfId="29301"/>
    <cellStyle name="Обычный 12 2 3 3 5 11" xfId="57482"/>
    <cellStyle name="Обычный 12 2 3 3 5 12" xfId="58832"/>
    <cellStyle name="Обычный 12 2 3 3 5 2" xfId="2986"/>
    <cellStyle name="Обычный 12 2 3 3 5 2 2" xfId="8190"/>
    <cellStyle name="Обычный 12 2 3 3 5 2 2 2" xfId="36475"/>
    <cellStyle name="Обычный 12 2 3 3 5 2 3" xfId="17134"/>
    <cellStyle name="Обычный 12 2 3 3 5 2 3 2" xfId="45419"/>
    <cellStyle name="Обычный 12 2 3 3 5 2 4" xfId="22172"/>
    <cellStyle name="Обычный 12 2 3 3 5 2 4 2" xfId="50456"/>
    <cellStyle name="Обычный 12 2 3 3 5 2 5" xfId="31276"/>
    <cellStyle name="Обычный 12 2 3 3 5 2 6" xfId="60177"/>
    <cellStyle name="Обычный 12 2 3 3 5 3" xfId="4717"/>
    <cellStyle name="Обычный 12 2 3 3 5 3 2" xfId="8191"/>
    <cellStyle name="Обычный 12 2 3 3 5 3 2 2" xfId="36476"/>
    <cellStyle name="Обычный 12 2 3 3 5 3 3" xfId="22173"/>
    <cellStyle name="Обычный 12 2 3 3 5 3 3 2" xfId="50457"/>
    <cellStyle name="Обычный 12 2 3 3 5 3 4" xfId="33006"/>
    <cellStyle name="Обычный 12 2 3 3 5 4" xfId="6035"/>
    <cellStyle name="Обычный 12 2 3 3 5 4 2" xfId="8192"/>
    <cellStyle name="Обычный 12 2 3 3 5 4 2 2" xfId="36477"/>
    <cellStyle name="Обычный 12 2 3 3 5 4 3" xfId="22174"/>
    <cellStyle name="Обычный 12 2 3 3 5 4 3 2" xfId="50458"/>
    <cellStyle name="Обычный 12 2 3 3 5 4 4" xfId="34322"/>
    <cellStyle name="Обычный 12 2 3 3 5 5" xfId="8189"/>
    <cellStyle name="Обычный 12 2 3 3 5 5 2" xfId="36474"/>
    <cellStyle name="Обычный 12 2 3 3 5 6" xfId="15159"/>
    <cellStyle name="Обычный 12 2 3 3 5 6 2" xfId="43444"/>
    <cellStyle name="Обычный 12 2 3 3 5 7" xfId="19000"/>
    <cellStyle name="Обычный 12 2 3 3 5 7 2" xfId="47284"/>
    <cellStyle name="Обычный 12 2 3 3 5 8" xfId="20179"/>
    <cellStyle name="Обычный 12 2 3 3 5 8 2" xfId="48463"/>
    <cellStyle name="Обычный 12 2 3 3 5 9" xfId="22171"/>
    <cellStyle name="Обычный 12 2 3 3 5 9 2" xfId="50455"/>
    <cellStyle name="Обычный 12 2 3 3 6" xfId="1619"/>
    <cellStyle name="Обычный 12 2 3 3 6 2" xfId="3594"/>
    <cellStyle name="Обычный 12 2 3 3 6 2 2" xfId="8194"/>
    <cellStyle name="Обычный 12 2 3 3 6 2 2 2" xfId="36479"/>
    <cellStyle name="Обычный 12 2 3 3 6 2 3" xfId="17742"/>
    <cellStyle name="Обычный 12 2 3 3 6 2 3 2" xfId="46027"/>
    <cellStyle name="Обычный 12 2 3 3 6 2 4" xfId="22176"/>
    <cellStyle name="Обычный 12 2 3 3 6 2 4 2" xfId="50460"/>
    <cellStyle name="Обычный 12 2 3 3 6 2 5" xfId="31884"/>
    <cellStyle name="Обычный 12 2 3 3 6 3" xfId="8193"/>
    <cellStyle name="Обычный 12 2 3 3 6 3 2" xfId="36478"/>
    <cellStyle name="Обычный 12 2 3 3 6 4" xfId="15767"/>
    <cellStyle name="Обычный 12 2 3 3 6 4 2" xfId="44052"/>
    <cellStyle name="Обычный 12 2 3 3 6 5" xfId="22175"/>
    <cellStyle name="Обычный 12 2 3 3 6 5 2" xfId="50459"/>
    <cellStyle name="Обычный 12 2 3 3 6 6" xfId="29909"/>
    <cellStyle name="Обычный 12 2 3 3 6 7" xfId="60162"/>
    <cellStyle name="Обычный 12 2 3 3 7" xfId="2277"/>
    <cellStyle name="Обычный 12 2 3 3 7 2" xfId="8195"/>
    <cellStyle name="Обычный 12 2 3 3 7 2 2" xfId="36480"/>
    <cellStyle name="Обычный 12 2 3 3 7 3" xfId="16425"/>
    <cellStyle name="Обычный 12 2 3 3 7 3 2" xfId="44710"/>
    <cellStyle name="Обычный 12 2 3 3 7 4" xfId="22177"/>
    <cellStyle name="Обычный 12 2 3 3 7 4 2" xfId="50461"/>
    <cellStyle name="Обычный 12 2 3 3 7 5" xfId="30567"/>
    <cellStyle name="Обычный 12 2 3 3 8" xfId="4256"/>
    <cellStyle name="Обычный 12 2 3 3 8 2" xfId="8196"/>
    <cellStyle name="Обычный 12 2 3 3 8 2 2" xfId="36481"/>
    <cellStyle name="Обычный 12 2 3 3 8 3" xfId="18404"/>
    <cellStyle name="Обычный 12 2 3 3 8 3 2" xfId="46689"/>
    <cellStyle name="Обычный 12 2 3 3 8 4" xfId="22178"/>
    <cellStyle name="Обычный 12 2 3 3 8 4 2" xfId="50462"/>
    <cellStyle name="Обычный 12 2 3 3 8 5" xfId="32546"/>
    <cellStyle name="Обычный 12 2 3 3 9" xfId="4419"/>
    <cellStyle name="Обычный 12 2 3 3 9 2" xfId="8197"/>
    <cellStyle name="Обычный 12 2 3 3 9 2 2" xfId="36482"/>
    <cellStyle name="Обычный 12 2 3 3 9 3" xfId="18567"/>
    <cellStyle name="Обычный 12 2 3 3 9 3 2" xfId="46852"/>
    <cellStyle name="Обычный 12 2 3 3 9 4" xfId="22179"/>
    <cellStyle name="Обычный 12 2 3 3 9 4 2" xfId="50463"/>
    <cellStyle name="Обычный 12 2 3 3 9 5" xfId="32709"/>
    <cellStyle name="Обычный 12 2 3 4" xfId="184"/>
    <cellStyle name="Обычный 12 2 3 4 10" xfId="6036"/>
    <cellStyle name="Обычный 12 2 3 4 10 2" xfId="8199"/>
    <cellStyle name="Обычный 12 2 3 4 10 2 2" xfId="36484"/>
    <cellStyle name="Обычный 12 2 3 4 10 3" xfId="22181"/>
    <cellStyle name="Обычный 12 2 3 4 10 3 2" xfId="50465"/>
    <cellStyle name="Обычный 12 2 3 4 10 4" xfId="34323"/>
    <cellStyle name="Обычный 12 2 3 4 11" xfId="7220"/>
    <cellStyle name="Обычный 12 2 3 4 11 2" xfId="8200"/>
    <cellStyle name="Обычный 12 2 3 4 11 2 2" xfId="36485"/>
    <cellStyle name="Обычный 12 2 3 4 11 3" xfId="22182"/>
    <cellStyle name="Обычный 12 2 3 4 11 3 2" xfId="50466"/>
    <cellStyle name="Обычный 12 2 3 4 11 4" xfId="35505"/>
    <cellStyle name="Обычный 12 2 3 4 12" xfId="8198"/>
    <cellStyle name="Обычный 12 2 3 4 12 2" xfId="36483"/>
    <cellStyle name="Обычный 12 2 3 4 13" xfId="14452"/>
    <cellStyle name="Обычный 12 2 3 4 13 2" xfId="42737"/>
    <cellStyle name="Обычный 12 2 3 4 14" xfId="18731"/>
    <cellStyle name="Обычный 12 2 3 4 14 2" xfId="47015"/>
    <cellStyle name="Обычный 12 2 3 4 15" xfId="20180"/>
    <cellStyle name="Обычный 12 2 3 4 15 2" xfId="48464"/>
    <cellStyle name="Обычный 12 2 3 4 16" xfId="22180"/>
    <cellStyle name="Обычный 12 2 3 4 16 2" xfId="50464"/>
    <cellStyle name="Обычный 12 2 3 4 17" xfId="28434"/>
    <cellStyle name="Обычный 12 2 3 4 17 2" xfId="56718"/>
    <cellStyle name="Обычный 12 2 3 4 18" xfId="28594"/>
    <cellStyle name="Обычный 12 2 3 4 19" xfId="56878"/>
    <cellStyle name="Обычный 12 2 3 4 2" xfId="454"/>
    <cellStyle name="Обычный 12 2 3 4 2 10" xfId="19001"/>
    <cellStyle name="Обычный 12 2 3 4 2 10 2" xfId="47285"/>
    <cellStyle name="Обычный 12 2 3 4 2 11" xfId="20181"/>
    <cellStyle name="Обычный 12 2 3 4 2 11 2" xfId="48465"/>
    <cellStyle name="Обычный 12 2 3 4 2 12" xfId="22183"/>
    <cellStyle name="Обычный 12 2 3 4 2 12 2" xfId="50467"/>
    <cellStyle name="Обычный 12 2 3 4 2 13" xfId="28758"/>
    <cellStyle name="Обычный 12 2 3 4 2 14" xfId="57484"/>
    <cellStyle name="Обычный 12 2 3 4 2 15" xfId="58834"/>
    <cellStyle name="Обычный 12 2 3 4 2 2" xfId="795"/>
    <cellStyle name="Обычный 12 2 3 4 2 2 10" xfId="20182"/>
    <cellStyle name="Обычный 12 2 3 4 2 2 10 2" xfId="48466"/>
    <cellStyle name="Обычный 12 2 3 4 2 2 11" xfId="22184"/>
    <cellStyle name="Обычный 12 2 3 4 2 2 11 2" xfId="50468"/>
    <cellStyle name="Обычный 12 2 3 4 2 2 12" xfId="29087"/>
    <cellStyle name="Обычный 12 2 3 4 2 2 13" xfId="57485"/>
    <cellStyle name="Обычный 12 2 3 4 2 2 14" xfId="58835"/>
    <cellStyle name="Обычный 12 2 3 4 2 2 2" xfId="1020"/>
    <cellStyle name="Обычный 12 2 3 4 2 2 2 10" xfId="29311"/>
    <cellStyle name="Обычный 12 2 3 4 2 2 2 11" xfId="57486"/>
    <cellStyle name="Обычный 12 2 3 4 2 2 2 12" xfId="58836"/>
    <cellStyle name="Обычный 12 2 3 4 2 2 2 2" xfId="2996"/>
    <cellStyle name="Обычный 12 2 3 4 2 2 2 2 2" xfId="8204"/>
    <cellStyle name="Обычный 12 2 3 4 2 2 2 2 2 2" xfId="36489"/>
    <cellStyle name="Обычный 12 2 3 4 2 2 2 2 3" xfId="17144"/>
    <cellStyle name="Обычный 12 2 3 4 2 2 2 2 3 2" xfId="45429"/>
    <cellStyle name="Обычный 12 2 3 4 2 2 2 2 4" xfId="22186"/>
    <cellStyle name="Обычный 12 2 3 4 2 2 2 2 4 2" xfId="50470"/>
    <cellStyle name="Обычный 12 2 3 4 2 2 2 2 5" xfId="31286"/>
    <cellStyle name="Обычный 12 2 3 4 2 2 2 2 6" xfId="60181"/>
    <cellStyle name="Обычный 12 2 3 4 2 2 2 3" xfId="4721"/>
    <cellStyle name="Обычный 12 2 3 4 2 2 2 3 2" xfId="8205"/>
    <cellStyle name="Обычный 12 2 3 4 2 2 2 3 2 2" xfId="36490"/>
    <cellStyle name="Обычный 12 2 3 4 2 2 2 3 3" xfId="22187"/>
    <cellStyle name="Обычный 12 2 3 4 2 2 2 3 3 2" xfId="50471"/>
    <cellStyle name="Обычный 12 2 3 4 2 2 2 3 4" xfId="33010"/>
    <cellStyle name="Обычный 12 2 3 4 2 2 2 4" xfId="6039"/>
    <cellStyle name="Обычный 12 2 3 4 2 2 2 4 2" xfId="8206"/>
    <cellStyle name="Обычный 12 2 3 4 2 2 2 4 2 2" xfId="36491"/>
    <cellStyle name="Обычный 12 2 3 4 2 2 2 4 3" xfId="22188"/>
    <cellStyle name="Обычный 12 2 3 4 2 2 2 4 3 2" xfId="50472"/>
    <cellStyle name="Обычный 12 2 3 4 2 2 2 4 4" xfId="34326"/>
    <cellStyle name="Обычный 12 2 3 4 2 2 2 5" xfId="8203"/>
    <cellStyle name="Обычный 12 2 3 4 2 2 2 5 2" xfId="36488"/>
    <cellStyle name="Обычный 12 2 3 4 2 2 2 6" xfId="15169"/>
    <cellStyle name="Обычный 12 2 3 4 2 2 2 6 2" xfId="43454"/>
    <cellStyle name="Обычный 12 2 3 4 2 2 2 7" xfId="19003"/>
    <cellStyle name="Обычный 12 2 3 4 2 2 2 7 2" xfId="47287"/>
    <cellStyle name="Обычный 12 2 3 4 2 2 2 8" xfId="20183"/>
    <cellStyle name="Обычный 12 2 3 4 2 2 2 8 2" xfId="48467"/>
    <cellStyle name="Обычный 12 2 3 4 2 2 2 9" xfId="22185"/>
    <cellStyle name="Обычный 12 2 3 4 2 2 2 9 2" xfId="50469"/>
    <cellStyle name="Обычный 12 2 3 4 2 2 3" xfId="2114"/>
    <cellStyle name="Обычный 12 2 3 4 2 2 3 2" xfId="4089"/>
    <cellStyle name="Обычный 12 2 3 4 2 2 3 2 2" xfId="8208"/>
    <cellStyle name="Обычный 12 2 3 4 2 2 3 2 2 2" xfId="36493"/>
    <cellStyle name="Обычный 12 2 3 4 2 2 3 2 3" xfId="18237"/>
    <cellStyle name="Обычный 12 2 3 4 2 2 3 2 3 2" xfId="46522"/>
    <cellStyle name="Обычный 12 2 3 4 2 2 3 2 4" xfId="22190"/>
    <cellStyle name="Обычный 12 2 3 4 2 2 3 2 4 2" xfId="50474"/>
    <cellStyle name="Обычный 12 2 3 4 2 2 3 2 5" xfId="32379"/>
    <cellStyle name="Обычный 12 2 3 4 2 2 3 3" xfId="8207"/>
    <cellStyle name="Обычный 12 2 3 4 2 2 3 3 2" xfId="36492"/>
    <cellStyle name="Обычный 12 2 3 4 2 2 3 4" xfId="16262"/>
    <cellStyle name="Обычный 12 2 3 4 2 2 3 4 2" xfId="44547"/>
    <cellStyle name="Обычный 12 2 3 4 2 2 3 5" xfId="22189"/>
    <cellStyle name="Обычный 12 2 3 4 2 2 3 5 2" xfId="50473"/>
    <cellStyle name="Обычный 12 2 3 4 2 2 3 6" xfId="30404"/>
    <cellStyle name="Обычный 12 2 3 4 2 2 3 7" xfId="60180"/>
    <cellStyle name="Обычный 12 2 3 4 2 2 4" xfId="2772"/>
    <cellStyle name="Обычный 12 2 3 4 2 2 4 2" xfId="8209"/>
    <cellStyle name="Обычный 12 2 3 4 2 2 4 2 2" xfId="36494"/>
    <cellStyle name="Обычный 12 2 3 4 2 2 4 3" xfId="16920"/>
    <cellStyle name="Обычный 12 2 3 4 2 2 4 3 2" xfId="45205"/>
    <cellStyle name="Обычный 12 2 3 4 2 2 4 4" xfId="22191"/>
    <cellStyle name="Обычный 12 2 3 4 2 2 4 4 2" xfId="50475"/>
    <cellStyle name="Обычный 12 2 3 4 2 2 4 5" xfId="31062"/>
    <cellStyle name="Обычный 12 2 3 4 2 2 5" xfId="4720"/>
    <cellStyle name="Обычный 12 2 3 4 2 2 5 2" xfId="8210"/>
    <cellStyle name="Обычный 12 2 3 4 2 2 5 2 2" xfId="36495"/>
    <cellStyle name="Обычный 12 2 3 4 2 2 5 3" xfId="22192"/>
    <cellStyle name="Обычный 12 2 3 4 2 2 5 3 2" xfId="50476"/>
    <cellStyle name="Обычный 12 2 3 4 2 2 5 4" xfId="33009"/>
    <cellStyle name="Обычный 12 2 3 4 2 2 6" xfId="6038"/>
    <cellStyle name="Обычный 12 2 3 4 2 2 6 2" xfId="8211"/>
    <cellStyle name="Обычный 12 2 3 4 2 2 6 2 2" xfId="36496"/>
    <cellStyle name="Обычный 12 2 3 4 2 2 6 3" xfId="22193"/>
    <cellStyle name="Обычный 12 2 3 4 2 2 6 3 2" xfId="50477"/>
    <cellStyle name="Обычный 12 2 3 4 2 2 6 4" xfId="34325"/>
    <cellStyle name="Обычный 12 2 3 4 2 2 7" xfId="8202"/>
    <cellStyle name="Обычный 12 2 3 4 2 2 7 2" xfId="36487"/>
    <cellStyle name="Обычный 12 2 3 4 2 2 8" xfId="14945"/>
    <cellStyle name="Обычный 12 2 3 4 2 2 8 2" xfId="43230"/>
    <cellStyle name="Обычный 12 2 3 4 2 2 9" xfId="19002"/>
    <cellStyle name="Обычный 12 2 3 4 2 2 9 2" xfId="47286"/>
    <cellStyle name="Обычный 12 2 3 4 2 3" xfId="1019"/>
    <cellStyle name="Обычный 12 2 3 4 2 3 10" xfId="29310"/>
    <cellStyle name="Обычный 12 2 3 4 2 3 11" xfId="57487"/>
    <cellStyle name="Обычный 12 2 3 4 2 3 12" xfId="58837"/>
    <cellStyle name="Обычный 12 2 3 4 2 3 2" xfId="2995"/>
    <cellStyle name="Обычный 12 2 3 4 2 3 2 2" xfId="8213"/>
    <cellStyle name="Обычный 12 2 3 4 2 3 2 2 2" xfId="36498"/>
    <cellStyle name="Обычный 12 2 3 4 2 3 2 3" xfId="17143"/>
    <cellStyle name="Обычный 12 2 3 4 2 3 2 3 2" xfId="45428"/>
    <cellStyle name="Обычный 12 2 3 4 2 3 2 4" xfId="22195"/>
    <cellStyle name="Обычный 12 2 3 4 2 3 2 4 2" xfId="50479"/>
    <cellStyle name="Обычный 12 2 3 4 2 3 2 5" xfId="31285"/>
    <cellStyle name="Обычный 12 2 3 4 2 3 2 6" xfId="60182"/>
    <cellStyle name="Обычный 12 2 3 4 2 3 3" xfId="4722"/>
    <cellStyle name="Обычный 12 2 3 4 2 3 3 2" xfId="8214"/>
    <cellStyle name="Обычный 12 2 3 4 2 3 3 2 2" xfId="36499"/>
    <cellStyle name="Обычный 12 2 3 4 2 3 3 3" xfId="22196"/>
    <cellStyle name="Обычный 12 2 3 4 2 3 3 3 2" xfId="50480"/>
    <cellStyle name="Обычный 12 2 3 4 2 3 3 4" xfId="33011"/>
    <cellStyle name="Обычный 12 2 3 4 2 3 4" xfId="6040"/>
    <cellStyle name="Обычный 12 2 3 4 2 3 4 2" xfId="8215"/>
    <cellStyle name="Обычный 12 2 3 4 2 3 4 2 2" xfId="36500"/>
    <cellStyle name="Обычный 12 2 3 4 2 3 4 3" xfId="22197"/>
    <cellStyle name="Обычный 12 2 3 4 2 3 4 3 2" xfId="50481"/>
    <cellStyle name="Обычный 12 2 3 4 2 3 4 4" xfId="34327"/>
    <cellStyle name="Обычный 12 2 3 4 2 3 5" xfId="8212"/>
    <cellStyle name="Обычный 12 2 3 4 2 3 5 2" xfId="36497"/>
    <cellStyle name="Обычный 12 2 3 4 2 3 6" xfId="15168"/>
    <cellStyle name="Обычный 12 2 3 4 2 3 6 2" xfId="43453"/>
    <cellStyle name="Обычный 12 2 3 4 2 3 7" xfId="19004"/>
    <cellStyle name="Обычный 12 2 3 4 2 3 7 2" xfId="47288"/>
    <cellStyle name="Обычный 12 2 3 4 2 3 8" xfId="20184"/>
    <cellStyle name="Обычный 12 2 3 4 2 3 8 2" xfId="48468"/>
    <cellStyle name="Обычный 12 2 3 4 2 3 9" xfId="22194"/>
    <cellStyle name="Обычный 12 2 3 4 2 3 9 2" xfId="50478"/>
    <cellStyle name="Обычный 12 2 3 4 2 4" xfId="1785"/>
    <cellStyle name="Обычный 12 2 3 4 2 4 2" xfId="3760"/>
    <cellStyle name="Обычный 12 2 3 4 2 4 2 2" xfId="8217"/>
    <cellStyle name="Обычный 12 2 3 4 2 4 2 2 2" xfId="36502"/>
    <cellStyle name="Обычный 12 2 3 4 2 4 2 3" xfId="17908"/>
    <cellStyle name="Обычный 12 2 3 4 2 4 2 3 2" xfId="46193"/>
    <cellStyle name="Обычный 12 2 3 4 2 4 2 4" xfId="22199"/>
    <cellStyle name="Обычный 12 2 3 4 2 4 2 4 2" xfId="50483"/>
    <cellStyle name="Обычный 12 2 3 4 2 4 2 5" xfId="32050"/>
    <cellStyle name="Обычный 12 2 3 4 2 4 3" xfId="8216"/>
    <cellStyle name="Обычный 12 2 3 4 2 4 3 2" xfId="36501"/>
    <cellStyle name="Обычный 12 2 3 4 2 4 4" xfId="15933"/>
    <cellStyle name="Обычный 12 2 3 4 2 4 4 2" xfId="44218"/>
    <cellStyle name="Обычный 12 2 3 4 2 4 5" xfId="22198"/>
    <cellStyle name="Обычный 12 2 3 4 2 4 5 2" xfId="50482"/>
    <cellStyle name="Обычный 12 2 3 4 2 4 6" xfId="30075"/>
    <cellStyle name="Обычный 12 2 3 4 2 4 7" xfId="60179"/>
    <cellStyle name="Обычный 12 2 3 4 2 5" xfId="2443"/>
    <cellStyle name="Обычный 12 2 3 4 2 5 2" xfId="8218"/>
    <cellStyle name="Обычный 12 2 3 4 2 5 2 2" xfId="36503"/>
    <cellStyle name="Обычный 12 2 3 4 2 5 3" xfId="16591"/>
    <cellStyle name="Обычный 12 2 3 4 2 5 3 2" xfId="44876"/>
    <cellStyle name="Обычный 12 2 3 4 2 5 4" xfId="22200"/>
    <cellStyle name="Обычный 12 2 3 4 2 5 4 2" xfId="50484"/>
    <cellStyle name="Обычный 12 2 3 4 2 5 5" xfId="30733"/>
    <cellStyle name="Обычный 12 2 3 4 2 6" xfId="4719"/>
    <cellStyle name="Обычный 12 2 3 4 2 6 2" xfId="8219"/>
    <cellStyle name="Обычный 12 2 3 4 2 6 2 2" xfId="36504"/>
    <cellStyle name="Обычный 12 2 3 4 2 6 3" xfId="22201"/>
    <cellStyle name="Обычный 12 2 3 4 2 6 3 2" xfId="50485"/>
    <cellStyle name="Обычный 12 2 3 4 2 6 4" xfId="33008"/>
    <cellStyle name="Обычный 12 2 3 4 2 7" xfId="6037"/>
    <cellStyle name="Обычный 12 2 3 4 2 7 2" xfId="8220"/>
    <cellStyle name="Обычный 12 2 3 4 2 7 2 2" xfId="36505"/>
    <cellStyle name="Обычный 12 2 3 4 2 7 3" xfId="22202"/>
    <cellStyle name="Обычный 12 2 3 4 2 7 3 2" xfId="50486"/>
    <cellStyle name="Обычный 12 2 3 4 2 7 4" xfId="34324"/>
    <cellStyle name="Обычный 12 2 3 4 2 8" xfId="8201"/>
    <cellStyle name="Обычный 12 2 3 4 2 8 2" xfId="36486"/>
    <cellStyle name="Обычный 12 2 3 4 2 9" xfId="14616"/>
    <cellStyle name="Обычный 12 2 3 4 2 9 2" xfId="42901"/>
    <cellStyle name="Обычный 12 2 3 4 20" xfId="57172"/>
    <cellStyle name="Обычный 12 2 3 4 21" xfId="57483"/>
    <cellStyle name="Обычный 12 2 3 4 22" xfId="58833"/>
    <cellStyle name="Обычный 12 2 3 4 3" xfId="628"/>
    <cellStyle name="Обычный 12 2 3 4 3 10" xfId="20185"/>
    <cellStyle name="Обычный 12 2 3 4 3 10 2" xfId="48469"/>
    <cellStyle name="Обычный 12 2 3 4 3 11" xfId="22203"/>
    <cellStyle name="Обычный 12 2 3 4 3 11 2" xfId="50487"/>
    <cellStyle name="Обычный 12 2 3 4 3 12" xfId="28923"/>
    <cellStyle name="Обычный 12 2 3 4 3 13" xfId="57488"/>
    <cellStyle name="Обычный 12 2 3 4 3 14" xfId="58838"/>
    <cellStyle name="Обычный 12 2 3 4 3 2" xfId="1021"/>
    <cellStyle name="Обычный 12 2 3 4 3 2 10" xfId="29312"/>
    <cellStyle name="Обычный 12 2 3 4 3 2 11" xfId="57489"/>
    <cellStyle name="Обычный 12 2 3 4 3 2 12" xfId="58839"/>
    <cellStyle name="Обычный 12 2 3 4 3 2 2" xfId="2997"/>
    <cellStyle name="Обычный 12 2 3 4 3 2 2 2" xfId="8223"/>
    <cellStyle name="Обычный 12 2 3 4 3 2 2 2 2" xfId="36508"/>
    <cellStyle name="Обычный 12 2 3 4 3 2 2 3" xfId="17145"/>
    <cellStyle name="Обычный 12 2 3 4 3 2 2 3 2" xfId="45430"/>
    <cellStyle name="Обычный 12 2 3 4 3 2 2 4" xfId="22205"/>
    <cellStyle name="Обычный 12 2 3 4 3 2 2 4 2" xfId="50489"/>
    <cellStyle name="Обычный 12 2 3 4 3 2 2 5" xfId="31287"/>
    <cellStyle name="Обычный 12 2 3 4 3 2 2 6" xfId="60184"/>
    <cellStyle name="Обычный 12 2 3 4 3 2 3" xfId="4724"/>
    <cellStyle name="Обычный 12 2 3 4 3 2 3 2" xfId="8224"/>
    <cellStyle name="Обычный 12 2 3 4 3 2 3 2 2" xfId="36509"/>
    <cellStyle name="Обычный 12 2 3 4 3 2 3 3" xfId="22206"/>
    <cellStyle name="Обычный 12 2 3 4 3 2 3 3 2" xfId="50490"/>
    <cellStyle name="Обычный 12 2 3 4 3 2 3 4" xfId="33013"/>
    <cellStyle name="Обычный 12 2 3 4 3 2 4" xfId="6042"/>
    <cellStyle name="Обычный 12 2 3 4 3 2 4 2" xfId="8225"/>
    <cellStyle name="Обычный 12 2 3 4 3 2 4 2 2" xfId="36510"/>
    <cellStyle name="Обычный 12 2 3 4 3 2 4 3" xfId="22207"/>
    <cellStyle name="Обычный 12 2 3 4 3 2 4 3 2" xfId="50491"/>
    <cellStyle name="Обычный 12 2 3 4 3 2 4 4" xfId="34329"/>
    <cellStyle name="Обычный 12 2 3 4 3 2 5" xfId="8222"/>
    <cellStyle name="Обычный 12 2 3 4 3 2 5 2" xfId="36507"/>
    <cellStyle name="Обычный 12 2 3 4 3 2 6" xfId="15170"/>
    <cellStyle name="Обычный 12 2 3 4 3 2 6 2" xfId="43455"/>
    <cellStyle name="Обычный 12 2 3 4 3 2 7" xfId="19006"/>
    <cellStyle name="Обычный 12 2 3 4 3 2 7 2" xfId="47290"/>
    <cellStyle name="Обычный 12 2 3 4 3 2 8" xfId="20186"/>
    <cellStyle name="Обычный 12 2 3 4 3 2 8 2" xfId="48470"/>
    <cellStyle name="Обычный 12 2 3 4 3 2 9" xfId="22204"/>
    <cellStyle name="Обычный 12 2 3 4 3 2 9 2" xfId="50488"/>
    <cellStyle name="Обычный 12 2 3 4 3 3" xfId="1950"/>
    <cellStyle name="Обычный 12 2 3 4 3 3 2" xfId="3925"/>
    <cellStyle name="Обычный 12 2 3 4 3 3 2 2" xfId="8227"/>
    <cellStyle name="Обычный 12 2 3 4 3 3 2 2 2" xfId="36512"/>
    <cellStyle name="Обычный 12 2 3 4 3 3 2 3" xfId="18073"/>
    <cellStyle name="Обычный 12 2 3 4 3 3 2 3 2" xfId="46358"/>
    <cellStyle name="Обычный 12 2 3 4 3 3 2 4" xfId="22209"/>
    <cellStyle name="Обычный 12 2 3 4 3 3 2 4 2" xfId="50493"/>
    <cellStyle name="Обычный 12 2 3 4 3 3 2 5" xfId="32215"/>
    <cellStyle name="Обычный 12 2 3 4 3 3 3" xfId="8226"/>
    <cellStyle name="Обычный 12 2 3 4 3 3 3 2" xfId="36511"/>
    <cellStyle name="Обычный 12 2 3 4 3 3 4" xfId="16098"/>
    <cellStyle name="Обычный 12 2 3 4 3 3 4 2" xfId="44383"/>
    <cellStyle name="Обычный 12 2 3 4 3 3 5" xfId="22208"/>
    <cellStyle name="Обычный 12 2 3 4 3 3 5 2" xfId="50492"/>
    <cellStyle name="Обычный 12 2 3 4 3 3 6" xfId="30240"/>
    <cellStyle name="Обычный 12 2 3 4 3 3 7" xfId="60183"/>
    <cellStyle name="Обычный 12 2 3 4 3 4" xfId="2608"/>
    <cellStyle name="Обычный 12 2 3 4 3 4 2" xfId="8228"/>
    <cellStyle name="Обычный 12 2 3 4 3 4 2 2" xfId="36513"/>
    <cellStyle name="Обычный 12 2 3 4 3 4 3" xfId="16756"/>
    <cellStyle name="Обычный 12 2 3 4 3 4 3 2" xfId="45041"/>
    <cellStyle name="Обычный 12 2 3 4 3 4 4" xfId="22210"/>
    <cellStyle name="Обычный 12 2 3 4 3 4 4 2" xfId="50494"/>
    <cellStyle name="Обычный 12 2 3 4 3 4 5" xfId="30898"/>
    <cellStyle name="Обычный 12 2 3 4 3 5" xfId="4723"/>
    <cellStyle name="Обычный 12 2 3 4 3 5 2" xfId="8229"/>
    <cellStyle name="Обычный 12 2 3 4 3 5 2 2" xfId="36514"/>
    <cellStyle name="Обычный 12 2 3 4 3 5 3" xfId="22211"/>
    <cellStyle name="Обычный 12 2 3 4 3 5 3 2" xfId="50495"/>
    <cellStyle name="Обычный 12 2 3 4 3 5 4" xfId="33012"/>
    <cellStyle name="Обычный 12 2 3 4 3 6" xfId="6041"/>
    <cellStyle name="Обычный 12 2 3 4 3 6 2" xfId="8230"/>
    <cellStyle name="Обычный 12 2 3 4 3 6 2 2" xfId="36515"/>
    <cellStyle name="Обычный 12 2 3 4 3 6 3" xfId="22212"/>
    <cellStyle name="Обычный 12 2 3 4 3 6 3 2" xfId="50496"/>
    <cellStyle name="Обычный 12 2 3 4 3 6 4" xfId="34328"/>
    <cellStyle name="Обычный 12 2 3 4 3 7" xfId="8221"/>
    <cellStyle name="Обычный 12 2 3 4 3 7 2" xfId="36506"/>
    <cellStyle name="Обычный 12 2 3 4 3 8" xfId="14781"/>
    <cellStyle name="Обычный 12 2 3 4 3 8 2" xfId="43066"/>
    <cellStyle name="Обычный 12 2 3 4 3 9" xfId="19005"/>
    <cellStyle name="Обычный 12 2 3 4 3 9 2" xfId="47289"/>
    <cellStyle name="Обычный 12 2 3 4 4" xfId="1018"/>
    <cellStyle name="Обычный 12 2 3 4 4 10" xfId="29309"/>
    <cellStyle name="Обычный 12 2 3 4 4 11" xfId="57490"/>
    <cellStyle name="Обычный 12 2 3 4 4 12" xfId="58840"/>
    <cellStyle name="Обычный 12 2 3 4 4 2" xfId="2994"/>
    <cellStyle name="Обычный 12 2 3 4 4 2 2" xfId="8232"/>
    <cellStyle name="Обычный 12 2 3 4 4 2 2 2" xfId="36517"/>
    <cellStyle name="Обычный 12 2 3 4 4 2 3" xfId="17142"/>
    <cellStyle name="Обычный 12 2 3 4 4 2 3 2" xfId="45427"/>
    <cellStyle name="Обычный 12 2 3 4 4 2 4" xfId="22214"/>
    <cellStyle name="Обычный 12 2 3 4 4 2 4 2" xfId="50498"/>
    <cellStyle name="Обычный 12 2 3 4 4 2 5" xfId="31284"/>
    <cellStyle name="Обычный 12 2 3 4 4 2 6" xfId="60185"/>
    <cellStyle name="Обычный 12 2 3 4 4 3" xfId="4725"/>
    <cellStyle name="Обычный 12 2 3 4 4 3 2" xfId="8233"/>
    <cellStyle name="Обычный 12 2 3 4 4 3 2 2" xfId="36518"/>
    <cellStyle name="Обычный 12 2 3 4 4 3 3" xfId="22215"/>
    <cellStyle name="Обычный 12 2 3 4 4 3 3 2" xfId="50499"/>
    <cellStyle name="Обычный 12 2 3 4 4 3 4" xfId="33014"/>
    <cellStyle name="Обычный 12 2 3 4 4 4" xfId="6043"/>
    <cellStyle name="Обычный 12 2 3 4 4 4 2" xfId="8234"/>
    <cellStyle name="Обычный 12 2 3 4 4 4 2 2" xfId="36519"/>
    <cellStyle name="Обычный 12 2 3 4 4 4 3" xfId="22216"/>
    <cellStyle name="Обычный 12 2 3 4 4 4 3 2" xfId="50500"/>
    <cellStyle name="Обычный 12 2 3 4 4 4 4" xfId="34330"/>
    <cellStyle name="Обычный 12 2 3 4 4 5" xfId="8231"/>
    <cellStyle name="Обычный 12 2 3 4 4 5 2" xfId="36516"/>
    <cellStyle name="Обычный 12 2 3 4 4 6" xfId="15167"/>
    <cellStyle name="Обычный 12 2 3 4 4 6 2" xfId="43452"/>
    <cellStyle name="Обычный 12 2 3 4 4 7" xfId="19007"/>
    <cellStyle name="Обычный 12 2 3 4 4 7 2" xfId="47291"/>
    <cellStyle name="Обычный 12 2 3 4 4 8" xfId="20187"/>
    <cellStyle name="Обычный 12 2 3 4 4 8 2" xfId="48471"/>
    <cellStyle name="Обычный 12 2 3 4 4 9" xfId="22213"/>
    <cellStyle name="Обычный 12 2 3 4 4 9 2" xfId="50497"/>
    <cellStyle name="Обычный 12 2 3 4 5" xfId="1621"/>
    <cellStyle name="Обычный 12 2 3 4 5 2" xfId="3596"/>
    <cellStyle name="Обычный 12 2 3 4 5 2 2" xfId="8236"/>
    <cellStyle name="Обычный 12 2 3 4 5 2 2 2" xfId="36521"/>
    <cellStyle name="Обычный 12 2 3 4 5 2 3" xfId="17744"/>
    <cellStyle name="Обычный 12 2 3 4 5 2 3 2" xfId="46029"/>
    <cellStyle name="Обычный 12 2 3 4 5 2 4" xfId="22218"/>
    <cellStyle name="Обычный 12 2 3 4 5 2 4 2" xfId="50502"/>
    <cellStyle name="Обычный 12 2 3 4 5 2 5" xfId="31886"/>
    <cellStyle name="Обычный 12 2 3 4 5 3" xfId="8235"/>
    <cellStyle name="Обычный 12 2 3 4 5 3 2" xfId="36520"/>
    <cellStyle name="Обычный 12 2 3 4 5 4" xfId="15769"/>
    <cellStyle name="Обычный 12 2 3 4 5 4 2" xfId="44054"/>
    <cellStyle name="Обычный 12 2 3 4 5 5" xfId="22217"/>
    <cellStyle name="Обычный 12 2 3 4 5 5 2" xfId="50501"/>
    <cellStyle name="Обычный 12 2 3 4 5 6" xfId="29911"/>
    <cellStyle name="Обычный 12 2 3 4 5 7" xfId="60178"/>
    <cellStyle name="Обычный 12 2 3 4 6" xfId="2279"/>
    <cellStyle name="Обычный 12 2 3 4 6 2" xfId="8237"/>
    <cellStyle name="Обычный 12 2 3 4 6 2 2" xfId="36522"/>
    <cellStyle name="Обычный 12 2 3 4 6 3" xfId="16427"/>
    <cellStyle name="Обычный 12 2 3 4 6 3 2" xfId="44712"/>
    <cellStyle name="Обычный 12 2 3 4 6 4" xfId="22219"/>
    <cellStyle name="Обычный 12 2 3 4 6 4 2" xfId="50503"/>
    <cellStyle name="Обычный 12 2 3 4 6 5" xfId="30569"/>
    <cellStyle name="Обычный 12 2 3 4 7" xfId="4258"/>
    <cellStyle name="Обычный 12 2 3 4 7 2" xfId="8238"/>
    <cellStyle name="Обычный 12 2 3 4 7 2 2" xfId="36523"/>
    <cellStyle name="Обычный 12 2 3 4 7 3" xfId="18406"/>
    <cellStyle name="Обычный 12 2 3 4 7 3 2" xfId="46691"/>
    <cellStyle name="Обычный 12 2 3 4 7 4" xfId="22220"/>
    <cellStyle name="Обычный 12 2 3 4 7 4 2" xfId="50504"/>
    <cellStyle name="Обычный 12 2 3 4 7 5" xfId="32548"/>
    <cellStyle name="Обычный 12 2 3 4 8" xfId="4421"/>
    <cellStyle name="Обычный 12 2 3 4 8 2" xfId="8239"/>
    <cellStyle name="Обычный 12 2 3 4 8 2 2" xfId="36524"/>
    <cellStyle name="Обычный 12 2 3 4 8 3" xfId="18569"/>
    <cellStyle name="Обычный 12 2 3 4 8 3 2" xfId="46854"/>
    <cellStyle name="Обычный 12 2 3 4 8 4" xfId="22221"/>
    <cellStyle name="Обычный 12 2 3 4 8 4 2" xfId="50505"/>
    <cellStyle name="Обычный 12 2 3 4 8 5" xfId="32711"/>
    <cellStyle name="Обычный 12 2 3 4 9" xfId="4718"/>
    <cellStyle name="Обычный 12 2 3 4 9 2" xfId="8240"/>
    <cellStyle name="Обычный 12 2 3 4 9 2 2" xfId="36525"/>
    <cellStyle name="Обычный 12 2 3 4 9 3" xfId="22222"/>
    <cellStyle name="Обычный 12 2 3 4 9 3 2" xfId="50506"/>
    <cellStyle name="Обычный 12 2 3 4 9 4" xfId="33007"/>
    <cellStyle name="Обычный 12 2 3 5" xfId="449"/>
    <cellStyle name="Обычный 12 2 3 5 10" xfId="19008"/>
    <cellStyle name="Обычный 12 2 3 5 10 2" xfId="47292"/>
    <cellStyle name="Обычный 12 2 3 5 11" xfId="20188"/>
    <cellStyle name="Обычный 12 2 3 5 11 2" xfId="48472"/>
    <cellStyle name="Обычный 12 2 3 5 12" xfId="22223"/>
    <cellStyle name="Обычный 12 2 3 5 12 2" xfId="50507"/>
    <cellStyle name="Обычный 12 2 3 5 13" xfId="28753"/>
    <cellStyle name="Обычный 12 2 3 5 14" xfId="57491"/>
    <cellStyle name="Обычный 12 2 3 5 15" xfId="58841"/>
    <cellStyle name="Обычный 12 2 3 5 2" xfId="790"/>
    <cellStyle name="Обычный 12 2 3 5 2 10" xfId="20189"/>
    <cellStyle name="Обычный 12 2 3 5 2 10 2" xfId="48473"/>
    <cellStyle name="Обычный 12 2 3 5 2 11" xfId="22224"/>
    <cellStyle name="Обычный 12 2 3 5 2 11 2" xfId="50508"/>
    <cellStyle name="Обычный 12 2 3 5 2 12" xfId="29082"/>
    <cellStyle name="Обычный 12 2 3 5 2 13" xfId="57492"/>
    <cellStyle name="Обычный 12 2 3 5 2 14" xfId="58842"/>
    <cellStyle name="Обычный 12 2 3 5 2 2" xfId="1023"/>
    <cellStyle name="Обычный 12 2 3 5 2 2 10" xfId="29314"/>
    <cellStyle name="Обычный 12 2 3 5 2 2 11" xfId="57493"/>
    <cellStyle name="Обычный 12 2 3 5 2 2 12" xfId="58843"/>
    <cellStyle name="Обычный 12 2 3 5 2 2 2" xfId="2999"/>
    <cellStyle name="Обычный 12 2 3 5 2 2 2 2" xfId="8244"/>
    <cellStyle name="Обычный 12 2 3 5 2 2 2 2 2" xfId="36529"/>
    <cellStyle name="Обычный 12 2 3 5 2 2 2 3" xfId="17147"/>
    <cellStyle name="Обычный 12 2 3 5 2 2 2 3 2" xfId="45432"/>
    <cellStyle name="Обычный 12 2 3 5 2 2 2 4" xfId="22226"/>
    <cellStyle name="Обычный 12 2 3 5 2 2 2 4 2" xfId="50510"/>
    <cellStyle name="Обычный 12 2 3 5 2 2 2 5" xfId="31289"/>
    <cellStyle name="Обычный 12 2 3 5 2 2 2 6" xfId="60188"/>
    <cellStyle name="Обычный 12 2 3 5 2 2 3" xfId="4728"/>
    <cellStyle name="Обычный 12 2 3 5 2 2 3 2" xfId="8245"/>
    <cellStyle name="Обычный 12 2 3 5 2 2 3 2 2" xfId="36530"/>
    <cellStyle name="Обычный 12 2 3 5 2 2 3 3" xfId="22227"/>
    <cellStyle name="Обычный 12 2 3 5 2 2 3 3 2" xfId="50511"/>
    <cellStyle name="Обычный 12 2 3 5 2 2 3 4" xfId="33017"/>
    <cellStyle name="Обычный 12 2 3 5 2 2 4" xfId="6046"/>
    <cellStyle name="Обычный 12 2 3 5 2 2 4 2" xfId="8246"/>
    <cellStyle name="Обычный 12 2 3 5 2 2 4 2 2" xfId="36531"/>
    <cellStyle name="Обычный 12 2 3 5 2 2 4 3" xfId="22228"/>
    <cellStyle name="Обычный 12 2 3 5 2 2 4 3 2" xfId="50512"/>
    <cellStyle name="Обычный 12 2 3 5 2 2 4 4" xfId="34333"/>
    <cellStyle name="Обычный 12 2 3 5 2 2 5" xfId="8243"/>
    <cellStyle name="Обычный 12 2 3 5 2 2 5 2" xfId="36528"/>
    <cellStyle name="Обычный 12 2 3 5 2 2 6" xfId="15172"/>
    <cellStyle name="Обычный 12 2 3 5 2 2 6 2" xfId="43457"/>
    <cellStyle name="Обычный 12 2 3 5 2 2 7" xfId="19010"/>
    <cellStyle name="Обычный 12 2 3 5 2 2 7 2" xfId="47294"/>
    <cellStyle name="Обычный 12 2 3 5 2 2 8" xfId="20190"/>
    <cellStyle name="Обычный 12 2 3 5 2 2 8 2" xfId="48474"/>
    <cellStyle name="Обычный 12 2 3 5 2 2 9" xfId="22225"/>
    <cellStyle name="Обычный 12 2 3 5 2 2 9 2" xfId="50509"/>
    <cellStyle name="Обычный 12 2 3 5 2 3" xfId="2109"/>
    <cellStyle name="Обычный 12 2 3 5 2 3 2" xfId="4084"/>
    <cellStyle name="Обычный 12 2 3 5 2 3 2 2" xfId="8248"/>
    <cellStyle name="Обычный 12 2 3 5 2 3 2 2 2" xfId="36533"/>
    <cellStyle name="Обычный 12 2 3 5 2 3 2 3" xfId="18232"/>
    <cellStyle name="Обычный 12 2 3 5 2 3 2 3 2" xfId="46517"/>
    <cellStyle name="Обычный 12 2 3 5 2 3 2 4" xfId="22230"/>
    <cellStyle name="Обычный 12 2 3 5 2 3 2 4 2" xfId="50514"/>
    <cellStyle name="Обычный 12 2 3 5 2 3 2 5" xfId="32374"/>
    <cellStyle name="Обычный 12 2 3 5 2 3 3" xfId="8247"/>
    <cellStyle name="Обычный 12 2 3 5 2 3 3 2" xfId="36532"/>
    <cellStyle name="Обычный 12 2 3 5 2 3 4" xfId="16257"/>
    <cellStyle name="Обычный 12 2 3 5 2 3 4 2" xfId="44542"/>
    <cellStyle name="Обычный 12 2 3 5 2 3 5" xfId="22229"/>
    <cellStyle name="Обычный 12 2 3 5 2 3 5 2" xfId="50513"/>
    <cellStyle name="Обычный 12 2 3 5 2 3 6" xfId="30399"/>
    <cellStyle name="Обычный 12 2 3 5 2 3 7" xfId="60187"/>
    <cellStyle name="Обычный 12 2 3 5 2 4" xfId="2767"/>
    <cellStyle name="Обычный 12 2 3 5 2 4 2" xfId="8249"/>
    <cellStyle name="Обычный 12 2 3 5 2 4 2 2" xfId="36534"/>
    <cellStyle name="Обычный 12 2 3 5 2 4 3" xfId="16915"/>
    <cellStyle name="Обычный 12 2 3 5 2 4 3 2" xfId="45200"/>
    <cellStyle name="Обычный 12 2 3 5 2 4 4" xfId="22231"/>
    <cellStyle name="Обычный 12 2 3 5 2 4 4 2" xfId="50515"/>
    <cellStyle name="Обычный 12 2 3 5 2 4 5" xfId="31057"/>
    <cellStyle name="Обычный 12 2 3 5 2 5" xfId="4727"/>
    <cellStyle name="Обычный 12 2 3 5 2 5 2" xfId="8250"/>
    <cellStyle name="Обычный 12 2 3 5 2 5 2 2" xfId="36535"/>
    <cellStyle name="Обычный 12 2 3 5 2 5 3" xfId="22232"/>
    <cellStyle name="Обычный 12 2 3 5 2 5 3 2" xfId="50516"/>
    <cellStyle name="Обычный 12 2 3 5 2 5 4" xfId="33016"/>
    <cellStyle name="Обычный 12 2 3 5 2 6" xfId="6045"/>
    <cellStyle name="Обычный 12 2 3 5 2 6 2" xfId="8251"/>
    <cellStyle name="Обычный 12 2 3 5 2 6 2 2" xfId="36536"/>
    <cellStyle name="Обычный 12 2 3 5 2 6 3" xfId="22233"/>
    <cellStyle name="Обычный 12 2 3 5 2 6 3 2" xfId="50517"/>
    <cellStyle name="Обычный 12 2 3 5 2 6 4" xfId="34332"/>
    <cellStyle name="Обычный 12 2 3 5 2 7" xfId="8242"/>
    <cellStyle name="Обычный 12 2 3 5 2 7 2" xfId="36527"/>
    <cellStyle name="Обычный 12 2 3 5 2 8" xfId="14940"/>
    <cellStyle name="Обычный 12 2 3 5 2 8 2" xfId="43225"/>
    <cellStyle name="Обычный 12 2 3 5 2 9" xfId="19009"/>
    <cellStyle name="Обычный 12 2 3 5 2 9 2" xfId="47293"/>
    <cellStyle name="Обычный 12 2 3 5 3" xfId="1022"/>
    <cellStyle name="Обычный 12 2 3 5 3 10" xfId="29313"/>
    <cellStyle name="Обычный 12 2 3 5 3 11" xfId="57494"/>
    <cellStyle name="Обычный 12 2 3 5 3 12" xfId="58844"/>
    <cellStyle name="Обычный 12 2 3 5 3 2" xfId="2998"/>
    <cellStyle name="Обычный 12 2 3 5 3 2 2" xfId="8253"/>
    <cellStyle name="Обычный 12 2 3 5 3 2 2 2" xfId="36538"/>
    <cellStyle name="Обычный 12 2 3 5 3 2 3" xfId="17146"/>
    <cellStyle name="Обычный 12 2 3 5 3 2 3 2" xfId="45431"/>
    <cellStyle name="Обычный 12 2 3 5 3 2 4" xfId="22235"/>
    <cellStyle name="Обычный 12 2 3 5 3 2 4 2" xfId="50519"/>
    <cellStyle name="Обычный 12 2 3 5 3 2 5" xfId="31288"/>
    <cellStyle name="Обычный 12 2 3 5 3 2 6" xfId="60189"/>
    <cellStyle name="Обычный 12 2 3 5 3 3" xfId="4729"/>
    <cellStyle name="Обычный 12 2 3 5 3 3 2" xfId="8254"/>
    <cellStyle name="Обычный 12 2 3 5 3 3 2 2" xfId="36539"/>
    <cellStyle name="Обычный 12 2 3 5 3 3 3" xfId="22236"/>
    <cellStyle name="Обычный 12 2 3 5 3 3 3 2" xfId="50520"/>
    <cellStyle name="Обычный 12 2 3 5 3 3 4" xfId="33018"/>
    <cellStyle name="Обычный 12 2 3 5 3 4" xfId="6047"/>
    <cellStyle name="Обычный 12 2 3 5 3 4 2" xfId="8255"/>
    <cellStyle name="Обычный 12 2 3 5 3 4 2 2" xfId="36540"/>
    <cellStyle name="Обычный 12 2 3 5 3 4 3" xfId="22237"/>
    <cellStyle name="Обычный 12 2 3 5 3 4 3 2" xfId="50521"/>
    <cellStyle name="Обычный 12 2 3 5 3 4 4" xfId="34334"/>
    <cellStyle name="Обычный 12 2 3 5 3 5" xfId="8252"/>
    <cellStyle name="Обычный 12 2 3 5 3 5 2" xfId="36537"/>
    <cellStyle name="Обычный 12 2 3 5 3 6" xfId="15171"/>
    <cellStyle name="Обычный 12 2 3 5 3 6 2" xfId="43456"/>
    <cellStyle name="Обычный 12 2 3 5 3 7" xfId="19011"/>
    <cellStyle name="Обычный 12 2 3 5 3 7 2" xfId="47295"/>
    <cellStyle name="Обычный 12 2 3 5 3 8" xfId="20191"/>
    <cellStyle name="Обычный 12 2 3 5 3 8 2" xfId="48475"/>
    <cellStyle name="Обычный 12 2 3 5 3 9" xfId="22234"/>
    <cellStyle name="Обычный 12 2 3 5 3 9 2" xfId="50518"/>
    <cellStyle name="Обычный 12 2 3 5 4" xfId="1780"/>
    <cellStyle name="Обычный 12 2 3 5 4 2" xfId="3755"/>
    <cellStyle name="Обычный 12 2 3 5 4 2 2" xfId="8257"/>
    <cellStyle name="Обычный 12 2 3 5 4 2 2 2" xfId="36542"/>
    <cellStyle name="Обычный 12 2 3 5 4 2 3" xfId="17903"/>
    <cellStyle name="Обычный 12 2 3 5 4 2 3 2" xfId="46188"/>
    <cellStyle name="Обычный 12 2 3 5 4 2 4" xfId="22239"/>
    <cellStyle name="Обычный 12 2 3 5 4 2 4 2" xfId="50523"/>
    <cellStyle name="Обычный 12 2 3 5 4 2 5" xfId="32045"/>
    <cellStyle name="Обычный 12 2 3 5 4 3" xfId="8256"/>
    <cellStyle name="Обычный 12 2 3 5 4 3 2" xfId="36541"/>
    <cellStyle name="Обычный 12 2 3 5 4 4" xfId="15928"/>
    <cellStyle name="Обычный 12 2 3 5 4 4 2" xfId="44213"/>
    <cellStyle name="Обычный 12 2 3 5 4 5" xfId="22238"/>
    <cellStyle name="Обычный 12 2 3 5 4 5 2" xfId="50522"/>
    <cellStyle name="Обычный 12 2 3 5 4 6" xfId="30070"/>
    <cellStyle name="Обычный 12 2 3 5 4 7" xfId="60186"/>
    <cellStyle name="Обычный 12 2 3 5 5" xfId="2438"/>
    <cellStyle name="Обычный 12 2 3 5 5 2" xfId="8258"/>
    <cellStyle name="Обычный 12 2 3 5 5 2 2" xfId="36543"/>
    <cellStyle name="Обычный 12 2 3 5 5 3" xfId="16586"/>
    <cellStyle name="Обычный 12 2 3 5 5 3 2" xfId="44871"/>
    <cellStyle name="Обычный 12 2 3 5 5 4" xfId="22240"/>
    <cellStyle name="Обычный 12 2 3 5 5 4 2" xfId="50524"/>
    <cellStyle name="Обычный 12 2 3 5 5 5" xfId="30728"/>
    <cellStyle name="Обычный 12 2 3 5 6" xfId="4726"/>
    <cellStyle name="Обычный 12 2 3 5 6 2" xfId="8259"/>
    <cellStyle name="Обычный 12 2 3 5 6 2 2" xfId="36544"/>
    <cellStyle name="Обычный 12 2 3 5 6 3" xfId="22241"/>
    <cellStyle name="Обычный 12 2 3 5 6 3 2" xfId="50525"/>
    <cellStyle name="Обычный 12 2 3 5 6 4" xfId="33015"/>
    <cellStyle name="Обычный 12 2 3 5 7" xfId="6044"/>
    <cellStyle name="Обычный 12 2 3 5 7 2" xfId="8260"/>
    <cellStyle name="Обычный 12 2 3 5 7 2 2" xfId="36545"/>
    <cellStyle name="Обычный 12 2 3 5 7 3" xfId="22242"/>
    <cellStyle name="Обычный 12 2 3 5 7 3 2" xfId="50526"/>
    <cellStyle name="Обычный 12 2 3 5 7 4" xfId="34331"/>
    <cellStyle name="Обычный 12 2 3 5 8" xfId="8241"/>
    <cellStyle name="Обычный 12 2 3 5 8 2" xfId="36526"/>
    <cellStyle name="Обычный 12 2 3 5 9" xfId="14611"/>
    <cellStyle name="Обычный 12 2 3 5 9 2" xfId="42896"/>
    <cellStyle name="Обычный 12 2 3 6" xfId="623"/>
    <cellStyle name="Обычный 12 2 3 6 10" xfId="20192"/>
    <cellStyle name="Обычный 12 2 3 6 10 2" xfId="48476"/>
    <cellStyle name="Обычный 12 2 3 6 11" xfId="22243"/>
    <cellStyle name="Обычный 12 2 3 6 11 2" xfId="50527"/>
    <cellStyle name="Обычный 12 2 3 6 12" xfId="28918"/>
    <cellStyle name="Обычный 12 2 3 6 13" xfId="57495"/>
    <cellStyle name="Обычный 12 2 3 6 14" xfId="58845"/>
    <cellStyle name="Обычный 12 2 3 6 2" xfId="1024"/>
    <cellStyle name="Обычный 12 2 3 6 2 10" xfId="29315"/>
    <cellStyle name="Обычный 12 2 3 6 2 11" xfId="57496"/>
    <cellStyle name="Обычный 12 2 3 6 2 12" xfId="58846"/>
    <cellStyle name="Обычный 12 2 3 6 2 2" xfId="3000"/>
    <cellStyle name="Обычный 12 2 3 6 2 2 2" xfId="8263"/>
    <cellStyle name="Обычный 12 2 3 6 2 2 2 2" xfId="36548"/>
    <cellStyle name="Обычный 12 2 3 6 2 2 3" xfId="17148"/>
    <cellStyle name="Обычный 12 2 3 6 2 2 3 2" xfId="45433"/>
    <cellStyle name="Обычный 12 2 3 6 2 2 4" xfId="22245"/>
    <cellStyle name="Обычный 12 2 3 6 2 2 4 2" xfId="50529"/>
    <cellStyle name="Обычный 12 2 3 6 2 2 5" xfId="31290"/>
    <cellStyle name="Обычный 12 2 3 6 2 2 6" xfId="60191"/>
    <cellStyle name="Обычный 12 2 3 6 2 3" xfId="4731"/>
    <cellStyle name="Обычный 12 2 3 6 2 3 2" xfId="8264"/>
    <cellStyle name="Обычный 12 2 3 6 2 3 2 2" xfId="36549"/>
    <cellStyle name="Обычный 12 2 3 6 2 3 3" xfId="22246"/>
    <cellStyle name="Обычный 12 2 3 6 2 3 3 2" xfId="50530"/>
    <cellStyle name="Обычный 12 2 3 6 2 3 4" xfId="33020"/>
    <cellStyle name="Обычный 12 2 3 6 2 4" xfId="6049"/>
    <cellStyle name="Обычный 12 2 3 6 2 4 2" xfId="8265"/>
    <cellStyle name="Обычный 12 2 3 6 2 4 2 2" xfId="36550"/>
    <cellStyle name="Обычный 12 2 3 6 2 4 3" xfId="22247"/>
    <cellStyle name="Обычный 12 2 3 6 2 4 3 2" xfId="50531"/>
    <cellStyle name="Обычный 12 2 3 6 2 4 4" xfId="34336"/>
    <cellStyle name="Обычный 12 2 3 6 2 5" xfId="8262"/>
    <cellStyle name="Обычный 12 2 3 6 2 5 2" xfId="36547"/>
    <cellStyle name="Обычный 12 2 3 6 2 6" xfId="15173"/>
    <cellStyle name="Обычный 12 2 3 6 2 6 2" xfId="43458"/>
    <cellStyle name="Обычный 12 2 3 6 2 7" xfId="19013"/>
    <cellStyle name="Обычный 12 2 3 6 2 7 2" xfId="47297"/>
    <cellStyle name="Обычный 12 2 3 6 2 8" xfId="20193"/>
    <cellStyle name="Обычный 12 2 3 6 2 8 2" xfId="48477"/>
    <cellStyle name="Обычный 12 2 3 6 2 9" xfId="22244"/>
    <cellStyle name="Обычный 12 2 3 6 2 9 2" xfId="50528"/>
    <cellStyle name="Обычный 12 2 3 6 3" xfId="1945"/>
    <cellStyle name="Обычный 12 2 3 6 3 2" xfId="3920"/>
    <cellStyle name="Обычный 12 2 3 6 3 2 2" xfId="8267"/>
    <cellStyle name="Обычный 12 2 3 6 3 2 2 2" xfId="36552"/>
    <cellStyle name="Обычный 12 2 3 6 3 2 3" xfId="18068"/>
    <cellStyle name="Обычный 12 2 3 6 3 2 3 2" xfId="46353"/>
    <cellStyle name="Обычный 12 2 3 6 3 2 4" xfId="22249"/>
    <cellStyle name="Обычный 12 2 3 6 3 2 4 2" xfId="50533"/>
    <cellStyle name="Обычный 12 2 3 6 3 2 5" xfId="32210"/>
    <cellStyle name="Обычный 12 2 3 6 3 3" xfId="8266"/>
    <cellStyle name="Обычный 12 2 3 6 3 3 2" xfId="36551"/>
    <cellStyle name="Обычный 12 2 3 6 3 4" xfId="16093"/>
    <cellStyle name="Обычный 12 2 3 6 3 4 2" xfId="44378"/>
    <cellStyle name="Обычный 12 2 3 6 3 5" xfId="22248"/>
    <cellStyle name="Обычный 12 2 3 6 3 5 2" xfId="50532"/>
    <cellStyle name="Обычный 12 2 3 6 3 6" xfId="30235"/>
    <cellStyle name="Обычный 12 2 3 6 3 7" xfId="60190"/>
    <cellStyle name="Обычный 12 2 3 6 4" xfId="2603"/>
    <cellStyle name="Обычный 12 2 3 6 4 2" xfId="8268"/>
    <cellStyle name="Обычный 12 2 3 6 4 2 2" xfId="36553"/>
    <cellStyle name="Обычный 12 2 3 6 4 3" xfId="16751"/>
    <cellStyle name="Обычный 12 2 3 6 4 3 2" xfId="45036"/>
    <cellStyle name="Обычный 12 2 3 6 4 4" xfId="22250"/>
    <cellStyle name="Обычный 12 2 3 6 4 4 2" xfId="50534"/>
    <cellStyle name="Обычный 12 2 3 6 4 5" xfId="30893"/>
    <cellStyle name="Обычный 12 2 3 6 5" xfId="4730"/>
    <cellStyle name="Обычный 12 2 3 6 5 2" xfId="8269"/>
    <cellStyle name="Обычный 12 2 3 6 5 2 2" xfId="36554"/>
    <cellStyle name="Обычный 12 2 3 6 5 3" xfId="22251"/>
    <cellStyle name="Обычный 12 2 3 6 5 3 2" xfId="50535"/>
    <cellStyle name="Обычный 12 2 3 6 5 4" xfId="33019"/>
    <cellStyle name="Обычный 12 2 3 6 6" xfId="6048"/>
    <cellStyle name="Обычный 12 2 3 6 6 2" xfId="8270"/>
    <cellStyle name="Обычный 12 2 3 6 6 2 2" xfId="36555"/>
    <cellStyle name="Обычный 12 2 3 6 6 3" xfId="22252"/>
    <cellStyle name="Обычный 12 2 3 6 6 3 2" xfId="50536"/>
    <cellStyle name="Обычный 12 2 3 6 6 4" xfId="34335"/>
    <cellStyle name="Обычный 12 2 3 6 7" xfId="8261"/>
    <cellStyle name="Обычный 12 2 3 6 7 2" xfId="36546"/>
    <cellStyle name="Обычный 12 2 3 6 8" xfId="14776"/>
    <cellStyle name="Обычный 12 2 3 6 8 2" xfId="43061"/>
    <cellStyle name="Обычный 12 2 3 6 9" xfId="19012"/>
    <cellStyle name="Обычный 12 2 3 6 9 2" xfId="47296"/>
    <cellStyle name="Обычный 12 2 3 7" xfId="1001"/>
    <cellStyle name="Обычный 12 2 3 7 10" xfId="29292"/>
    <cellStyle name="Обычный 12 2 3 7 11" xfId="57497"/>
    <cellStyle name="Обычный 12 2 3 7 12" xfId="58847"/>
    <cellStyle name="Обычный 12 2 3 7 2" xfId="2977"/>
    <cellStyle name="Обычный 12 2 3 7 2 2" xfId="8272"/>
    <cellStyle name="Обычный 12 2 3 7 2 2 2" xfId="36557"/>
    <cellStyle name="Обычный 12 2 3 7 2 3" xfId="17125"/>
    <cellStyle name="Обычный 12 2 3 7 2 3 2" xfId="45410"/>
    <cellStyle name="Обычный 12 2 3 7 2 4" xfId="22254"/>
    <cellStyle name="Обычный 12 2 3 7 2 4 2" xfId="50538"/>
    <cellStyle name="Обычный 12 2 3 7 2 5" xfId="31267"/>
    <cellStyle name="Обычный 12 2 3 7 2 6" xfId="60192"/>
    <cellStyle name="Обычный 12 2 3 7 3" xfId="4732"/>
    <cellStyle name="Обычный 12 2 3 7 3 2" xfId="8273"/>
    <cellStyle name="Обычный 12 2 3 7 3 2 2" xfId="36558"/>
    <cellStyle name="Обычный 12 2 3 7 3 3" xfId="22255"/>
    <cellStyle name="Обычный 12 2 3 7 3 3 2" xfId="50539"/>
    <cellStyle name="Обычный 12 2 3 7 3 4" xfId="33021"/>
    <cellStyle name="Обычный 12 2 3 7 4" xfId="6050"/>
    <cellStyle name="Обычный 12 2 3 7 4 2" xfId="8274"/>
    <cellStyle name="Обычный 12 2 3 7 4 2 2" xfId="36559"/>
    <cellStyle name="Обычный 12 2 3 7 4 3" xfId="22256"/>
    <cellStyle name="Обычный 12 2 3 7 4 3 2" xfId="50540"/>
    <cellStyle name="Обычный 12 2 3 7 4 4" xfId="34337"/>
    <cellStyle name="Обычный 12 2 3 7 5" xfId="8271"/>
    <cellStyle name="Обычный 12 2 3 7 5 2" xfId="36556"/>
    <cellStyle name="Обычный 12 2 3 7 6" xfId="15150"/>
    <cellStyle name="Обычный 12 2 3 7 6 2" xfId="43435"/>
    <cellStyle name="Обычный 12 2 3 7 7" xfId="19014"/>
    <cellStyle name="Обычный 12 2 3 7 7 2" xfId="47298"/>
    <cellStyle name="Обычный 12 2 3 7 8" xfId="20194"/>
    <cellStyle name="Обычный 12 2 3 7 8 2" xfId="48478"/>
    <cellStyle name="Обычный 12 2 3 7 9" xfId="22253"/>
    <cellStyle name="Обычный 12 2 3 7 9 2" xfId="50537"/>
    <cellStyle name="Обычный 12 2 3 8" xfId="1616"/>
    <cellStyle name="Обычный 12 2 3 8 2" xfId="3591"/>
    <cellStyle name="Обычный 12 2 3 8 2 2" xfId="8276"/>
    <cellStyle name="Обычный 12 2 3 8 2 2 2" xfId="36561"/>
    <cellStyle name="Обычный 12 2 3 8 2 3" xfId="17739"/>
    <cellStyle name="Обычный 12 2 3 8 2 3 2" xfId="46024"/>
    <cellStyle name="Обычный 12 2 3 8 2 4" xfId="22258"/>
    <cellStyle name="Обычный 12 2 3 8 2 4 2" xfId="50542"/>
    <cellStyle name="Обычный 12 2 3 8 2 5" xfId="31881"/>
    <cellStyle name="Обычный 12 2 3 8 3" xfId="8275"/>
    <cellStyle name="Обычный 12 2 3 8 3 2" xfId="36560"/>
    <cellStyle name="Обычный 12 2 3 8 4" xfId="15764"/>
    <cellStyle name="Обычный 12 2 3 8 4 2" xfId="44049"/>
    <cellStyle name="Обычный 12 2 3 8 5" xfId="22257"/>
    <cellStyle name="Обычный 12 2 3 8 5 2" xfId="50541"/>
    <cellStyle name="Обычный 12 2 3 8 6" xfId="29906"/>
    <cellStyle name="Обычный 12 2 3 8 7" xfId="60145"/>
    <cellStyle name="Обычный 12 2 3 9" xfId="2274"/>
    <cellStyle name="Обычный 12 2 3 9 2" xfId="8277"/>
    <cellStyle name="Обычный 12 2 3 9 2 2" xfId="36562"/>
    <cellStyle name="Обычный 12 2 3 9 3" xfId="16422"/>
    <cellStyle name="Обычный 12 2 3 9 3 2" xfId="44707"/>
    <cellStyle name="Обычный 12 2 3 9 4" xfId="22259"/>
    <cellStyle name="Обычный 12 2 3 9 4 2" xfId="50543"/>
    <cellStyle name="Обычный 12 2 3 9 5" xfId="30564"/>
    <cellStyle name="Обычный 12 2 30" xfId="58702"/>
    <cellStyle name="Обычный 12 2 4" xfId="185"/>
    <cellStyle name="Обычный 12 2 4 10" xfId="4733"/>
    <cellStyle name="Обычный 12 2 4 10 2" xfId="8279"/>
    <cellStyle name="Обычный 12 2 4 10 2 2" xfId="36564"/>
    <cellStyle name="Обычный 12 2 4 10 3" xfId="22261"/>
    <cellStyle name="Обычный 12 2 4 10 3 2" xfId="50545"/>
    <cellStyle name="Обычный 12 2 4 10 4" xfId="33022"/>
    <cellStyle name="Обычный 12 2 4 11" xfId="6051"/>
    <cellStyle name="Обычный 12 2 4 11 2" xfId="8280"/>
    <cellStyle name="Обычный 12 2 4 11 2 2" xfId="36565"/>
    <cellStyle name="Обычный 12 2 4 11 3" xfId="22262"/>
    <cellStyle name="Обычный 12 2 4 11 3 2" xfId="50546"/>
    <cellStyle name="Обычный 12 2 4 11 4" xfId="34338"/>
    <cellStyle name="Обычный 12 2 4 12" xfId="7221"/>
    <cellStyle name="Обычный 12 2 4 12 2" xfId="8281"/>
    <cellStyle name="Обычный 12 2 4 12 2 2" xfId="36566"/>
    <cellStyle name="Обычный 12 2 4 12 3" xfId="22263"/>
    <cellStyle name="Обычный 12 2 4 12 3 2" xfId="50547"/>
    <cellStyle name="Обычный 12 2 4 12 4" xfId="35506"/>
    <cellStyle name="Обычный 12 2 4 13" xfId="8278"/>
    <cellStyle name="Обычный 12 2 4 13 2" xfId="36563"/>
    <cellStyle name="Обычный 12 2 4 14" xfId="14453"/>
    <cellStyle name="Обычный 12 2 4 14 2" xfId="42738"/>
    <cellStyle name="Обычный 12 2 4 15" xfId="18732"/>
    <cellStyle name="Обычный 12 2 4 15 2" xfId="47016"/>
    <cellStyle name="Обычный 12 2 4 16" xfId="20195"/>
    <cellStyle name="Обычный 12 2 4 16 2" xfId="48479"/>
    <cellStyle name="Обычный 12 2 4 17" xfId="22260"/>
    <cellStyle name="Обычный 12 2 4 17 2" xfId="50544"/>
    <cellStyle name="Обычный 12 2 4 18" xfId="28435"/>
    <cellStyle name="Обычный 12 2 4 18 2" xfId="56719"/>
    <cellStyle name="Обычный 12 2 4 19" xfId="28595"/>
    <cellStyle name="Обычный 12 2 4 2" xfId="186"/>
    <cellStyle name="Обычный 12 2 4 2 10" xfId="6052"/>
    <cellStyle name="Обычный 12 2 4 2 10 2" xfId="8283"/>
    <cellStyle name="Обычный 12 2 4 2 10 2 2" xfId="36568"/>
    <cellStyle name="Обычный 12 2 4 2 10 3" xfId="22265"/>
    <cellStyle name="Обычный 12 2 4 2 10 3 2" xfId="50549"/>
    <cellStyle name="Обычный 12 2 4 2 10 4" xfId="34339"/>
    <cellStyle name="Обычный 12 2 4 2 11" xfId="7222"/>
    <cellStyle name="Обычный 12 2 4 2 11 2" xfId="8284"/>
    <cellStyle name="Обычный 12 2 4 2 11 2 2" xfId="36569"/>
    <cellStyle name="Обычный 12 2 4 2 11 3" xfId="22266"/>
    <cellStyle name="Обычный 12 2 4 2 11 3 2" xfId="50550"/>
    <cellStyle name="Обычный 12 2 4 2 11 4" xfId="35507"/>
    <cellStyle name="Обычный 12 2 4 2 12" xfId="8282"/>
    <cellStyle name="Обычный 12 2 4 2 12 2" xfId="36567"/>
    <cellStyle name="Обычный 12 2 4 2 13" xfId="14454"/>
    <cellStyle name="Обычный 12 2 4 2 13 2" xfId="42739"/>
    <cellStyle name="Обычный 12 2 4 2 14" xfId="18733"/>
    <cellStyle name="Обычный 12 2 4 2 14 2" xfId="47017"/>
    <cellStyle name="Обычный 12 2 4 2 15" xfId="20196"/>
    <cellStyle name="Обычный 12 2 4 2 15 2" xfId="48480"/>
    <cellStyle name="Обычный 12 2 4 2 16" xfId="22264"/>
    <cellStyle name="Обычный 12 2 4 2 16 2" xfId="50548"/>
    <cellStyle name="Обычный 12 2 4 2 17" xfId="28436"/>
    <cellStyle name="Обычный 12 2 4 2 17 2" xfId="56720"/>
    <cellStyle name="Обычный 12 2 4 2 18" xfId="28596"/>
    <cellStyle name="Обычный 12 2 4 2 19" xfId="56880"/>
    <cellStyle name="Обычный 12 2 4 2 2" xfId="456"/>
    <cellStyle name="Обычный 12 2 4 2 2 10" xfId="19015"/>
    <cellStyle name="Обычный 12 2 4 2 2 10 2" xfId="47299"/>
    <cellStyle name="Обычный 12 2 4 2 2 11" xfId="20197"/>
    <cellStyle name="Обычный 12 2 4 2 2 11 2" xfId="48481"/>
    <cellStyle name="Обычный 12 2 4 2 2 12" xfId="22267"/>
    <cellStyle name="Обычный 12 2 4 2 2 12 2" xfId="50551"/>
    <cellStyle name="Обычный 12 2 4 2 2 13" xfId="28760"/>
    <cellStyle name="Обычный 12 2 4 2 2 14" xfId="57500"/>
    <cellStyle name="Обычный 12 2 4 2 2 15" xfId="58850"/>
    <cellStyle name="Обычный 12 2 4 2 2 2" xfId="797"/>
    <cellStyle name="Обычный 12 2 4 2 2 2 10" xfId="20198"/>
    <cellStyle name="Обычный 12 2 4 2 2 2 10 2" xfId="48482"/>
    <cellStyle name="Обычный 12 2 4 2 2 2 11" xfId="22268"/>
    <cellStyle name="Обычный 12 2 4 2 2 2 11 2" xfId="50552"/>
    <cellStyle name="Обычный 12 2 4 2 2 2 12" xfId="29089"/>
    <cellStyle name="Обычный 12 2 4 2 2 2 13" xfId="57501"/>
    <cellStyle name="Обычный 12 2 4 2 2 2 14" xfId="58851"/>
    <cellStyle name="Обычный 12 2 4 2 2 2 2" xfId="1028"/>
    <cellStyle name="Обычный 12 2 4 2 2 2 2 10" xfId="29319"/>
    <cellStyle name="Обычный 12 2 4 2 2 2 2 11" xfId="57502"/>
    <cellStyle name="Обычный 12 2 4 2 2 2 2 12" xfId="58852"/>
    <cellStyle name="Обычный 12 2 4 2 2 2 2 2" xfId="3004"/>
    <cellStyle name="Обычный 12 2 4 2 2 2 2 2 2" xfId="8288"/>
    <cellStyle name="Обычный 12 2 4 2 2 2 2 2 2 2" xfId="36573"/>
    <cellStyle name="Обычный 12 2 4 2 2 2 2 2 3" xfId="17152"/>
    <cellStyle name="Обычный 12 2 4 2 2 2 2 2 3 2" xfId="45437"/>
    <cellStyle name="Обычный 12 2 4 2 2 2 2 2 4" xfId="22270"/>
    <cellStyle name="Обычный 12 2 4 2 2 2 2 2 4 2" xfId="50554"/>
    <cellStyle name="Обычный 12 2 4 2 2 2 2 2 5" xfId="31294"/>
    <cellStyle name="Обычный 12 2 4 2 2 2 2 2 6" xfId="60197"/>
    <cellStyle name="Обычный 12 2 4 2 2 2 2 3" xfId="4737"/>
    <cellStyle name="Обычный 12 2 4 2 2 2 2 3 2" xfId="8289"/>
    <cellStyle name="Обычный 12 2 4 2 2 2 2 3 2 2" xfId="36574"/>
    <cellStyle name="Обычный 12 2 4 2 2 2 2 3 3" xfId="22271"/>
    <cellStyle name="Обычный 12 2 4 2 2 2 2 3 3 2" xfId="50555"/>
    <cellStyle name="Обычный 12 2 4 2 2 2 2 3 4" xfId="33026"/>
    <cellStyle name="Обычный 12 2 4 2 2 2 2 4" xfId="6055"/>
    <cellStyle name="Обычный 12 2 4 2 2 2 2 4 2" xfId="8290"/>
    <cellStyle name="Обычный 12 2 4 2 2 2 2 4 2 2" xfId="36575"/>
    <cellStyle name="Обычный 12 2 4 2 2 2 2 4 3" xfId="22272"/>
    <cellStyle name="Обычный 12 2 4 2 2 2 2 4 3 2" xfId="50556"/>
    <cellStyle name="Обычный 12 2 4 2 2 2 2 4 4" xfId="34342"/>
    <cellStyle name="Обычный 12 2 4 2 2 2 2 5" xfId="8287"/>
    <cellStyle name="Обычный 12 2 4 2 2 2 2 5 2" xfId="36572"/>
    <cellStyle name="Обычный 12 2 4 2 2 2 2 6" xfId="15177"/>
    <cellStyle name="Обычный 12 2 4 2 2 2 2 6 2" xfId="43462"/>
    <cellStyle name="Обычный 12 2 4 2 2 2 2 7" xfId="19017"/>
    <cellStyle name="Обычный 12 2 4 2 2 2 2 7 2" xfId="47301"/>
    <cellStyle name="Обычный 12 2 4 2 2 2 2 8" xfId="20199"/>
    <cellStyle name="Обычный 12 2 4 2 2 2 2 8 2" xfId="48483"/>
    <cellStyle name="Обычный 12 2 4 2 2 2 2 9" xfId="22269"/>
    <cellStyle name="Обычный 12 2 4 2 2 2 2 9 2" xfId="50553"/>
    <cellStyle name="Обычный 12 2 4 2 2 2 3" xfId="2116"/>
    <cellStyle name="Обычный 12 2 4 2 2 2 3 2" xfId="4091"/>
    <cellStyle name="Обычный 12 2 4 2 2 2 3 2 2" xfId="8292"/>
    <cellStyle name="Обычный 12 2 4 2 2 2 3 2 2 2" xfId="36577"/>
    <cellStyle name="Обычный 12 2 4 2 2 2 3 2 3" xfId="18239"/>
    <cellStyle name="Обычный 12 2 4 2 2 2 3 2 3 2" xfId="46524"/>
    <cellStyle name="Обычный 12 2 4 2 2 2 3 2 4" xfId="22274"/>
    <cellStyle name="Обычный 12 2 4 2 2 2 3 2 4 2" xfId="50558"/>
    <cellStyle name="Обычный 12 2 4 2 2 2 3 2 5" xfId="32381"/>
    <cellStyle name="Обычный 12 2 4 2 2 2 3 3" xfId="8291"/>
    <cellStyle name="Обычный 12 2 4 2 2 2 3 3 2" xfId="36576"/>
    <cellStyle name="Обычный 12 2 4 2 2 2 3 4" xfId="16264"/>
    <cellStyle name="Обычный 12 2 4 2 2 2 3 4 2" xfId="44549"/>
    <cellStyle name="Обычный 12 2 4 2 2 2 3 5" xfId="22273"/>
    <cellStyle name="Обычный 12 2 4 2 2 2 3 5 2" xfId="50557"/>
    <cellStyle name="Обычный 12 2 4 2 2 2 3 6" xfId="30406"/>
    <cellStyle name="Обычный 12 2 4 2 2 2 3 7" xfId="60196"/>
    <cellStyle name="Обычный 12 2 4 2 2 2 4" xfId="2774"/>
    <cellStyle name="Обычный 12 2 4 2 2 2 4 2" xfId="8293"/>
    <cellStyle name="Обычный 12 2 4 2 2 2 4 2 2" xfId="36578"/>
    <cellStyle name="Обычный 12 2 4 2 2 2 4 3" xfId="16922"/>
    <cellStyle name="Обычный 12 2 4 2 2 2 4 3 2" xfId="45207"/>
    <cellStyle name="Обычный 12 2 4 2 2 2 4 4" xfId="22275"/>
    <cellStyle name="Обычный 12 2 4 2 2 2 4 4 2" xfId="50559"/>
    <cellStyle name="Обычный 12 2 4 2 2 2 4 5" xfId="31064"/>
    <cellStyle name="Обычный 12 2 4 2 2 2 5" xfId="4736"/>
    <cellStyle name="Обычный 12 2 4 2 2 2 5 2" xfId="8294"/>
    <cellStyle name="Обычный 12 2 4 2 2 2 5 2 2" xfId="36579"/>
    <cellStyle name="Обычный 12 2 4 2 2 2 5 3" xfId="22276"/>
    <cellStyle name="Обычный 12 2 4 2 2 2 5 3 2" xfId="50560"/>
    <cellStyle name="Обычный 12 2 4 2 2 2 5 4" xfId="33025"/>
    <cellStyle name="Обычный 12 2 4 2 2 2 6" xfId="6054"/>
    <cellStyle name="Обычный 12 2 4 2 2 2 6 2" xfId="8295"/>
    <cellStyle name="Обычный 12 2 4 2 2 2 6 2 2" xfId="36580"/>
    <cellStyle name="Обычный 12 2 4 2 2 2 6 3" xfId="22277"/>
    <cellStyle name="Обычный 12 2 4 2 2 2 6 3 2" xfId="50561"/>
    <cellStyle name="Обычный 12 2 4 2 2 2 6 4" xfId="34341"/>
    <cellStyle name="Обычный 12 2 4 2 2 2 7" xfId="8286"/>
    <cellStyle name="Обычный 12 2 4 2 2 2 7 2" xfId="36571"/>
    <cellStyle name="Обычный 12 2 4 2 2 2 8" xfId="14947"/>
    <cellStyle name="Обычный 12 2 4 2 2 2 8 2" xfId="43232"/>
    <cellStyle name="Обычный 12 2 4 2 2 2 9" xfId="19016"/>
    <cellStyle name="Обычный 12 2 4 2 2 2 9 2" xfId="47300"/>
    <cellStyle name="Обычный 12 2 4 2 2 3" xfId="1027"/>
    <cellStyle name="Обычный 12 2 4 2 2 3 10" xfId="29318"/>
    <cellStyle name="Обычный 12 2 4 2 2 3 11" xfId="57503"/>
    <cellStyle name="Обычный 12 2 4 2 2 3 12" xfId="58853"/>
    <cellStyle name="Обычный 12 2 4 2 2 3 2" xfId="3003"/>
    <cellStyle name="Обычный 12 2 4 2 2 3 2 2" xfId="8297"/>
    <cellStyle name="Обычный 12 2 4 2 2 3 2 2 2" xfId="36582"/>
    <cellStyle name="Обычный 12 2 4 2 2 3 2 3" xfId="17151"/>
    <cellStyle name="Обычный 12 2 4 2 2 3 2 3 2" xfId="45436"/>
    <cellStyle name="Обычный 12 2 4 2 2 3 2 4" xfId="22279"/>
    <cellStyle name="Обычный 12 2 4 2 2 3 2 4 2" xfId="50563"/>
    <cellStyle name="Обычный 12 2 4 2 2 3 2 5" xfId="31293"/>
    <cellStyle name="Обычный 12 2 4 2 2 3 2 6" xfId="60198"/>
    <cellStyle name="Обычный 12 2 4 2 2 3 3" xfId="4738"/>
    <cellStyle name="Обычный 12 2 4 2 2 3 3 2" xfId="8298"/>
    <cellStyle name="Обычный 12 2 4 2 2 3 3 2 2" xfId="36583"/>
    <cellStyle name="Обычный 12 2 4 2 2 3 3 3" xfId="22280"/>
    <cellStyle name="Обычный 12 2 4 2 2 3 3 3 2" xfId="50564"/>
    <cellStyle name="Обычный 12 2 4 2 2 3 3 4" xfId="33027"/>
    <cellStyle name="Обычный 12 2 4 2 2 3 4" xfId="6056"/>
    <cellStyle name="Обычный 12 2 4 2 2 3 4 2" xfId="8299"/>
    <cellStyle name="Обычный 12 2 4 2 2 3 4 2 2" xfId="36584"/>
    <cellStyle name="Обычный 12 2 4 2 2 3 4 3" xfId="22281"/>
    <cellStyle name="Обычный 12 2 4 2 2 3 4 3 2" xfId="50565"/>
    <cellStyle name="Обычный 12 2 4 2 2 3 4 4" xfId="34343"/>
    <cellStyle name="Обычный 12 2 4 2 2 3 5" xfId="8296"/>
    <cellStyle name="Обычный 12 2 4 2 2 3 5 2" xfId="36581"/>
    <cellStyle name="Обычный 12 2 4 2 2 3 6" xfId="15176"/>
    <cellStyle name="Обычный 12 2 4 2 2 3 6 2" xfId="43461"/>
    <cellStyle name="Обычный 12 2 4 2 2 3 7" xfId="19018"/>
    <cellStyle name="Обычный 12 2 4 2 2 3 7 2" xfId="47302"/>
    <cellStyle name="Обычный 12 2 4 2 2 3 8" xfId="20200"/>
    <cellStyle name="Обычный 12 2 4 2 2 3 8 2" xfId="48484"/>
    <cellStyle name="Обычный 12 2 4 2 2 3 9" xfId="22278"/>
    <cellStyle name="Обычный 12 2 4 2 2 3 9 2" xfId="50562"/>
    <cellStyle name="Обычный 12 2 4 2 2 4" xfId="1787"/>
    <cellStyle name="Обычный 12 2 4 2 2 4 2" xfId="3762"/>
    <cellStyle name="Обычный 12 2 4 2 2 4 2 2" xfId="8301"/>
    <cellStyle name="Обычный 12 2 4 2 2 4 2 2 2" xfId="36586"/>
    <cellStyle name="Обычный 12 2 4 2 2 4 2 3" xfId="17910"/>
    <cellStyle name="Обычный 12 2 4 2 2 4 2 3 2" xfId="46195"/>
    <cellStyle name="Обычный 12 2 4 2 2 4 2 4" xfId="22283"/>
    <cellStyle name="Обычный 12 2 4 2 2 4 2 4 2" xfId="50567"/>
    <cellStyle name="Обычный 12 2 4 2 2 4 2 5" xfId="32052"/>
    <cellStyle name="Обычный 12 2 4 2 2 4 3" xfId="8300"/>
    <cellStyle name="Обычный 12 2 4 2 2 4 3 2" xfId="36585"/>
    <cellStyle name="Обычный 12 2 4 2 2 4 4" xfId="15935"/>
    <cellStyle name="Обычный 12 2 4 2 2 4 4 2" xfId="44220"/>
    <cellStyle name="Обычный 12 2 4 2 2 4 5" xfId="22282"/>
    <cellStyle name="Обычный 12 2 4 2 2 4 5 2" xfId="50566"/>
    <cellStyle name="Обычный 12 2 4 2 2 4 6" xfId="30077"/>
    <cellStyle name="Обычный 12 2 4 2 2 4 7" xfId="60195"/>
    <cellStyle name="Обычный 12 2 4 2 2 5" xfId="2445"/>
    <cellStyle name="Обычный 12 2 4 2 2 5 2" xfId="8302"/>
    <cellStyle name="Обычный 12 2 4 2 2 5 2 2" xfId="36587"/>
    <cellStyle name="Обычный 12 2 4 2 2 5 3" xfId="16593"/>
    <cellStyle name="Обычный 12 2 4 2 2 5 3 2" xfId="44878"/>
    <cellStyle name="Обычный 12 2 4 2 2 5 4" xfId="22284"/>
    <cellStyle name="Обычный 12 2 4 2 2 5 4 2" xfId="50568"/>
    <cellStyle name="Обычный 12 2 4 2 2 5 5" xfId="30735"/>
    <cellStyle name="Обычный 12 2 4 2 2 6" xfId="4735"/>
    <cellStyle name="Обычный 12 2 4 2 2 6 2" xfId="8303"/>
    <cellStyle name="Обычный 12 2 4 2 2 6 2 2" xfId="36588"/>
    <cellStyle name="Обычный 12 2 4 2 2 6 3" xfId="22285"/>
    <cellStyle name="Обычный 12 2 4 2 2 6 3 2" xfId="50569"/>
    <cellStyle name="Обычный 12 2 4 2 2 6 4" xfId="33024"/>
    <cellStyle name="Обычный 12 2 4 2 2 7" xfId="6053"/>
    <cellStyle name="Обычный 12 2 4 2 2 7 2" xfId="8304"/>
    <cellStyle name="Обычный 12 2 4 2 2 7 2 2" xfId="36589"/>
    <cellStyle name="Обычный 12 2 4 2 2 7 3" xfId="22286"/>
    <cellStyle name="Обычный 12 2 4 2 2 7 3 2" xfId="50570"/>
    <cellStyle name="Обычный 12 2 4 2 2 7 4" xfId="34340"/>
    <cellStyle name="Обычный 12 2 4 2 2 8" xfId="8285"/>
    <cellStyle name="Обычный 12 2 4 2 2 8 2" xfId="36570"/>
    <cellStyle name="Обычный 12 2 4 2 2 9" xfId="14618"/>
    <cellStyle name="Обычный 12 2 4 2 2 9 2" xfId="42903"/>
    <cellStyle name="Обычный 12 2 4 2 20" xfId="57174"/>
    <cellStyle name="Обычный 12 2 4 2 21" xfId="57499"/>
    <cellStyle name="Обычный 12 2 4 2 22" xfId="58849"/>
    <cellStyle name="Обычный 12 2 4 2 3" xfId="630"/>
    <cellStyle name="Обычный 12 2 4 2 3 10" xfId="20201"/>
    <cellStyle name="Обычный 12 2 4 2 3 10 2" xfId="48485"/>
    <cellStyle name="Обычный 12 2 4 2 3 11" xfId="22287"/>
    <cellStyle name="Обычный 12 2 4 2 3 11 2" xfId="50571"/>
    <cellStyle name="Обычный 12 2 4 2 3 12" xfId="28925"/>
    <cellStyle name="Обычный 12 2 4 2 3 13" xfId="57504"/>
    <cellStyle name="Обычный 12 2 4 2 3 14" xfId="58854"/>
    <cellStyle name="Обычный 12 2 4 2 3 2" xfId="1029"/>
    <cellStyle name="Обычный 12 2 4 2 3 2 10" xfId="29320"/>
    <cellStyle name="Обычный 12 2 4 2 3 2 11" xfId="57505"/>
    <cellStyle name="Обычный 12 2 4 2 3 2 12" xfId="58855"/>
    <cellStyle name="Обычный 12 2 4 2 3 2 2" xfId="3005"/>
    <cellStyle name="Обычный 12 2 4 2 3 2 2 2" xfId="8307"/>
    <cellStyle name="Обычный 12 2 4 2 3 2 2 2 2" xfId="36592"/>
    <cellStyle name="Обычный 12 2 4 2 3 2 2 3" xfId="17153"/>
    <cellStyle name="Обычный 12 2 4 2 3 2 2 3 2" xfId="45438"/>
    <cellStyle name="Обычный 12 2 4 2 3 2 2 4" xfId="22289"/>
    <cellStyle name="Обычный 12 2 4 2 3 2 2 4 2" xfId="50573"/>
    <cellStyle name="Обычный 12 2 4 2 3 2 2 5" xfId="31295"/>
    <cellStyle name="Обычный 12 2 4 2 3 2 2 6" xfId="60200"/>
    <cellStyle name="Обычный 12 2 4 2 3 2 3" xfId="4740"/>
    <cellStyle name="Обычный 12 2 4 2 3 2 3 2" xfId="8308"/>
    <cellStyle name="Обычный 12 2 4 2 3 2 3 2 2" xfId="36593"/>
    <cellStyle name="Обычный 12 2 4 2 3 2 3 3" xfId="22290"/>
    <cellStyle name="Обычный 12 2 4 2 3 2 3 3 2" xfId="50574"/>
    <cellStyle name="Обычный 12 2 4 2 3 2 3 4" xfId="33029"/>
    <cellStyle name="Обычный 12 2 4 2 3 2 4" xfId="6058"/>
    <cellStyle name="Обычный 12 2 4 2 3 2 4 2" xfId="8309"/>
    <cellStyle name="Обычный 12 2 4 2 3 2 4 2 2" xfId="36594"/>
    <cellStyle name="Обычный 12 2 4 2 3 2 4 3" xfId="22291"/>
    <cellStyle name="Обычный 12 2 4 2 3 2 4 3 2" xfId="50575"/>
    <cellStyle name="Обычный 12 2 4 2 3 2 4 4" xfId="34345"/>
    <cellStyle name="Обычный 12 2 4 2 3 2 5" xfId="8306"/>
    <cellStyle name="Обычный 12 2 4 2 3 2 5 2" xfId="36591"/>
    <cellStyle name="Обычный 12 2 4 2 3 2 6" xfId="15178"/>
    <cellStyle name="Обычный 12 2 4 2 3 2 6 2" xfId="43463"/>
    <cellStyle name="Обычный 12 2 4 2 3 2 7" xfId="19020"/>
    <cellStyle name="Обычный 12 2 4 2 3 2 7 2" xfId="47304"/>
    <cellStyle name="Обычный 12 2 4 2 3 2 8" xfId="20202"/>
    <cellStyle name="Обычный 12 2 4 2 3 2 8 2" xfId="48486"/>
    <cellStyle name="Обычный 12 2 4 2 3 2 9" xfId="22288"/>
    <cellStyle name="Обычный 12 2 4 2 3 2 9 2" xfId="50572"/>
    <cellStyle name="Обычный 12 2 4 2 3 3" xfId="1952"/>
    <cellStyle name="Обычный 12 2 4 2 3 3 2" xfId="3927"/>
    <cellStyle name="Обычный 12 2 4 2 3 3 2 2" xfId="8311"/>
    <cellStyle name="Обычный 12 2 4 2 3 3 2 2 2" xfId="36596"/>
    <cellStyle name="Обычный 12 2 4 2 3 3 2 3" xfId="18075"/>
    <cellStyle name="Обычный 12 2 4 2 3 3 2 3 2" xfId="46360"/>
    <cellStyle name="Обычный 12 2 4 2 3 3 2 4" xfId="22293"/>
    <cellStyle name="Обычный 12 2 4 2 3 3 2 4 2" xfId="50577"/>
    <cellStyle name="Обычный 12 2 4 2 3 3 2 5" xfId="32217"/>
    <cellStyle name="Обычный 12 2 4 2 3 3 3" xfId="8310"/>
    <cellStyle name="Обычный 12 2 4 2 3 3 3 2" xfId="36595"/>
    <cellStyle name="Обычный 12 2 4 2 3 3 4" xfId="16100"/>
    <cellStyle name="Обычный 12 2 4 2 3 3 4 2" xfId="44385"/>
    <cellStyle name="Обычный 12 2 4 2 3 3 5" xfId="22292"/>
    <cellStyle name="Обычный 12 2 4 2 3 3 5 2" xfId="50576"/>
    <cellStyle name="Обычный 12 2 4 2 3 3 6" xfId="30242"/>
    <cellStyle name="Обычный 12 2 4 2 3 3 7" xfId="60199"/>
    <cellStyle name="Обычный 12 2 4 2 3 4" xfId="2610"/>
    <cellStyle name="Обычный 12 2 4 2 3 4 2" xfId="8312"/>
    <cellStyle name="Обычный 12 2 4 2 3 4 2 2" xfId="36597"/>
    <cellStyle name="Обычный 12 2 4 2 3 4 3" xfId="16758"/>
    <cellStyle name="Обычный 12 2 4 2 3 4 3 2" xfId="45043"/>
    <cellStyle name="Обычный 12 2 4 2 3 4 4" xfId="22294"/>
    <cellStyle name="Обычный 12 2 4 2 3 4 4 2" xfId="50578"/>
    <cellStyle name="Обычный 12 2 4 2 3 4 5" xfId="30900"/>
    <cellStyle name="Обычный 12 2 4 2 3 5" xfId="4739"/>
    <cellStyle name="Обычный 12 2 4 2 3 5 2" xfId="8313"/>
    <cellStyle name="Обычный 12 2 4 2 3 5 2 2" xfId="36598"/>
    <cellStyle name="Обычный 12 2 4 2 3 5 3" xfId="22295"/>
    <cellStyle name="Обычный 12 2 4 2 3 5 3 2" xfId="50579"/>
    <cellStyle name="Обычный 12 2 4 2 3 5 4" xfId="33028"/>
    <cellStyle name="Обычный 12 2 4 2 3 6" xfId="6057"/>
    <cellStyle name="Обычный 12 2 4 2 3 6 2" xfId="8314"/>
    <cellStyle name="Обычный 12 2 4 2 3 6 2 2" xfId="36599"/>
    <cellStyle name="Обычный 12 2 4 2 3 6 3" xfId="22296"/>
    <cellStyle name="Обычный 12 2 4 2 3 6 3 2" xfId="50580"/>
    <cellStyle name="Обычный 12 2 4 2 3 6 4" xfId="34344"/>
    <cellStyle name="Обычный 12 2 4 2 3 7" xfId="8305"/>
    <cellStyle name="Обычный 12 2 4 2 3 7 2" xfId="36590"/>
    <cellStyle name="Обычный 12 2 4 2 3 8" xfId="14783"/>
    <cellStyle name="Обычный 12 2 4 2 3 8 2" xfId="43068"/>
    <cellStyle name="Обычный 12 2 4 2 3 9" xfId="19019"/>
    <cellStyle name="Обычный 12 2 4 2 3 9 2" xfId="47303"/>
    <cellStyle name="Обычный 12 2 4 2 4" xfId="1026"/>
    <cellStyle name="Обычный 12 2 4 2 4 10" xfId="29317"/>
    <cellStyle name="Обычный 12 2 4 2 4 11" xfId="57506"/>
    <cellStyle name="Обычный 12 2 4 2 4 12" xfId="58856"/>
    <cellStyle name="Обычный 12 2 4 2 4 2" xfId="3002"/>
    <cellStyle name="Обычный 12 2 4 2 4 2 2" xfId="8316"/>
    <cellStyle name="Обычный 12 2 4 2 4 2 2 2" xfId="36601"/>
    <cellStyle name="Обычный 12 2 4 2 4 2 3" xfId="17150"/>
    <cellStyle name="Обычный 12 2 4 2 4 2 3 2" xfId="45435"/>
    <cellStyle name="Обычный 12 2 4 2 4 2 4" xfId="22298"/>
    <cellStyle name="Обычный 12 2 4 2 4 2 4 2" xfId="50582"/>
    <cellStyle name="Обычный 12 2 4 2 4 2 5" xfId="31292"/>
    <cellStyle name="Обычный 12 2 4 2 4 2 6" xfId="60201"/>
    <cellStyle name="Обычный 12 2 4 2 4 3" xfId="4741"/>
    <cellStyle name="Обычный 12 2 4 2 4 3 2" xfId="8317"/>
    <cellStyle name="Обычный 12 2 4 2 4 3 2 2" xfId="36602"/>
    <cellStyle name="Обычный 12 2 4 2 4 3 3" xfId="22299"/>
    <cellStyle name="Обычный 12 2 4 2 4 3 3 2" xfId="50583"/>
    <cellStyle name="Обычный 12 2 4 2 4 3 4" xfId="33030"/>
    <cellStyle name="Обычный 12 2 4 2 4 4" xfId="6059"/>
    <cellStyle name="Обычный 12 2 4 2 4 4 2" xfId="8318"/>
    <cellStyle name="Обычный 12 2 4 2 4 4 2 2" xfId="36603"/>
    <cellStyle name="Обычный 12 2 4 2 4 4 3" xfId="22300"/>
    <cellStyle name="Обычный 12 2 4 2 4 4 3 2" xfId="50584"/>
    <cellStyle name="Обычный 12 2 4 2 4 4 4" xfId="34346"/>
    <cellStyle name="Обычный 12 2 4 2 4 5" xfId="8315"/>
    <cellStyle name="Обычный 12 2 4 2 4 5 2" xfId="36600"/>
    <cellStyle name="Обычный 12 2 4 2 4 6" xfId="15175"/>
    <cellStyle name="Обычный 12 2 4 2 4 6 2" xfId="43460"/>
    <cellStyle name="Обычный 12 2 4 2 4 7" xfId="19021"/>
    <cellStyle name="Обычный 12 2 4 2 4 7 2" xfId="47305"/>
    <cellStyle name="Обычный 12 2 4 2 4 8" xfId="20203"/>
    <cellStyle name="Обычный 12 2 4 2 4 8 2" xfId="48487"/>
    <cellStyle name="Обычный 12 2 4 2 4 9" xfId="22297"/>
    <cellStyle name="Обычный 12 2 4 2 4 9 2" xfId="50581"/>
    <cellStyle name="Обычный 12 2 4 2 5" xfId="1623"/>
    <cellStyle name="Обычный 12 2 4 2 5 2" xfId="3598"/>
    <cellStyle name="Обычный 12 2 4 2 5 2 2" xfId="8320"/>
    <cellStyle name="Обычный 12 2 4 2 5 2 2 2" xfId="36605"/>
    <cellStyle name="Обычный 12 2 4 2 5 2 3" xfId="17746"/>
    <cellStyle name="Обычный 12 2 4 2 5 2 3 2" xfId="46031"/>
    <cellStyle name="Обычный 12 2 4 2 5 2 4" xfId="22302"/>
    <cellStyle name="Обычный 12 2 4 2 5 2 4 2" xfId="50586"/>
    <cellStyle name="Обычный 12 2 4 2 5 2 5" xfId="31888"/>
    <cellStyle name="Обычный 12 2 4 2 5 3" xfId="8319"/>
    <cellStyle name="Обычный 12 2 4 2 5 3 2" xfId="36604"/>
    <cellStyle name="Обычный 12 2 4 2 5 4" xfId="15771"/>
    <cellStyle name="Обычный 12 2 4 2 5 4 2" xfId="44056"/>
    <cellStyle name="Обычный 12 2 4 2 5 5" xfId="22301"/>
    <cellStyle name="Обычный 12 2 4 2 5 5 2" xfId="50585"/>
    <cellStyle name="Обычный 12 2 4 2 5 6" xfId="29913"/>
    <cellStyle name="Обычный 12 2 4 2 5 7" xfId="60194"/>
    <cellStyle name="Обычный 12 2 4 2 6" xfId="2281"/>
    <cellStyle name="Обычный 12 2 4 2 6 2" xfId="8321"/>
    <cellStyle name="Обычный 12 2 4 2 6 2 2" xfId="36606"/>
    <cellStyle name="Обычный 12 2 4 2 6 3" xfId="16429"/>
    <cellStyle name="Обычный 12 2 4 2 6 3 2" xfId="44714"/>
    <cellStyle name="Обычный 12 2 4 2 6 4" xfId="22303"/>
    <cellStyle name="Обычный 12 2 4 2 6 4 2" xfId="50587"/>
    <cellStyle name="Обычный 12 2 4 2 6 5" xfId="30571"/>
    <cellStyle name="Обычный 12 2 4 2 7" xfId="4260"/>
    <cellStyle name="Обычный 12 2 4 2 7 2" xfId="8322"/>
    <cellStyle name="Обычный 12 2 4 2 7 2 2" xfId="36607"/>
    <cellStyle name="Обычный 12 2 4 2 7 3" xfId="18408"/>
    <cellStyle name="Обычный 12 2 4 2 7 3 2" xfId="46693"/>
    <cellStyle name="Обычный 12 2 4 2 7 4" xfId="22304"/>
    <cellStyle name="Обычный 12 2 4 2 7 4 2" xfId="50588"/>
    <cellStyle name="Обычный 12 2 4 2 7 5" xfId="32550"/>
    <cellStyle name="Обычный 12 2 4 2 8" xfId="4423"/>
    <cellStyle name="Обычный 12 2 4 2 8 2" xfId="8323"/>
    <cellStyle name="Обычный 12 2 4 2 8 2 2" xfId="36608"/>
    <cellStyle name="Обычный 12 2 4 2 8 3" xfId="18571"/>
    <cellStyle name="Обычный 12 2 4 2 8 3 2" xfId="46856"/>
    <cellStyle name="Обычный 12 2 4 2 8 4" xfId="22305"/>
    <cellStyle name="Обычный 12 2 4 2 8 4 2" xfId="50589"/>
    <cellStyle name="Обычный 12 2 4 2 8 5" xfId="32713"/>
    <cellStyle name="Обычный 12 2 4 2 9" xfId="4734"/>
    <cellStyle name="Обычный 12 2 4 2 9 2" xfId="8324"/>
    <cellStyle name="Обычный 12 2 4 2 9 2 2" xfId="36609"/>
    <cellStyle name="Обычный 12 2 4 2 9 3" xfId="22306"/>
    <cellStyle name="Обычный 12 2 4 2 9 3 2" xfId="50590"/>
    <cellStyle name="Обычный 12 2 4 2 9 4" xfId="33023"/>
    <cellStyle name="Обычный 12 2 4 20" xfId="56879"/>
    <cellStyle name="Обычный 12 2 4 21" xfId="57173"/>
    <cellStyle name="Обычный 12 2 4 22" xfId="57498"/>
    <cellStyle name="Обычный 12 2 4 23" xfId="58848"/>
    <cellStyle name="Обычный 12 2 4 3" xfId="455"/>
    <cellStyle name="Обычный 12 2 4 3 10" xfId="19022"/>
    <cellStyle name="Обычный 12 2 4 3 10 2" xfId="47306"/>
    <cellStyle name="Обычный 12 2 4 3 11" xfId="20204"/>
    <cellStyle name="Обычный 12 2 4 3 11 2" xfId="48488"/>
    <cellStyle name="Обычный 12 2 4 3 12" xfId="22307"/>
    <cellStyle name="Обычный 12 2 4 3 12 2" xfId="50591"/>
    <cellStyle name="Обычный 12 2 4 3 13" xfId="28759"/>
    <cellStyle name="Обычный 12 2 4 3 14" xfId="57507"/>
    <cellStyle name="Обычный 12 2 4 3 15" xfId="58857"/>
    <cellStyle name="Обычный 12 2 4 3 2" xfId="796"/>
    <cellStyle name="Обычный 12 2 4 3 2 10" xfId="20205"/>
    <cellStyle name="Обычный 12 2 4 3 2 10 2" xfId="48489"/>
    <cellStyle name="Обычный 12 2 4 3 2 11" xfId="22308"/>
    <cellStyle name="Обычный 12 2 4 3 2 11 2" xfId="50592"/>
    <cellStyle name="Обычный 12 2 4 3 2 12" xfId="29088"/>
    <cellStyle name="Обычный 12 2 4 3 2 13" xfId="57508"/>
    <cellStyle name="Обычный 12 2 4 3 2 14" xfId="58858"/>
    <cellStyle name="Обычный 12 2 4 3 2 2" xfId="1031"/>
    <cellStyle name="Обычный 12 2 4 3 2 2 10" xfId="29322"/>
    <cellStyle name="Обычный 12 2 4 3 2 2 11" xfId="57509"/>
    <cellStyle name="Обычный 12 2 4 3 2 2 12" xfId="58859"/>
    <cellStyle name="Обычный 12 2 4 3 2 2 2" xfId="3007"/>
    <cellStyle name="Обычный 12 2 4 3 2 2 2 2" xfId="8328"/>
    <cellStyle name="Обычный 12 2 4 3 2 2 2 2 2" xfId="36613"/>
    <cellStyle name="Обычный 12 2 4 3 2 2 2 3" xfId="17155"/>
    <cellStyle name="Обычный 12 2 4 3 2 2 2 3 2" xfId="45440"/>
    <cellStyle name="Обычный 12 2 4 3 2 2 2 4" xfId="22310"/>
    <cellStyle name="Обычный 12 2 4 3 2 2 2 4 2" xfId="50594"/>
    <cellStyle name="Обычный 12 2 4 3 2 2 2 5" xfId="31297"/>
    <cellStyle name="Обычный 12 2 4 3 2 2 2 6" xfId="60204"/>
    <cellStyle name="Обычный 12 2 4 3 2 2 3" xfId="4744"/>
    <cellStyle name="Обычный 12 2 4 3 2 2 3 2" xfId="8329"/>
    <cellStyle name="Обычный 12 2 4 3 2 2 3 2 2" xfId="36614"/>
    <cellStyle name="Обычный 12 2 4 3 2 2 3 3" xfId="22311"/>
    <cellStyle name="Обычный 12 2 4 3 2 2 3 3 2" xfId="50595"/>
    <cellStyle name="Обычный 12 2 4 3 2 2 3 4" xfId="33033"/>
    <cellStyle name="Обычный 12 2 4 3 2 2 4" xfId="6062"/>
    <cellStyle name="Обычный 12 2 4 3 2 2 4 2" xfId="8330"/>
    <cellStyle name="Обычный 12 2 4 3 2 2 4 2 2" xfId="36615"/>
    <cellStyle name="Обычный 12 2 4 3 2 2 4 3" xfId="22312"/>
    <cellStyle name="Обычный 12 2 4 3 2 2 4 3 2" xfId="50596"/>
    <cellStyle name="Обычный 12 2 4 3 2 2 4 4" xfId="34349"/>
    <cellStyle name="Обычный 12 2 4 3 2 2 5" xfId="8327"/>
    <cellStyle name="Обычный 12 2 4 3 2 2 5 2" xfId="36612"/>
    <cellStyle name="Обычный 12 2 4 3 2 2 6" xfId="15180"/>
    <cellStyle name="Обычный 12 2 4 3 2 2 6 2" xfId="43465"/>
    <cellStyle name="Обычный 12 2 4 3 2 2 7" xfId="19024"/>
    <cellStyle name="Обычный 12 2 4 3 2 2 7 2" xfId="47308"/>
    <cellStyle name="Обычный 12 2 4 3 2 2 8" xfId="20206"/>
    <cellStyle name="Обычный 12 2 4 3 2 2 8 2" xfId="48490"/>
    <cellStyle name="Обычный 12 2 4 3 2 2 9" xfId="22309"/>
    <cellStyle name="Обычный 12 2 4 3 2 2 9 2" xfId="50593"/>
    <cellStyle name="Обычный 12 2 4 3 2 3" xfId="2115"/>
    <cellStyle name="Обычный 12 2 4 3 2 3 2" xfId="4090"/>
    <cellStyle name="Обычный 12 2 4 3 2 3 2 2" xfId="8332"/>
    <cellStyle name="Обычный 12 2 4 3 2 3 2 2 2" xfId="36617"/>
    <cellStyle name="Обычный 12 2 4 3 2 3 2 3" xfId="18238"/>
    <cellStyle name="Обычный 12 2 4 3 2 3 2 3 2" xfId="46523"/>
    <cellStyle name="Обычный 12 2 4 3 2 3 2 4" xfId="22314"/>
    <cellStyle name="Обычный 12 2 4 3 2 3 2 4 2" xfId="50598"/>
    <cellStyle name="Обычный 12 2 4 3 2 3 2 5" xfId="32380"/>
    <cellStyle name="Обычный 12 2 4 3 2 3 3" xfId="8331"/>
    <cellStyle name="Обычный 12 2 4 3 2 3 3 2" xfId="36616"/>
    <cellStyle name="Обычный 12 2 4 3 2 3 4" xfId="16263"/>
    <cellStyle name="Обычный 12 2 4 3 2 3 4 2" xfId="44548"/>
    <cellStyle name="Обычный 12 2 4 3 2 3 5" xfId="22313"/>
    <cellStyle name="Обычный 12 2 4 3 2 3 5 2" xfId="50597"/>
    <cellStyle name="Обычный 12 2 4 3 2 3 6" xfId="30405"/>
    <cellStyle name="Обычный 12 2 4 3 2 3 7" xfId="60203"/>
    <cellStyle name="Обычный 12 2 4 3 2 4" xfId="2773"/>
    <cellStyle name="Обычный 12 2 4 3 2 4 2" xfId="8333"/>
    <cellStyle name="Обычный 12 2 4 3 2 4 2 2" xfId="36618"/>
    <cellStyle name="Обычный 12 2 4 3 2 4 3" xfId="16921"/>
    <cellStyle name="Обычный 12 2 4 3 2 4 3 2" xfId="45206"/>
    <cellStyle name="Обычный 12 2 4 3 2 4 4" xfId="22315"/>
    <cellStyle name="Обычный 12 2 4 3 2 4 4 2" xfId="50599"/>
    <cellStyle name="Обычный 12 2 4 3 2 4 5" xfId="31063"/>
    <cellStyle name="Обычный 12 2 4 3 2 5" xfId="4743"/>
    <cellStyle name="Обычный 12 2 4 3 2 5 2" xfId="8334"/>
    <cellStyle name="Обычный 12 2 4 3 2 5 2 2" xfId="36619"/>
    <cellStyle name="Обычный 12 2 4 3 2 5 3" xfId="22316"/>
    <cellStyle name="Обычный 12 2 4 3 2 5 3 2" xfId="50600"/>
    <cellStyle name="Обычный 12 2 4 3 2 5 4" xfId="33032"/>
    <cellStyle name="Обычный 12 2 4 3 2 6" xfId="6061"/>
    <cellStyle name="Обычный 12 2 4 3 2 6 2" xfId="8335"/>
    <cellStyle name="Обычный 12 2 4 3 2 6 2 2" xfId="36620"/>
    <cellStyle name="Обычный 12 2 4 3 2 6 3" xfId="22317"/>
    <cellStyle name="Обычный 12 2 4 3 2 6 3 2" xfId="50601"/>
    <cellStyle name="Обычный 12 2 4 3 2 6 4" xfId="34348"/>
    <cellStyle name="Обычный 12 2 4 3 2 7" xfId="8326"/>
    <cellStyle name="Обычный 12 2 4 3 2 7 2" xfId="36611"/>
    <cellStyle name="Обычный 12 2 4 3 2 8" xfId="14946"/>
    <cellStyle name="Обычный 12 2 4 3 2 8 2" xfId="43231"/>
    <cellStyle name="Обычный 12 2 4 3 2 9" xfId="19023"/>
    <cellStyle name="Обычный 12 2 4 3 2 9 2" xfId="47307"/>
    <cellStyle name="Обычный 12 2 4 3 3" xfId="1030"/>
    <cellStyle name="Обычный 12 2 4 3 3 10" xfId="29321"/>
    <cellStyle name="Обычный 12 2 4 3 3 11" xfId="57510"/>
    <cellStyle name="Обычный 12 2 4 3 3 12" xfId="58860"/>
    <cellStyle name="Обычный 12 2 4 3 3 2" xfId="3006"/>
    <cellStyle name="Обычный 12 2 4 3 3 2 2" xfId="8337"/>
    <cellStyle name="Обычный 12 2 4 3 3 2 2 2" xfId="36622"/>
    <cellStyle name="Обычный 12 2 4 3 3 2 3" xfId="17154"/>
    <cellStyle name="Обычный 12 2 4 3 3 2 3 2" xfId="45439"/>
    <cellStyle name="Обычный 12 2 4 3 3 2 4" xfId="22319"/>
    <cellStyle name="Обычный 12 2 4 3 3 2 4 2" xfId="50603"/>
    <cellStyle name="Обычный 12 2 4 3 3 2 5" xfId="31296"/>
    <cellStyle name="Обычный 12 2 4 3 3 2 6" xfId="60205"/>
    <cellStyle name="Обычный 12 2 4 3 3 3" xfId="4745"/>
    <cellStyle name="Обычный 12 2 4 3 3 3 2" xfId="8338"/>
    <cellStyle name="Обычный 12 2 4 3 3 3 2 2" xfId="36623"/>
    <cellStyle name="Обычный 12 2 4 3 3 3 3" xfId="22320"/>
    <cellStyle name="Обычный 12 2 4 3 3 3 3 2" xfId="50604"/>
    <cellStyle name="Обычный 12 2 4 3 3 3 4" xfId="33034"/>
    <cellStyle name="Обычный 12 2 4 3 3 4" xfId="6063"/>
    <cellStyle name="Обычный 12 2 4 3 3 4 2" xfId="8339"/>
    <cellStyle name="Обычный 12 2 4 3 3 4 2 2" xfId="36624"/>
    <cellStyle name="Обычный 12 2 4 3 3 4 3" xfId="22321"/>
    <cellStyle name="Обычный 12 2 4 3 3 4 3 2" xfId="50605"/>
    <cellStyle name="Обычный 12 2 4 3 3 4 4" xfId="34350"/>
    <cellStyle name="Обычный 12 2 4 3 3 5" xfId="8336"/>
    <cellStyle name="Обычный 12 2 4 3 3 5 2" xfId="36621"/>
    <cellStyle name="Обычный 12 2 4 3 3 6" xfId="15179"/>
    <cellStyle name="Обычный 12 2 4 3 3 6 2" xfId="43464"/>
    <cellStyle name="Обычный 12 2 4 3 3 7" xfId="19025"/>
    <cellStyle name="Обычный 12 2 4 3 3 7 2" xfId="47309"/>
    <cellStyle name="Обычный 12 2 4 3 3 8" xfId="20207"/>
    <cellStyle name="Обычный 12 2 4 3 3 8 2" xfId="48491"/>
    <cellStyle name="Обычный 12 2 4 3 3 9" xfId="22318"/>
    <cellStyle name="Обычный 12 2 4 3 3 9 2" xfId="50602"/>
    <cellStyle name="Обычный 12 2 4 3 4" xfId="1786"/>
    <cellStyle name="Обычный 12 2 4 3 4 2" xfId="3761"/>
    <cellStyle name="Обычный 12 2 4 3 4 2 2" xfId="8341"/>
    <cellStyle name="Обычный 12 2 4 3 4 2 2 2" xfId="36626"/>
    <cellStyle name="Обычный 12 2 4 3 4 2 3" xfId="17909"/>
    <cellStyle name="Обычный 12 2 4 3 4 2 3 2" xfId="46194"/>
    <cellStyle name="Обычный 12 2 4 3 4 2 4" xfId="22323"/>
    <cellStyle name="Обычный 12 2 4 3 4 2 4 2" xfId="50607"/>
    <cellStyle name="Обычный 12 2 4 3 4 2 5" xfId="32051"/>
    <cellStyle name="Обычный 12 2 4 3 4 3" xfId="8340"/>
    <cellStyle name="Обычный 12 2 4 3 4 3 2" xfId="36625"/>
    <cellStyle name="Обычный 12 2 4 3 4 4" xfId="15934"/>
    <cellStyle name="Обычный 12 2 4 3 4 4 2" xfId="44219"/>
    <cellStyle name="Обычный 12 2 4 3 4 5" xfId="22322"/>
    <cellStyle name="Обычный 12 2 4 3 4 5 2" xfId="50606"/>
    <cellStyle name="Обычный 12 2 4 3 4 6" xfId="30076"/>
    <cellStyle name="Обычный 12 2 4 3 4 7" xfId="60202"/>
    <cellStyle name="Обычный 12 2 4 3 5" xfId="2444"/>
    <cellStyle name="Обычный 12 2 4 3 5 2" xfId="8342"/>
    <cellStyle name="Обычный 12 2 4 3 5 2 2" xfId="36627"/>
    <cellStyle name="Обычный 12 2 4 3 5 3" xfId="16592"/>
    <cellStyle name="Обычный 12 2 4 3 5 3 2" xfId="44877"/>
    <cellStyle name="Обычный 12 2 4 3 5 4" xfId="22324"/>
    <cellStyle name="Обычный 12 2 4 3 5 4 2" xfId="50608"/>
    <cellStyle name="Обычный 12 2 4 3 5 5" xfId="30734"/>
    <cellStyle name="Обычный 12 2 4 3 6" xfId="4742"/>
    <cellStyle name="Обычный 12 2 4 3 6 2" xfId="8343"/>
    <cellStyle name="Обычный 12 2 4 3 6 2 2" xfId="36628"/>
    <cellStyle name="Обычный 12 2 4 3 6 3" xfId="22325"/>
    <cellStyle name="Обычный 12 2 4 3 6 3 2" xfId="50609"/>
    <cellStyle name="Обычный 12 2 4 3 6 4" xfId="33031"/>
    <cellStyle name="Обычный 12 2 4 3 7" xfId="6060"/>
    <cellStyle name="Обычный 12 2 4 3 7 2" xfId="8344"/>
    <cellStyle name="Обычный 12 2 4 3 7 2 2" xfId="36629"/>
    <cellStyle name="Обычный 12 2 4 3 7 3" xfId="22326"/>
    <cellStyle name="Обычный 12 2 4 3 7 3 2" xfId="50610"/>
    <cellStyle name="Обычный 12 2 4 3 7 4" xfId="34347"/>
    <cellStyle name="Обычный 12 2 4 3 8" xfId="8325"/>
    <cellStyle name="Обычный 12 2 4 3 8 2" xfId="36610"/>
    <cellStyle name="Обычный 12 2 4 3 9" xfId="14617"/>
    <cellStyle name="Обычный 12 2 4 3 9 2" xfId="42902"/>
    <cellStyle name="Обычный 12 2 4 4" xfId="629"/>
    <cellStyle name="Обычный 12 2 4 4 10" xfId="20208"/>
    <cellStyle name="Обычный 12 2 4 4 10 2" xfId="48492"/>
    <cellStyle name="Обычный 12 2 4 4 11" xfId="22327"/>
    <cellStyle name="Обычный 12 2 4 4 11 2" xfId="50611"/>
    <cellStyle name="Обычный 12 2 4 4 12" xfId="28924"/>
    <cellStyle name="Обычный 12 2 4 4 13" xfId="57511"/>
    <cellStyle name="Обычный 12 2 4 4 14" xfId="58861"/>
    <cellStyle name="Обычный 12 2 4 4 2" xfId="1032"/>
    <cellStyle name="Обычный 12 2 4 4 2 10" xfId="29323"/>
    <cellStyle name="Обычный 12 2 4 4 2 11" xfId="57512"/>
    <cellStyle name="Обычный 12 2 4 4 2 12" xfId="58862"/>
    <cellStyle name="Обычный 12 2 4 4 2 2" xfId="3008"/>
    <cellStyle name="Обычный 12 2 4 4 2 2 2" xfId="8347"/>
    <cellStyle name="Обычный 12 2 4 4 2 2 2 2" xfId="36632"/>
    <cellStyle name="Обычный 12 2 4 4 2 2 3" xfId="17156"/>
    <cellStyle name="Обычный 12 2 4 4 2 2 3 2" xfId="45441"/>
    <cellStyle name="Обычный 12 2 4 4 2 2 4" xfId="22329"/>
    <cellStyle name="Обычный 12 2 4 4 2 2 4 2" xfId="50613"/>
    <cellStyle name="Обычный 12 2 4 4 2 2 5" xfId="31298"/>
    <cellStyle name="Обычный 12 2 4 4 2 2 6" xfId="60207"/>
    <cellStyle name="Обычный 12 2 4 4 2 3" xfId="4747"/>
    <cellStyle name="Обычный 12 2 4 4 2 3 2" xfId="8348"/>
    <cellStyle name="Обычный 12 2 4 4 2 3 2 2" xfId="36633"/>
    <cellStyle name="Обычный 12 2 4 4 2 3 3" xfId="22330"/>
    <cellStyle name="Обычный 12 2 4 4 2 3 3 2" xfId="50614"/>
    <cellStyle name="Обычный 12 2 4 4 2 3 4" xfId="33036"/>
    <cellStyle name="Обычный 12 2 4 4 2 4" xfId="6065"/>
    <cellStyle name="Обычный 12 2 4 4 2 4 2" xfId="8349"/>
    <cellStyle name="Обычный 12 2 4 4 2 4 2 2" xfId="36634"/>
    <cellStyle name="Обычный 12 2 4 4 2 4 3" xfId="22331"/>
    <cellStyle name="Обычный 12 2 4 4 2 4 3 2" xfId="50615"/>
    <cellStyle name="Обычный 12 2 4 4 2 4 4" xfId="34352"/>
    <cellStyle name="Обычный 12 2 4 4 2 5" xfId="8346"/>
    <cellStyle name="Обычный 12 2 4 4 2 5 2" xfId="36631"/>
    <cellStyle name="Обычный 12 2 4 4 2 6" xfId="15181"/>
    <cellStyle name="Обычный 12 2 4 4 2 6 2" xfId="43466"/>
    <cellStyle name="Обычный 12 2 4 4 2 7" xfId="19027"/>
    <cellStyle name="Обычный 12 2 4 4 2 7 2" xfId="47311"/>
    <cellStyle name="Обычный 12 2 4 4 2 8" xfId="20209"/>
    <cellStyle name="Обычный 12 2 4 4 2 8 2" xfId="48493"/>
    <cellStyle name="Обычный 12 2 4 4 2 9" xfId="22328"/>
    <cellStyle name="Обычный 12 2 4 4 2 9 2" xfId="50612"/>
    <cellStyle name="Обычный 12 2 4 4 3" xfId="1951"/>
    <cellStyle name="Обычный 12 2 4 4 3 2" xfId="3926"/>
    <cellStyle name="Обычный 12 2 4 4 3 2 2" xfId="8351"/>
    <cellStyle name="Обычный 12 2 4 4 3 2 2 2" xfId="36636"/>
    <cellStyle name="Обычный 12 2 4 4 3 2 3" xfId="18074"/>
    <cellStyle name="Обычный 12 2 4 4 3 2 3 2" xfId="46359"/>
    <cellStyle name="Обычный 12 2 4 4 3 2 4" xfId="22333"/>
    <cellStyle name="Обычный 12 2 4 4 3 2 4 2" xfId="50617"/>
    <cellStyle name="Обычный 12 2 4 4 3 2 5" xfId="32216"/>
    <cellStyle name="Обычный 12 2 4 4 3 3" xfId="8350"/>
    <cellStyle name="Обычный 12 2 4 4 3 3 2" xfId="36635"/>
    <cellStyle name="Обычный 12 2 4 4 3 4" xfId="16099"/>
    <cellStyle name="Обычный 12 2 4 4 3 4 2" xfId="44384"/>
    <cellStyle name="Обычный 12 2 4 4 3 5" xfId="22332"/>
    <cellStyle name="Обычный 12 2 4 4 3 5 2" xfId="50616"/>
    <cellStyle name="Обычный 12 2 4 4 3 6" xfId="30241"/>
    <cellStyle name="Обычный 12 2 4 4 3 7" xfId="60206"/>
    <cellStyle name="Обычный 12 2 4 4 4" xfId="2609"/>
    <cellStyle name="Обычный 12 2 4 4 4 2" xfId="8352"/>
    <cellStyle name="Обычный 12 2 4 4 4 2 2" xfId="36637"/>
    <cellStyle name="Обычный 12 2 4 4 4 3" xfId="16757"/>
    <cellStyle name="Обычный 12 2 4 4 4 3 2" xfId="45042"/>
    <cellStyle name="Обычный 12 2 4 4 4 4" xfId="22334"/>
    <cellStyle name="Обычный 12 2 4 4 4 4 2" xfId="50618"/>
    <cellStyle name="Обычный 12 2 4 4 4 5" xfId="30899"/>
    <cellStyle name="Обычный 12 2 4 4 5" xfId="4746"/>
    <cellStyle name="Обычный 12 2 4 4 5 2" xfId="8353"/>
    <cellStyle name="Обычный 12 2 4 4 5 2 2" xfId="36638"/>
    <cellStyle name="Обычный 12 2 4 4 5 3" xfId="22335"/>
    <cellStyle name="Обычный 12 2 4 4 5 3 2" xfId="50619"/>
    <cellStyle name="Обычный 12 2 4 4 5 4" xfId="33035"/>
    <cellStyle name="Обычный 12 2 4 4 6" xfId="6064"/>
    <cellStyle name="Обычный 12 2 4 4 6 2" xfId="8354"/>
    <cellStyle name="Обычный 12 2 4 4 6 2 2" xfId="36639"/>
    <cellStyle name="Обычный 12 2 4 4 6 3" xfId="22336"/>
    <cellStyle name="Обычный 12 2 4 4 6 3 2" xfId="50620"/>
    <cellStyle name="Обычный 12 2 4 4 6 4" xfId="34351"/>
    <cellStyle name="Обычный 12 2 4 4 7" xfId="8345"/>
    <cellStyle name="Обычный 12 2 4 4 7 2" xfId="36630"/>
    <cellStyle name="Обычный 12 2 4 4 8" xfId="14782"/>
    <cellStyle name="Обычный 12 2 4 4 8 2" xfId="43067"/>
    <cellStyle name="Обычный 12 2 4 4 9" xfId="19026"/>
    <cellStyle name="Обычный 12 2 4 4 9 2" xfId="47310"/>
    <cellStyle name="Обычный 12 2 4 5" xfId="1025"/>
    <cellStyle name="Обычный 12 2 4 5 10" xfId="29316"/>
    <cellStyle name="Обычный 12 2 4 5 11" xfId="57513"/>
    <cellStyle name="Обычный 12 2 4 5 12" xfId="58863"/>
    <cellStyle name="Обычный 12 2 4 5 2" xfId="3001"/>
    <cellStyle name="Обычный 12 2 4 5 2 2" xfId="8356"/>
    <cellStyle name="Обычный 12 2 4 5 2 2 2" xfId="36641"/>
    <cellStyle name="Обычный 12 2 4 5 2 3" xfId="17149"/>
    <cellStyle name="Обычный 12 2 4 5 2 3 2" xfId="45434"/>
    <cellStyle name="Обычный 12 2 4 5 2 4" xfId="22338"/>
    <cellStyle name="Обычный 12 2 4 5 2 4 2" xfId="50622"/>
    <cellStyle name="Обычный 12 2 4 5 2 5" xfId="31291"/>
    <cellStyle name="Обычный 12 2 4 5 2 6" xfId="60208"/>
    <cellStyle name="Обычный 12 2 4 5 3" xfId="4748"/>
    <cellStyle name="Обычный 12 2 4 5 3 2" xfId="8357"/>
    <cellStyle name="Обычный 12 2 4 5 3 2 2" xfId="36642"/>
    <cellStyle name="Обычный 12 2 4 5 3 3" xfId="22339"/>
    <cellStyle name="Обычный 12 2 4 5 3 3 2" xfId="50623"/>
    <cellStyle name="Обычный 12 2 4 5 3 4" xfId="33037"/>
    <cellStyle name="Обычный 12 2 4 5 4" xfId="6066"/>
    <cellStyle name="Обычный 12 2 4 5 4 2" xfId="8358"/>
    <cellStyle name="Обычный 12 2 4 5 4 2 2" xfId="36643"/>
    <cellStyle name="Обычный 12 2 4 5 4 3" xfId="22340"/>
    <cellStyle name="Обычный 12 2 4 5 4 3 2" xfId="50624"/>
    <cellStyle name="Обычный 12 2 4 5 4 4" xfId="34353"/>
    <cellStyle name="Обычный 12 2 4 5 5" xfId="8355"/>
    <cellStyle name="Обычный 12 2 4 5 5 2" xfId="36640"/>
    <cellStyle name="Обычный 12 2 4 5 6" xfId="15174"/>
    <cellStyle name="Обычный 12 2 4 5 6 2" xfId="43459"/>
    <cellStyle name="Обычный 12 2 4 5 7" xfId="19028"/>
    <cellStyle name="Обычный 12 2 4 5 7 2" xfId="47312"/>
    <cellStyle name="Обычный 12 2 4 5 8" xfId="20210"/>
    <cellStyle name="Обычный 12 2 4 5 8 2" xfId="48494"/>
    <cellStyle name="Обычный 12 2 4 5 9" xfId="22337"/>
    <cellStyle name="Обычный 12 2 4 5 9 2" xfId="50621"/>
    <cellStyle name="Обычный 12 2 4 6" xfId="1622"/>
    <cellStyle name="Обычный 12 2 4 6 2" xfId="3597"/>
    <cellStyle name="Обычный 12 2 4 6 2 2" xfId="8360"/>
    <cellStyle name="Обычный 12 2 4 6 2 2 2" xfId="36645"/>
    <cellStyle name="Обычный 12 2 4 6 2 3" xfId="17745"/>
    <cellStyle name="Обычный 12 2 4 6 2 3 2" xfId="46030"/>
    <cellStyle name="Обычный 12 2 4 6 2 4" xfId="22342"/>
    <cellStyle name="Обычный 12 2 4 6 2 4 2" xfId="50626"/>
    <cellStyle name="Обычный 12 2 4 6 2 5" xfId="31887"/>
    <cellStyle name="Обычный 12 2 4 6 3" xfId="8359"/>
    <cellStyle name="Обычный 12 2 4 6 3 2" xfId="36644"/>
    <cellStyle name="Обычный 12 2 4 6 4" xfId="15770"/>
    <cellStyle name="Обычный 12 2 4 6 4 2" xfId="44055"/>
    <cellStyle name="Обычный 12 2 4 6 5" xfId="22341"/>
    <cellStyle name="Обычный 12 2 4 6 5 2" xfId="50625"/>
    <cellStyle name="Обычный 12 2 4 6 6" xfId="29912"/>
    <cellStyle name="Обычный 12 2 4 6 7" xfId="60193"/>
    <cellStyle name="Обычный 12 2 4 7" xfId="2280"/>
    <cellStyle name="Обычный 12 2 4 7 2" xfId="8361"/>
    <cellStyle name="Обычный 12 2 4 7 2 2" xfId="36646"/>
    <cellStyle name="Обычный 12 2 4 7 3" xfId="16428"/>
    <cellStyle name="Обычный 12 2 4 7 3 2" xfId="44713"/>
    <cellStyle name="Обычный 12 2 4 7 4" xfId="22343"/>
    <cellStyle name="Обычный 12 2 4 7 4 2" xfId="50627"/>
    <cellStyle name="Обычный 12 2 4 7 5" xfId="30570"/>
    <cellStyle name="Обычный 12 2 4 8" xfId="4259"/>
    <cellStyle name="Обычный 12 2 4 8 2" xfId="8362"/>
    <cellStyle name="Обычный 12 2 4 8 2 2" xfId="36647"/>
    <cellStyle name="Обычный 12 2 4 8 3" xfId="18407"/>
    <cellStyle name="Обычный 12 2 4 8 3 2" xfId="46692"/>
    <cellStyle name="Обычный 12 2 4 8 4" xfId="22344"/>
    <cellStyle name="Обычный 12 2 4 8 4 2" xfId="50628"/>
    <cellStyle name="Обычный 12 2 4 8 5" xfId="32549"/>
    <cellStyle name="Обычный 12 2 4 9" xfId="4422"/>
    <cellStyle name="Обычный 12 2 4 9 2" xfId="8363"/>
    <cellStyle name="Обычный 12 2 4 9 2 2" xfId="36648"/>
    <cellStyle name="Обычный 12 2 4 9 3" xfId="18570"/>
    <cellStyle name="Обычный 12 2 4 9 3 2" xfId="46855"/>
    <cellStyle name="Обычный 12 2 4 9 4" xfId="22345"/>
    <cellStyle name="Обычный 12 2 4 9 4 2" xfId="50629"/>
    <cellStyle name="Обычный 12 2 4 9 5" xfId="32712"/>
    <cellStyle name="Обычный 12 2 5" xfId="187"/>
    <cellStyle name="Обычный 12 2 5 10" xfId="4749"/>
    <cellStyle name="Обычный 12 2 5 10 2" xfId="8365"/>
    <cellStyle name="Обычный 12 2 5 10 2 2" xfId="36650"/>
    <cellStyle name="Обычный 12 2 5 10 3" xfId="22347"/>
    <cellStyle name="Обычный 12 2 5 10 3 2" xfId="50631"/>
    <cellStyle name="Обычный 12 2 5 10 4" xfId="33038"/>
    <cellStyle name="Обычный 12 2 5 11" xfId="6067"/>
    <cellStyle name="Обычный 12 2 5 11 2" xfId="8366"/>
    <cellStyle name="Обычный 12 2 5 11 2 2" xfId="36651"/>
    <cellStyle name="Обычный 12 2 5 11 3" xfId="22348"/>
    <cellStyle name="Обычный 12 2 5 11 3 2" xfId="50632"/>
    <cellStyle name="Обычный 12 2 5 11 4" xfId="34354"/>
    <cellStyle name="Обычный 12 2 5 12" xfId="7223"/>
    <cellStyle name="Обычный 12 2 5 12 2" xfId="8367"/>
    <cellStyle name="Обычный 12 2 5 12 2 2" xfId="36652"/>
    <cellStyle name="Обычный 12 2 5 12 3" xfId="22349"/>
    <cellStyle name="Обычный 12 2 5 12 3 2" xfId="50633"/>
    <cellStyle name="Обычный 12 2 5 12 4" xfId="35508"/>
    <cellStyle name="Обычный 12 2 5 13" xfId="8364"/>
    <cellStyle name="Обычный 12 2 5 13 2" xfId="36649"/>
    <cellStyle name="Обычный 12 2 5 14" xfId="14455"/>
    <cellStyle name="Обычный 12 2 5 14 2" xfId="42740"/>
    <cellStyle name="Обычный 12 2 5 15" xfId="18734"/>
    <cellStyle name="Обычный 12 2 5 15 2" xfId="47018"/>
    <cellStyle name="Обычный 12 2 5 16" xfId="20211"/>
    <cellStyle name="Обычный 12 2 5 16 2" xfId="48495"/>
    <cellStyle name="Обычный 12 2 5 17" xfId="22346"/>
    <cellStyle name="Обычный 12 2 5 17 2" xfId="50630"/>
    <cellStyle name="Обычный 12 2 5 18" xfId="28437"/>
    <cellStyle name="Обычный 12 2 5 18 2" xfId="56721"/>
    <cellStyle name="Обычный 12 2 5 19" xfId="28597"/>
    <cellStyle name="Обычный 12 2 5 2" xfId="188"/>
    <cellStyle name="Обычный 12 2 5 2 10" xfId="6068"/>
    <cellStyle name="Обычный 12 2 5 2 10 2" xfId="8369"/>
    <cellStyle name="Обычный 12 2 5 2 10 2 2" xfId="36654"/>
    <cellStyle name="Обычный 12 2 5 2 10 3" xfId="22351"/>
    <cellStyle name="Обычный 12 2 5 2 10 3 2" xfId="50635"/>
    <cellStyle name="Обычный 12 2 5 2 10 4" xfId="34355"/>
    <cellStyle name="Обычный 12 2 5 2 11" xfId="7224"/>
    <cellStyle name="Обычный 12 2 5 2 11 2" xfId="8370"/>
    <cellStyle name="Обычный 12 2 5 2 11 2 2" xfId="36655"/>
    <cellStyle name="Обычный 12 2 5 2 11 3" xfId="22352"/>
    <cellStyle name="Обычный 12 2 5 2 11 3 2" xfId="50636"/>
    <cellStyle name="Обычный 12 2 5 2 11 4" xfId="35509"/>
    <cellStyle name="Обычный 12 2 5 2 12" xfId="8368"/>
    <cellStyle name="Обычный 12 2 5 2 12 2" xfId="36653"/>
    <cellStyle name="Обычный 12 2 5 2 13" xfId="14456"/>
    <cellStyle name="Обычный 12 2 5 2 13 2" xfId="42741"/>
    <cellStyle name="Обычный 12 2 5 2 14" xfId="18735"/>
    <cellStyle name="Обычный 12 2 5 2 14 2" xfId="47019"/>
    <cellStyle name="Обычный 12 2 5 2 15" xfId="20212"/>
    <cellStyle name="Обычный 12 2 5 2 15 2" xfId="48496"/>
    <cellStyle name="Обычный 12 2 5 2 16" xfId="22350"/>
    <cellStyle name="Обычный 12 2 5 2 16 2" xfId="50634"/>
    <cellStyle name="Обычный 12 2 5 2 17" xfId="28438"/>
    <cellStyle name="Обычный 12 2 5 2 17 2" xfId="56722"/>
    <cellStyle name="Обычный 12 2 5 2 18" xfId="28598"/>
    <cellStyle name="Обычный 12 2 5 2 19" xfId="56882"/>
    <cellStyle name="Обычный 12 2 5 2 2" xfId="458"/>
    <cellStyle name="Обычный 12 2 5 2 2 10" xfId="19029"/>
    <cellStyle name="Обычный 12 2 5 2 2 10 2" xfId="47313"/>
    <cellStyle name="Обычный 12 2 5 2 2 11" xfId="20213"/>
    <cellStyle name="Обычный 12 2 5 2 2 11 2" xfId="48497"/>
    <cellStyle name="Обычный 12 2 5 2 2 12" xfId="22353"/>
    <cellStyle name="Обычный 12 2 5 2 2 12 2" xfId="50637"/>
    <cellStyle name="Обычный 12 2 5 2 2 13" xfId="28762"/>
    <cellStyle name="Обычный 12 2 5 2 2 14" xfId="57516"/>
    <cellStyle name="Обычный 12 2 5 2 2 15" xfId="58866"/>
    <cellStyle name="Обычный 12 2 5 2 2 2" xfId="799"/>
    <cellStyle name="Обычный 12 2 5 2 2 2 10" xfId="20214"/>
    <cellStyle name="Обычный 12 2 5 2 2 2 10 2" xfId="48498"/>
    <cellStyle name="Обычный 12 2 5 2 2 2 11" xfId="22354"/>
    <cellStyle name="Обычный 12 2 5 2 2 2 11 2" xfId="50638"/>
    <cellStyle name="Обычный 12 2 5 2 2 2 12" xfId="29091"/>
    <cellStyle name="Обычный 12 2 5 2 2 2 13" xfId="57517"/>
    <cellStyle name="Обычный 12 2 5 2 2 2 14" xfId="58867"/>
    <cellStyle name="Обычный 12 2 5 2 2 2 2" xfId="1036"/>
    <cellStyle name="Обычный 12 2 5 2 2 2 2 10" xfId="29327"/>
    <cellStyle name="Обычный 12 2 5 2 2 2 2 11" xfId="57518"/>
    <cellStyle name="Обычный 12 2 5 2 2 2 2 12" xfId="58868"/>
    <cellStyle name="Обычный 12 2 5 2 2 2 2 2" xfId="3012"/>
    <cellStyle name="Обычный 12 2 5 2 2 2 2 2 2" xfId="8374"/>
    <cellStyle name="Обычный 12 2 5 2 2 2 2 2 2 2" xfId="36659"/>
    <cellStyle name="Обычный 12 2 5 2 2 2 2 2 3" xfId="17160"/>
    <cellStyle name="Обычный 12 2 5 2 2 2 2 2 3 2" xfId="45445"/>
    <cellStyle name="Обычный 12 2 5 2 2 2 2 2 4" xfId="22356"/>
    <cellStyle name="Обычный 12 2 5 2 2 2 2 2 4 2" xfId="50640"/>
    <cellStyle name="Обычный 12 2 5 2 2 2 2 2 5" xfId="31302"/>
    <cellStyle name="Обычный 12 2 5 2 2 2 2 2 6" xfId="60213"/>
    <cellStyle name="Обычный 12 2 5 2 2 2 2 3" xfId="4753"/>
    <cellStyle name="Обычный 12 2 5 2 2 2 2 3 2" xfId="8375"/>
    <cellStyle name="Обычный 12 2 5 2 2 2 2 3 2 2" xfId="36660"/>
    <cellStyle name="Обычный 12 2 5 2 2 2 2 3 3" xfId="22357"/>
    <cellStyle name="Обычный 12 2 5 2 2 2 2 3 3 2" xfId="50641"/>
    <cellStyle name="Обычный 12 2 5 2 2 2 2 3 4" xfId="33042"/>
    <cellStyle name="Обычный 12 2 5 2 2 2 2 4" xfId="6071"/>
    <cellStyle name="Обычный 12 2 5 2 2 2 2 4 2" xfId="8376"/>
    <cellStyle name="Обычный 12 2 5 2 2 2 2 4 2 2" xfId="36661"/>
    <cellStyle name="Обычный 12 2 5 2 2 2 2 4 3" xfId="22358"/>
    <cellStyle name="Обычный 12 2 5 2 2 2 2 4 3 2" xfId="50642"/>
    <cellStyle name="Обычный 12 2 5 2 2 2 2 4 4" xfId="34358"/>
    <cellStyle name="Обычный 12 2 5 2 2 2 2 5" xfId="8373"/>
    <cellStyle name="Обычный 12 2 5 2 2 2 2 5 2" xfId="36658"/>
    <cellStyle name="Обычный 12 2 5 2 2 2 2 6" xfId="15185"/>
    <cellStyle name="Обычный 12 2 5 2 2 2 2 6 2" xfId="43470"/>
    <cellStyle name="Обычный 12 2 5 2 2 2 2 7" xfId="19031"/>
    <cellStyle name="Обычный 12 2 5 2 2 2 2 7 2" xfId="47315"/>
    <cellStyle name="Обычный 12 2 5 2 2 2 2 8" xfId="20215"/>
    <cellStyle name="Обычный 12 2 5 2 2 2 2 8 2" xfId="48499"/>
    <cellStyle name="Обычный 12 2 5 2 2 2 2 9" xfId="22355"/>
    <cellStyle name="Обычный 12 2 5 2 2 2 2 9 2" xfId="50639"/>
    <cellStyle name="Обычный 12 2 5 2 2 2 3" xfId="2118"/>
    <cellStyle name="Обычный 12 2 5 2 2 2 3 2" xfId="4093"/>
    <cellStyle name="Обычный 12 2 5 2 2 2 3 2 2" xfId="8378"/>
    <cellStyle name="Обычный 12 2 5 2 2 2 3 2 2 2" xfId="36663"/>
    <cellStyle name="Обычный 12 2 5 2 2 2 3 2 3" xfId="18241"/>
    <cellStyle name="Обычный 12 2 5 2 2 2 3 2 3 2" xfId="46526"/>
    <cellStyle name="Обычный 12 2 5 2 2 2 3 2 4" xfId="22360"/>
    <cellStyle name="Обычный 12 2 5 2 2 2 3 2 4 2" xfId="50644"/>
    <cellStyle name="Обычный 12 2 5 2 2 2 3 2 5" xfId="32383"/>
    <cellStyle name="Обычный 12 2 5 2 2 2 3 3" xfId="8377"/>
    <cellStyle name="Обычный 12 2 5 2 2 2 3 3 2" xfId="36662"/>
    <cellStyle name="Обычный 12 2 5 2 2 2 3 4" xfId="16266"/>
    <cellStyle name="Обычный 12 2 5 2 2 2 3 4 2" xfId="44551"/>
    <cellStyle name="Обычный 12 2 5 2 2 2 3 5" xfId="22359"/>
    <cellStyle name="Обычный 12 2 5 2 2 2 3 5 2" xfId="50643"/>
    <cellStyle name="Обычный 12 2 5 2 2 2 3 6" xfId="30408"/>
    <cellStyle name="Обычный 12 2 5 2 2 2 3 7" xfId="60212"/>
    <cellStyle name="Обычный 12 2 5 2 2 2 4" xfId="2776"/>
    <cellStyle name="Обычный 12 2 5 2 2 2 4 2" xfId="8379"/>
    <cellStyle name="Обычный 12 2 5 2 2 2 4 2 2" xfId="36664"/>
    <cellStyle name="Обычный 12 2 5 2 2 2 4 3" xfId="16924"/>
    <cellStyle name="Обычный 12 2 5 2 2 2 4 3 2" xfId="45209"/>
    <cellStyle name="Обычный 12 2 5 2 2 2 4 4" xfId="22361"/>
    <cellStyle name="Обычный 12 2 5 2 2 2 4 4 2" xfId="50645"/>
    <cellStyle name="Обычный 12 2 5 2 2 2 4 5" xfId="31066"/>
    <cellStyle name="Обычный 12 2 5 2 2 2 5" xfId="4752"/>
    <cellStyle name="Обычный 12 2 5 2 2 2 5 2" xfId="8380"/>
    <cellStyle name="Обычный 12 2 5 2 2 2 5 2 2" xfId="36665"/>
    <cellStyle name="Обычный 12 2 5 2 2 2 5 3" xfId="22362"/>
    <cellStyle name="Обычный 12 2 5 2 2 2 5 3 2" xfId="50646"/>
    <cellStyle name="Обычный 12 2 5 2 2 2 5 4" xfId="33041"/>
    <cellStyle name="Обычный 12 2 5 2 2 2 6" xfId="6070"/>
    <cellStyle name="Обычный 12 2 5 2 2 2 6 2" xfId="8381"/>
    <cellStyle name="Обычный 12 2 5 2 2 2 6 2 2" xfId="36666"/>
    <cellStyle name="Обычный 12 2 5 2 2 2 6 3" xfId="22363"/>
    <cellStyle name="Обычный 12 2 5 2 2 2 6 3 2" xfId="50647"/>
    <cellStyle name="Обычный 12 2 5 2 2 2 6 4" xfId="34357"/>
    <cellStyle name="Обычный 12 2 5 2 2 2 7" xfId="8372"/>
    <cellStyle name="Обычный 12 2 5 2 2 2 7 2" xfId="36657"/>
    <cellStyle name="Обычный 12 2 5 2 2 2 8" xfId="14949"/>
    <cellStyle name="Обычный 12 2 5 2 2 2 8 2" xfId="43234"/>
    <cellStyle name="Обычный 12 2 5 2 2 2 9" xfId="19030"/>
    <cellStyle name="Обычный 12 2 5 2 2 2 9 2" xfId="47314"/>
    <cellStyle name="Обычный 12 2 5 2 2 3" xfId="1035"/>
    <cellStyle name="Обычный 12 2 5 2 2 3 10" xfId="29326"/>
    <cellStyle name="Обычный 12 2 5 2 2 3 11" xfId="57519"/>
    <cellStyle name="Обычный 12 2 5 2 2 3 12" xfId="58869"/>
    <cellStyle name="Обычный 12 2 5 2 2 3 2" xfId="3011"/>
    <cellStyle name="Обычный 12 2 5 2 2 3 2 2" xfId="8383"/>
    <cellStyle name="Обычный 12 2 5 2 2 3 2 2 2" xfId="36668"/>
    <cellStyle name="Обычный 12 2 5 2 2 3 2 3" xfId="17159"/>
    <cellStyle name="Обычный 12 2 5 2 2 3 2 3 2" xfId="45444"/>
    <cellStyle name="Обычный 12 2 5 2 2 3 2 4" xfId="22365"/>
    <cellStyle name="Обычный 12 2 5 2 2 3 2 4 2" xfId="50649"/>
    <cellStyle name="Обычный 12 2 5 2 2 3 2 5" xfId="31301"/>
    <cellStyle name="Обычный 12 2 5 2 2 3 2 6" xfId="60214"/>
    <cellStyle name="Обычный 12 2 5 2 2 3 3" xfId="4754"/>
    <cellStyle name="Обычный 12 2 5 2 2 3 3 2" xfId="8384"/>
    <cellStyle name="Обычный 12 2 5 2 2 3 3 2 2" xfId="36669"/>
    <cellStyle name="Обычный 12 2 5 2 2 3 3 3" xfId="22366"/>
    <cellStyle name="Обычный 12 2 5 2 2 3 3 3 2" xfId="50650"/>
    <cellStyle name="Обычный 12 2 5 2 2 3 3 4" xfId="33043"/>
    <cellStyle name="Обычный 12 2 5 2 2 3 4" xfId="6072"/>
    <cellStyle name="Обычный 12 2 5 2 2 3 4 2" xfId="8385"/>
    <cellStyle name="Обычный 12 2 5 2 2 3 4 2 2" xfId="36670"/>
    <cellStyle name="Обычный 12 2 5 2 2 3 4 3" xfId="22367"/>
    <cellStyle name="Обычный 12 2 5 2 2 3 4 3 2" xfId="50651"/>
    <cellStyle name="Обычный 12 2 5 2 2 3 4 4" xfId="34359"/>
    <cellStyle name="Обычный 12 2 5 2 2 3 5" xfId="8382"/>
    <cellStyle name="Обычный 12 2 5 2 2 3 5 2" xfId="36667"/>
    <cellStyle name="Обычный 12 2 5 2 2 3 6" xfId="15184"/>
    <cellStyle name="Обычный 12 2 5 2 2 3 6 2" xfId="43469"/>
    <cellStyle name="Обычный 12 2 5 2 2 3 7" xfId="19032"/>
    <cellStyle name="Обычный 12 2 5 2 2 3 7 2" xfId="47316"/>
    <cellStyle name="Обычный 12 2 5 2 2 3 8" xfId="20216"/>
    <cellStyle name="Обычный 12 2 5 2 2 3 8 2" xfId="48500"/>
    <cellStyle name="Обычный 12 2 5 2 2 3 9" xfId="22364"/>
    <cellStyle name="Обычный 12 2 5 2 2 3 9 2" xfId="50648"/>
    <cellStyle name="Обычный 12 2 5 2 2 4" xfId="1789"/>
    <cellStyle name="Обычный 12 2 5 2 2 4 2" xfId="3764"/>
    <cellStyle name="Обычный 12 2 5 2 2 4 2 2" xfId="8387"/>
    <cellStyle name="Обычный 12 2 5 2 2 4 2 2 2" xfId="36672"/>
    <cellStyle name="Обычный 12 2 5 2 2 4 2 3" xfId="17912"/>
    <cellStyle name="Обычный 12 2 5 2 2 4 2 3 2" xfId="46197"/>
    <cellStyle name="Обычный 12 2 5 2 2 4 2 4" xfId="22369"/>
    <cellStyle name="Обычный 12 2 5 2 2 4 2 4 2" xfId="50653"/>
    <cellStyle name="Обычный 12 2 5 2 2 4 2 5" xfId="32054"/>
    <cellStyle name="Обычный 12 2 5 2 2 4 3" xfId="8386"/>
    <cellStyle name="Обычный 12 2 5 2 2 4 3 2" xfId="36671"/>
    <cellStyle name="Обычный 12 2 5 2 2 4 4" xfId="15937"/>
    <cellStyle name="Обычный 12 2 5 2 2 4 4 2" xfId="44222"/>
    <cellStyle name="Обычный 12 2 5 2 2 4 5" xfId="22368"/>
    <cellStyle name="Обычный 12 2 5 2 2 4 5 2" xfId="50652"/>
    <cellStyle name="Обычный 12 2 5 2 2 4 6" xfId="30079"/>
    <cellStyle name="Обычный 12 2 5 2 2 4 7" xfId="60211"/>
    <cellStyle name="Обычный 12 2 5 2 2 5" xfId="2447"/>
    <cellStyle name="Обычный 12 2 5 2 2 5 2" xfId="8388"/>
    <cellStyle name="Обычный 12 2 5 2 2 5 2 2" xfId="36673"/>
    <cellStyle name="Обычный 12 2 5 2 2 5 3" xfId="16595"/>
    <cellStyle name="Обычный 12 2 5 2 2 5 3 2" xfId="44880"/>
    <cellStyle name="Обычный 12 2 5 2 2 5 4" xfId="22370"/>
    <cellStyle name="Обычный 12 2 5 2 2 5 4 2" xfId="50654"/>
    <cellStyle name="Обычный 12 2 5 2 2 5 5" xfId="30737"/>
    <cellStyle name="Обычный 12 2 5 2 2 6" xfId="4751"/>
    <cellStyle name="Обычный 12 2 5 2 2 6 2" xfId="8389"/>
    <cellStyle name="Обычный 12 2 5 2 2 6 2 2" xfId="36674"/>
    <cellStyle name="Обычный 12 2 5 2 2 6 3" xfId="22371"/>
    <cellStyle name="Обычный 12 2 5 2 2 6 3 2" xfId="50655"/>
    <cellStyle name="Обычный 12 2 5 2 2 6 4" xfId="33040"/>
    <cellStyle name="Обычный 12 2 5 2 2 7" xfId="6069"/>
    <cellStyle name="Обычный 12 2 5 2 2 7 2" xfId="8390"/>
    <cellStyle name="Обычный 12 2 5 2 2 7 2 2" xfId="36675"/>
    <cellStyle name="Обычный 12 2 5 2 2 7 3" xfId="22372"/>
    <cellStyle name="Обычный 12 2 5 2 2 7 3 2" xfId="50656"/>
    <cellStyle name="Обычный 12 2 5 2 2 7 4" xfId="34356"/>
    <cellStyle name="Обычный 12 2 5 2 2 8" xfId="8371"/>
    <cellStyle name="Обычный 12 2 5 2 2 8 2" xfId="36656"/>
    <cellStyle name="Обычный 12 2 5 2 2 9" xfId="14620"/>
    <cellStyle name="Обычный 12 2 5 2 2 9 2" xfId="42905"/>
    <cellStyle name="Обычный 12 2 5 2 20" xfId="57176"/>
    <cellStyle name="Обычный 12 2 5 2 21" xfId="57515"/>
    <cellStyle name="Обычный 12 2 5 2 22" xfId="58865"/>
    <cellStyle name="Обычный 12 2 5 2 3" xfId="632"/>
    <cellStyle name="Обычный 12 2 5 2 3 10" xfId="20217"/>
    <cellStyle name="Обычный 12 2 5 2 3 10 2" xfId="48501"/>
    <cellStyle name="Обычный 12 2 5 2 3 11" xfId="22373"/>
    <cellStyle name="Обычный 12 2 5 2 3 11 2" xfId="50657"/>
    <cellStyle name="Обычный 12 2 5 2 3 12" xfId="28927"/>
    <cellStyle name="Обычный 12 2 5 2 3 13" xfId="57520"/>
    <cellStyle name="Обычный 12 2 5 2 3 14" xfId="58870"/>
    <cellStyle name="Обычный 12 2 5 2 3 2" xfId="1037"/>
    <cellStyle name="Обычный 12 2 5 2 3 2 10" xfId="29328"/>
    <cellStyle name="Обычный 12 2 5 2 3 2 11" xfId="57521"/>
    <cellStyle name="Обычный 12 2 5 2 3 2 12" xfId="58871"/>
    <cellStyle name="Обычный 12 2 5 2 3 2 2" xfId="3013"/>
    <cellStyle name="Обычный 12 2 5 2 3 2 2 2" xfId="8393"/>
    <cellStyle name="Обычный 12 2 5 2 3 2 2 2 2" xfId="36678"/>
    <cellStyle name="Обычный 12 2 5 2 3 2 2 3" xfId="17161"/>
    <cellStyle name="Обычный 12 2 5 2 3 2 2 3 2" xfId="45446"/>
    <cellStyle name="Обычный 12 2 5 2 3 2 2 4" xfId="22375"/>
    <cellStyle name="Обычный 12 2 5 2 3 2 2 4 2" xfId="50659"/>
    <cellStyle name="Обычный 12 2 5 2 3 2 2 5" xfId="31303"/>
    <cellStyle name="Обычный 12 2 5 2 3 2 2 6" xfId="60216"/>
    <cellStyle name="Обычный 12 2 5 2 3 2 3" xfId="4756"/>
    <cellStyle name="Обычный 12 2 5 2 3 2 3 2" xfId="8394"/>
    <cellStyle name="Обычный 12 2 5 2 3 2 3 2 2" xfId="36679"/>
    <cellStyle name="Обычный 12 2 5 2 3 2 3 3" xfId="22376"/>
    <cellStyle name="Обычный 12 2 5 2 3 2 3 3 2" xfId="50660"/>
    <cellStyle name="Обычный 12 2 5 2 3 2 3 4" xfId="33045"/>
    <cellStyle name="Обычный 12 2 5 2 3 2 4" xfId="6074"/>
    <cellStyle name="Обычный 12 2 5 2 3 2 4 2" xfId="8395"/>
    <cellStyle name="Обычный 12 2 5 2 3 2 4 2 2" xfId="36680"/>
    <cellStyle name="Обычный 12 2 5 2 3 2 4 3" xfId="22377"/>
    <cellStyle name="Обычный 12 2 5 2 3 2 4 3 2" xfId="50661"/>
    <cellStyle name="Обычный 12 2 5 2 3 2 4 4" xfId="34361"/>
    <cellStyle name="Обычный 12 2 5 2 3 2 5" xfId="8392"/>
    <cellStyle name="Обычный 12 2 5 2 3 2 5 2" xfId="36677"/>
    <cellStyle name="Обычный 12 2 5 2 3 2 6" xfId="15186"/>
    <cellStyle name="Обычный 12 2 5 2 3 2 6 2" xfId="43471"/>
    <cellStyle name="Обычный 12 2 5 2 3 2 7" xfId="19034"/>
    <cellStyle name="Обычный 12 2 5 2 3 2 7 2" xfId="47318"/>
    <cellStyle name="Обычный 12 2 5 2 3 2 8" xfId="20218"/>
    <cellStyle name="Обычный 12 2 5 2 3 2 8 2" xfId="48502"/>
    <cellStyle name="Обычный 12 2 5 2 3 2 9" xfId="22374"/>
    <cellStyle name="Обычный 12 2 5 2 3 2 9 2" xfId="50658"/>
    <cellStyle name="Обычный 12 2 5 2 3 3" xfId="1954"/>
    <cellStyle name="Обычный 12 2 5 2 3 3 2" xfId="3929"/>
    <cellStyle name="Обычный 12 2 5 2 3 3 2 2" xfId="8397"/>
    <cellStyle name="Обычный 12 2 5 2 3 3 2 2 2" xfId="36682"/>
    <cellStyle name="Обычный 12 2 5 2 3 3 2 3" xfId="18077"/>
    <cellStyle name="Обычный 12 2 5 2 3 3 2 3 2" xfId="46362"/>
    <cellStyle name="Обычный 12 2 5 2 3 3 2 4" xfId="22379"/>
    <cellStyle name="Обычный 12 2 5 2 3 3 2 4 2" xfId="50663"/>
    <cellStyle name="Обычный 12 2 5 2 3 3 2 5" xfId="32219"/>
    <cellStyle name="Обычный 12 2 5 2 3 3 3" xfId="8396"/>
    <cellStyle name="Обычный 12 2 5 2 3 3 3 2" xfId="36681"/>
    <cellStyle name="Обычный 12 2 5 2 3 3 4" xfId="16102"/>
    <cellStyle name="Обычный 12 2 5 2 3 3 4 2" xfId="44387"/>
    <cellStyle name="Обычный 12 2 5 2 3 3 5" xfId="22378"/>
    <cellStyle name="Обычный 12 2 5 2 3 3 5 2" xfId="50662"/>
    <cellStyle name="Обычный 12 2 5 2 3 3 6" xfId="30244"/>
    <cellStyle name="Обычный 12 2 5 2 3 3 7" xfId="60215"/>
    <cellStyle name="Обычный 12 2 5 2 3 4" xfId="2612"/>
    <cellStyle name="Обычный 12 2 5 2 3 4 2" xfId="8398"/>
    <cellStyle name="Обычный 12 2 5 2 3 4 2 2" xfId="36683"/>
    <cellStyle name="Обычный 12 2 5 2 3 4 3" xfId="16760"/>
    <cellStyle name="Обычный 12 2 5 2 3 4 3 2" xfId="45045"/>
    <cellStyle name="Обычный 12 2 5 2 3 4 4" xfId="22380"/>
    <cellStyle name="Обычный 12 2 5 2 3 4 4 2" xfId="50664"/>
    <cellStyle name="Обычный 12 2 5 2 3 4 5" xfId="30902"/>
    <cellStyle name="Обычный 12 2 5 2 3 5" xfId="4755"/>
    <cellStyle name="Обычный 12 2 5 2 3 5 2" xfId="8399"/>
    <cellStyle name="Обычный 12 2 5 2 3 5 2 2" xfId="36684"/>
    <cellStyle name="Обычный 12 2 5 2 3 5 3" xfId="22381"/>
    <cellStyle name="Обычный 12 2 5 2 3 5 3 2" xfId="50665"/>
    <cellStyle name="Обычный 12 2 5 2 3 5 4" xfId="33044"/>
    <cellStyle name="Обычный 12 2 5 2 3 6" xfId="6073"/>
    <cellStyle name="Обычный 12 2 5 2 3 6 2" xfId="8400"/>
    <cellStyle name="Обычный 12 2 5 2 3 6 2 2" xfId="36685"/>
    <cellStyle name="Обычный 12 2 5 2 3 6 3" xfId="22382"/>
    <cellStyle name="Обычный 12 2 5 2 3 6 3 2" xfId="50666"/>
    <cellStyle name="Обычный 12 2 5 2 3 6 4" xfId="34360"/>
    <cellStyle name="Обычный 12 2 5 2 3 7" xfId="8391"/>
    <cellStyle name="Обычный 12 2 5 2 3 7 2" xfId="36676"/>
    <cellStyle name="Обычный 12 2 5 2 3 8" xfId="14785"/>
    <cellStyle name="Обычный 12 2 5 2 3 8 2" xfId="43070"/>
    <cellStyle name="Обычный 12 2 5 2 3 9" xfId="19033"/>
    <cellStyle name="Обычный 12 2 5 2 3 9 2" xfId="47317"/>
    <cellStyle name="Обычный 12 2 5 2 4" xfId="1034"/>
    <cellStyle name="Обычный 12 2 5 2 4 10" xfId="29325"/>
    <cellStyle name="Обычный 12 2 5 2 4 11" xfId="57522"/>
    <cellStyle name="Обычный 12 2 5 2 4 12" xfId="58872"/>
    <cellStyle name="Обычный 12 2 5 2 4 2" xfId="3010"/>
    <cellStyle name="Обычный 12 2 5 2 4 2 2" xfId="8402"/>
    <cellStyle name="Обычный 12 2 5 2 4 2 2 2" xfId="36687"/>
    <cellStyle name="Обычный 12 2 5 2 4 2 3" xfId="17158"/>
    <cellStyle name="Обычный 12 2 5 2 4 2 3 2" xfId="45443"/>
    <cellStyle name="Обычный 12 2 5 2 4 2 4" xfId="22384"/>
    <cellStyle name="Обычный 12 2 5 2 4 2 4 2" xfId="50668"/>
    <cellStyle name="Обычный 12 2 5 2 4 2 5" xfId="31300"/>
    <cellStyle name="Обычный 12 2 5 2 4 2 6" xfId="60217"/>
    <cellStyle name="Обычный 12 2 5 2 4 3" xfId="4757"/>
    <cellStyle name="Обычный 12 2 5 2 4 3 2" xfId="8403"/>
    <cellStyle name="Обычный 12 2 5 2 4 3 2 2" xfId="36688"/>
    <cellStyle name="Обычный 12 2 5 2 4 3 3" xfId="22385"/>
    <cellStyle name="Обычный 12 2 5 2 4 3 3 2" xfId="50669"/>
    <cellStyle name="Обычный 12 2 5 2 4 3 4" xfId="33046"/>
    <cellStyle name="Обычный 12 2 5 2 4 4" xfId="6075"/>
    <cellStyle name="Обычный 12 2 5 2 4 4 2" xfId="8404"/>
    <cellStyle name="Обычный 12 2 5 2 4 4 2 2" xfId="36689"/>
    <cellStyle name="Обычный 12 2 5 2 4 4 3" xfId="22386"/>
    <cellStyle name="Обычный 12 2 5 2 4 4 3 2" xfId="50670"/>
    <cellStyle name="Обычный 12 2 5 2 4 4 4" xfId="34362"/>
    <cellStyle name="Обычный 12 2 5 2 4 5" xfId="8401"/>
    <cellStyle name="Обычный 12 2 5 2 4 5 2" xfId="36686"/>
    <cellStyle name="Обычный 12 2 5 2 4 6" xfId="15183"/>
    <cellStyle name="Обычный 12 2 5 2 4 6 2" xfId="43468"/>
    <cellStyle name="Обычный 12 2 5 2 4 7" xfId="19035"/>
    <cellStyle name="Обычный 12 2 5 2 4 7 2" xfId="47319"/>
    <cellStyle name="Обычный 12 2 5 2 4 8" xfId="20219"/>
    <cellStyle name="Обычный 12 2 5 2 4 8 2" xfId="48503"/>
    <cellStyle name="Обычный 12 2 5 2 4 9" xfId="22383"/>
    <cellStyle name="Обычный 12 2 5 2 4 9 2" xfId="50667"/>
    <cellStyle name="Обычный 12 2 5 2 5" xfId="1625"/>
    <cellStyle name="Обычный 12 2 5 2 5 2" xfId="3600"/>
    <cellStyle name="Обычный 12 2 5 2 5 2 2" xfId="8406"/>
    <cellStyle name="Обычный 12 2 5 2 5 2 2 2" xfId="36691"/>
    <cellStyle name="Обычный 12 2 5 2 5 2 3" xfId="17748"/>
    <cellStyle name="Обычный 12 2 5 2 5 2 3 2" xfId="46033"/>
    <cellStyle name="Обычный 12 2 5 2 5 2 4" xfId="22388"/>
    <cellStyle name="Обычный 12 2 5 2 5 2 4 2" xfId="50672"/>
    <cellStyle name="Обычный 12 2 5 2 5 2 5" xfId="31890"/>
    <cellStyle name="Обычный 12 2 5 2 5 3" xfId="8405"/>
    <cellStyle name="Обычный 12 2 5 2 5 3 2" xfId="36690"/>
    <cellStyle name="Обычный 12 2 5 2 5 4" xfId="15773"/>
    <cellStyle name="Обычный 12 2 5 2 5 4 2" xfId="44058"/>
    <cellStyle name="Обычный 12 2 5 2 5 5" xfId="22387"/>
    <cellStyle name="Обычный 12 2 5 2 5 5 2" xfId="50671"/>
    <cellStyle name="Обычный 12 2 5 2 5 6" xfId="29915"/>
    <cellStyle name="Обычный 12 2 5 2 5 7" xfId="60210"/>
    <cellStyle name="Обычный 12 2 5 2 6" xfId="2283"/>
    <cellStyle name="Обычный 12 2 5 2 6 2" xfId="8407"/>
    <cellStyle name="Обычный 12 2 5 2 6 2 2" xfId="36692"/>
    <cellStyle name="Обычный 12 2 5 2 6 3" xfId="16431"/>
    <cellStyle name="Обычный 12 2 5 2 6 3 2" xfId="44716"/>
    <cellStyle name="Обычный 12 2 5 2 6 4" xfId="22389"/>
    <cellStyle name="Обычный 12 2 5 2 6 4 2" xfId="50673"/>
    <cellStyle name="Обычный 12 2 5 2 6 5" xfId="30573"/>
    <cellStyle name="Обычный 12 2 5 2 7" xfId="4262"/>
    <cellStyle name="Обычный 12 2 5 2 7 2" xfId="8408"/>
    <cellStyle name="Обычный 12 2 5 2 7 2 2" xfId="36693"/>
    <cellStyle name="Обычный 12 2 5 2 7 3" xfId="18410"/>
    <cellStyle name="Обычный 12 2 5 2 7 3 2" xfId="46695"/>
    <cellStyle name="Обычный 12 2 5 2 7 4" xfId="22390"/>
    <cellStyle name="Обычный 12 2 5 2 7 4 2" xfId="50674"/>
    <cellStyle name="Обычный 12 2 5 2 7 5" xfId="32552"/>
    <cellStyle name="Обычный 12 2 5 2 8" xfId="4425"/>
    <cellStyle name="Обычный 12 2 5 2 8 2" xfId="8409"/>
    <cellStyle name="Обычный 12 2 5 2 8 2 2" xfId="36694"/>
    <cellStyle name="Обычный 12 2 5 2 8 3" xfId="18573"/>
    <cellStyle name="Обычный 12 2 5 2 8 3 2" xfId="46858"/>
    <cellStyle name="Обычный 12 2 5 2 8 4" xfId="22391"/>
    <cellStyle name="Обычный 12 2 5 2 8 4 2" xfId="50675"/>
    <cellStyle name="Обычный 12 2 5 2 8 5" xfId="32715"/>
    <cellStyle name="Обычный 12 2 5 2 9" xfId="4750"/>
    <cellStyle name="Обычный 12 2 5 2 9 2" xfId="8410"/>
    <cellStyle name="Обычный 12 2 5 2 9 2 2" xfId="36695"/>
    <cellStyle name="Обычный 12 2 5 2 9 3" xfId="22392"/>
    <cellStyle name="Обычный 12 2 5 2 9 3 2" xfId="50676"/>
    <cellStyle name="Обычный 12 2 5 2 9 4" xfId="33039"/>
    <cellStyle name="Обычный 12 2 5 20" xfId="56881"/>
    <cellStyle name="Обычный 12 2 5 21" xfId="57175"/>
    <cellStyle name="Обычный 12 2 5 22" xfId="57514"/>
    <cellStyle name="Обычный 12 2 5 23" xfId="58864"/>
    <cellStyle name="Обычный 12 2 5 3" xfId="457"/>
    <cellStyle name="Обычный 12 2 5 3 10" xfId="19036"/>
    <cellStyle name="Обычный 12 2 5 3 10 2" xfId="47320"/>
    <cellStyle name="Обычный 12 2 5 3 11" xfId="20220"/>
    <cellStyle name="Обычный 12 2 5 3 11 2" xfId="48504"/>
    <cellStyle name="Обычный 12 2 5 3 12" xfId="22393"/>
    <cellStyle name="Обычный 12 2 5 3 12 2" xfId="50677"/>
    <cellStyle name="Обычный 12 2 5 3 13" xfId="28761"/>
    <cellStyle name="Обычный 12 2 5 3 14" xfId="57523"/>
    <cellStyle name="Обычный 12 2 5 3 15" xfId="58873"/>
    <cellStyle name="Обычный 12 2 5 3 2" xfId="798"/>
    <cellStyle name="Обычный 12 2 5 3 2 10" xfId="20221"/>
    <cellStyle name="Обычный 12 2 5 3 2 10 2" xfId="48505"/>
    <cellStyle name="Обычный 12 2 5 3 2 11" xfId="22394"/>
    <cellStyle name="Обычный 12 2 5 3 2 11 2" xfId="50678"/>
    <cellStyle name="Обычный 12 2 5 3 2 12" xfId="29090"/>
    <cellStyle name="Обычный 12 2 5 3 2 13" xfId="57524"/>
    <cellStyle name="Обычный 12 2 5 3 2 14" xfId="58874"/>
    <cellStyle name="Обычный 12 2 5 3 2 2" xfId="1039"/>
    <cellStyle name="Обычный 12 2 5 3 2 2 10" xfId="29330"/>
    <cellStyle name="Обычный 12 2 5 3 2 2 11" xfId="57525"/>
    <cellStyle name="Обычный 12 2 5 3 2 2 12" xfId="58875"/>
    <cellStyle name="Обычный 12 2 5 3 2 2 2" xfId="3015"/>
    <cellStyle name="Обычный 12 2 5 3 2 2 2 2" xfId="8414"/>
    <cellStyle name="Обычный 12 2 5 3 2 2 2 2 2" xfId="36699"/>
    <cellStyle name="Обычный 12 2 5 3 2 2 2 3" xfId="17163"/>
    <cellStyle name="Обычный 12 2 5 3 2 2 2 3 2" xfId="45448"/>
    <cellStyle name="Обычный 12 2 5 3 2 2 2 4" xfId="22396"/>
    <cellStyle name="Обычный 12 2 5 3 2 2 2 4 2" xfId="50680"/>
    <cellStyle name="Обычный 12 2 5 3 2 2 2 5" xfId="31305"/>
    <cellStyle name="Обычный 12 2 5 3 2 2 2 6" xfId="60220"/>
    <cellStyle name="Обычный 12 2 5 3 2 2 3" xfId="4760"/>
    <cellStyle name="Обычный 12 2 5 3 2 2 3 2" xfId="8415"/>
    <cellStyle name="Обычный 12 2 5 3 2 2 3 2 2" xfId="36700"/>
    <cellStyle name="Обычный 12 2 5 3 2 2 3 3" xfId="22397"/>
    <cellStyle name="Обычный 12 2 5 3 2 2 3 3 2" xfId="50681"/>
    <cellStyle name="Обычный 12 2 5 3 2 2 3 4" xfId="33049"/>
    <cellStyle name="Обычный 12 2 5 3 2 2 4" xfId="6078"/>
    <cellStyle name="Обычный 12 2 5 3 2 2 4 2" xfId="8416"/>
    <cellStyle name="Обычный 12 2 5 3 2 2 4 2 2" xfId="36701"/>
    <cellStyle name="Обычный 12 2 5 3 2 2 4 3" xfId="22398"/>
    <cellStyle name="Обычный 12 2 5 3 2 2 4 3 2" xfId="50682"/>
    <cellStyle name="Обычный 12 2 5 3 2 2 4 4" xfId="34365"/>
    <cellStyle name="Обычный 12 2 5 3 2 2 5" xfId="8413"/>
    <cellStyle name="Обычный 12 2 5 3 2 2 5 2" xfId="36698"/>
    <cellStyle name="Обычный 12 2 5 3 2 2 6" xfId="15188"/>
    <cellStyle name="Обычный 12 2 5 3 2 2 6 2" xfId="43473"/>
    <cellStyle name="Обычный 12 2 5 3 2 2 7" xfId="19038"/>
    <cellStyle name="Обычный 12 2 5 3 2 2 7 2" xfId="47322"/>
    <cellStyle name="Обычный 12 2 5 3 2 2 8" xfId="20222"/>
    <cellStyle name="Обычный 12 2 5 3 2 2 8 2" xfId="48506"/>
    <cellStyle name="Обычный 12 2 5 3 2 2 9" xfId="22395"/>
    <cellStyle name="Обычный 12 2 5 3 2 2 9 2" xfId="50679"/>
    <cellStyle name="Обычный 12 2 5 3 2 3" xfId="2117"/>
    <cellStyle name="Обычный 12 2 5 3 2 3 2" xfId="4092"/>
    <cellStyle name="Обычный 12 2 5 3 2 3 2 2" xfId="8418"/>
    <cellStyle name="Обычный 12 2 5 3 2 3 2 2 2" xfId="36703"/>
    <cellStyle name="Обычный 12 2 5 3 2 3 2 3" xfId="18240"/>
    <cellStyle name="Обычный 12 2 5 3 2 3 2 3 2" xfId="46525"/>
    <cellStyle name="Обычный 12 2 5 3 2 3 2 4" xfId="22400"/>
    <cellStyle name="Обычный 12 2 5 3 2 3 2 4 2" xfId="50684"/>
    <cellStyle name="Обычный 12 2 5 3 2 3 2 5" xfId="32382"/>
    <cellStyle name="Обычный 12 2 5 3 2 3 3" xfId="8417"/>
    <cellStyle name="Обычный 12 2 5 3 2 3 3 2" xfId="36702"/>
    <cellStyle name="Обычный 12 2 5 3 2 3 4" xfId="16265"/>
    <cellStyle name="Обычный 12 2 5 3 2 3 4 2" xfId="44550"/>
    <cellStyle name="Обычный 12 2 5 3 2 3 5" xfId="22399"/>
    <cellStyle name="Обычный 12 2 5 3 2 3 5 2" xfId="50683"/>
    <cellStyle name="Обычный 12 2 5 3 2 3 6" xfId="30407"/>
    <cellStyle name="Обычный 12 2 5 3 2 3 7" xfId="60219"/>
    <cellStyle name="Обычный 12 2 5 3 2 4" xfId="2775"/>
    <cellStyle name="Обычный 12 2 5 3 2 4 2" xfId="8419"/>
    <cellStyle name="Обычный 12 2 5 3 2 4 2 2" xfId="36704"/>
    <cellStyle name="Обычный 12 2 5 3 2 4 3" xfId="16923"/>
    <cellStyle name="Обычный 12 2 5 3 2 4 3 2" xfId="45208"/>
    <cellStyle name="Обычный 12 2 5 3 2 4 4" xfId="22401"/>
    <cellStyle name="Обычный 12 2 5 3 2 4 4 2" xfId="50685"/>
    <cellStyle name="Обычный 12 2 5 3 2 4 5" xfId="31065"/>
    <cellStyle name="Обычный 12 2 5 3 2 5" xfId="4759"/>
    <cellStyle name="Обычный 12 2 5 3 2 5 2" xfId="8420"/>
    <cellStyle name="Обычный 12 2 5 3 2 5 2 2" xfId="36705"/>
    <cellStyle name="Обычный 12 2 5 3 2 5 3" xfId="22402"/>
    <cellStyle name="Обычный 12 2 5 3 2 5 3 2" xfId="50686"/>
    <cellStyle name="Обычный 12 2 5 3 2 5 4" xfId="33048"/>
    <cellStyle name="Обычный 12 2 5 3 2 6" xfId="6077"/>
    <cellStyle name="Обычный 12 2 5 3 2 6 2" xfId="8421"/>
    <cellStyle name="Обычный 12 2 5 3 2 6 2 2" xfId="36706"/>
    <cellStyle name="Обычный 12 2 5 3 2 6 3" xfId="22403"/>
    <cellStyle name="Обычный 12 2 5 3 2 6 3 2" xfId="50687"/>
    <cellStyle name="Обычный 12 2 5 3 2 6 4" xfId="34364"/>
    <cellStyle name="Обычный 12 2 5 3 2 7" xfId="8412"/>
    <cellStyle name="Обычный 12 2 5 3 2 7 2" xfId="36697"/>
    <cellStyle name="Обычный 12 2 5 3 2 8" xfId="14948"/>
    <cellStyle name="Обычный 12 2 5 3 2 8 2" xfId="43233"/>
    <cellStyle name="Обычный 12 2 5 3 2 9" xfId="19037"/>
    <cellStyle name="Обычный 12 2 5 3 2 9 2" xfId="47321"/>
    <cellStyle name="Обычный 12 2 5 3 3" xfId="1038"/>
    <cellStyle name="Обычный 12 2 5 3 3 10" xfId="29329"/>
    <cellStyle name="Обычный 12 2 5 3 3 11" xfId="57526"/>
    <cellStyle name="Обычный 12 2 5 3 3 12" xfId="58876"/>
    <cellStyle name="Обычный 12 2 5 3 3 2" xfId="3014"/>
    <cellStyle name="Обычный 12 2 5 3 3 2 2" xfId="8423"/>
    <cellStyle name="Обычный 12 2 5 3 3 2 2 2" xfId="36708"/>
    <cellStyle name="Обычный 12 2 5 3 3 2 3" xfId="17162"/>
    <cellStyle name="Обычный 12 2 5 3 3 2 3 2" xfId="45447"/>
    <cellStyle name="Обычный 12 2 5 3 3 2 4" xfId="22405"/>
    <cellStyle name="Обычный 12 2 5 3 3 2 4 2" xfId="50689"/>
    <cellStyle name="Обычный 12 2 5 3 3 2 5" xfId="31304"/>
    <cellStyle name="Обычный 12 2 5 3 3 2 6" xfId="60221"/>
    <cellStyle name="Обычный 12 2 5 3 3 3" xfId="4761"/>
    <cellStyle name="Обычный 12 2 5 3 3 3 2" xfId="8424"/>
    <cellStyle name="Обычный 12 2 5 3 3 3 2 2" xfId="36709"/>
    <cellStyle name="Обычный 12 2 5 3 3 3 3" xfId="22406"/>
    <cellStyle name="Обычный 12 2 5 3 3 3 3 2" xfId="50690"/>
    <cellStyle name="Обычный 12 2 5 3 3 3 4" xfId="33050"/>
    <cellStyle name="Обычный 12 2 5 3 3 4" xfId="6079"/>
    <cellStyle name="Обычный 12 2 5 3 3 4 2" xfId="8425"/>
    <cellStyle name="Обычный 12 2 5 3 3 4 2 2" xfId="36710"/>
    <cellStyle name="Обычный 12 2 5 3 3 4 3" xfId="22407"/>
    <cellStyle name="Обычный 12 2 5 3 3 4 3 2" xfId="50691"/>
    <cellStyle name="Обычный 12 2 5 3 3 4 4" xfId="34366"/>
    <cellStyle name="Обычный 12 2 5 3 3 5" xfId="8422"/>
    <cellStyle name="Обычный 12 2 5 3 3 5 2" xfId="36707"/>
    <cellStyle name="Обычный 12 2 5 3 3 6" xfId="15187"/>
    <cellStyle name="Обычный 12 2 5 3 3 6 2" xfId="43472"/>
    <cellStyle name="Обычный 12 2 5 3 3 7" xfId="19039"/>
    <cellStyle name="Обычный 12 2 5 3 3 7 2" xfId="47323"/>
    <cellStyle name="Обычный 12 2 5 3 3 8" xfId="20223"/>
    <cellStyle name="Обычный 12 2 5 3 3 8 2" xfId="48507"/>
    <cellStyle name="Обычный 12 2 5 3 3 9" xfId="22404"/>
    <cellStyle name="Обычный 12 2 5 3 3 9 2" xfId="50688"/>
    <cellStyle name="Обычный 12 2 5 3 4" xfId="1788"/>
    <cellStyle name="Обычный 12 2 5 3 4 2" xfId="3763"/>
    <cellStyle name="Обычный 12 2 5 3 4 2 2" xfId="8427"/>
    <cellStyle name="Обычный 12 2 5 3 4 2 2 2" xfId="36712"/>
    <cellStyle name="Обычный 12 2 5 3 4 2 3" xfId="17911"/>
    <cellStyle name="Обычный 12 2 5 3 4 2 3 2" xfId="46196"/>
    <cellStyle name="Обычный 12 2 5 3 4 2 4" xfId="22409"/>
    <cellStyle name="Обычный 12 2 5 3 4 2 4 2" xfId="50693"/>
    <cellStyle name="Обычный 12 2 5 3 4 2 5" xfId="32053"/>
    <cellStyle name="Обычный 12 2 5 3 4 3" xfId="8426"/>
    <cellStyle name="Обычный 12 2 5 3 4 3 2" xfId="36711"/>
    <cellStyle name="Обычный 12 2 5 3 4 4" xfId="15936"/>
    <cellStyle name="Обычный 12 2 5 3 4 4 2" xfId="44221"/>
    <cellStyle name="Обычный 12 2 5 3 4 5" xfId="22408"/>
    <cellStyle name="Обычный 12 2 5 3 4 5 2" xfId="50692"/>
    <cellStyle name="Обычный 12 2 5 3 4 6" xfId="30078"/>
    <cellStyle name="Обычный 12 2 5 3 4 7" xfId="60218"/>
    <cellStyle name="Обычный 12 2 5 3 5" xfId="2446"/>
    <cellStyle name="Обычный 12 2 5 3 5 2" xfId="8428"/>
    <cellStyle name="Обычный 12 2 5 3 5 2 2" xfId="36713"/>
    <cellStyle name="Обычный 12 2 5 3 5 3" xfId="16594"/>
    <cellStyle name="Обычный 12 2 5 3 5 3 2" xfId="44879"/>
    <cellStyle name="Обычный 12 2 5 3 5 4" xfId="22410"/>
    <cellStyle name="Обычный 12 2 5 3 5 4 2" xfId="50694"/>
    <cellStyle name="Обычный 12 2 5 3 5 5" xfId="30736"/>
    <cellStyle name="Обычный 12 2 5 3 6" xfId="4758"/>
    <cellStyle name="Обычный 12 2 5 3 6 2" xfId="8429"/>
    <cellStyle name="Обычный 12 2 5 3 6 2 2" xfId="36714"/>
    <cellStyle name="Обычный 12 2 5 3 6 3" xfId="22411"/>
    <cellStyle name="Обычный 12 2 5 3 6 3 2" xfId="50695"/>
    <cellStyle name="Обычный 12 2 5 3 6 4" xfId="33047"/>
    <cellStyle name="Обычный 12 2 5 3 7" xfId="6076"/>
    <cellStyle name="Обычный 12 2 5 3 7 2" xfId="8430"/>
    <cellStyle name="Обычный 12 2 5 3 7 2 2" xfId="36715"/>
    <cellStyle name="Обычный 12 2 5 3 7 3" xfId="22412"/>
    <cellStyle name="Обычный 12 2 5 3 7 3 2" xfId="50696"/>
    <cellStyle name="Обычный 12 2 5 3 7 4" xfId="34363"/>
    <cellStyle name="Обычный 12 2 5 3 8" xfId="8411"/>
    <cellStyle name="Обычный 12 2 5 3 8 2" xfId="36696"/>
    <cellStyle name="Обычный 12 2 5 3 9" xfId="14619"/>
    <cellStyle name="Обычный 12 2 5 3 9 2" xfId="42904"/>
    <cellStyle name="Обычный 12 2 5 4" xfId="631"/>
    <cellStyle name="Обычный 12 2 5 4 10" xfId="20224"/>
    <cellStyle name="Обычный 12 2 5 4 10 2" xfId="48508"/>
    <cellStyle name="Обычный 12 2 5 4 11" xfId="22413"/>
    <cellStyle name="Обычный 12 2 5 4 11 2" xfId="50697"/>
    <cellStyle name="Обычный 12 2 5 4 12" xfId="28926"/>
    <cellStyle name="Обычный 12 2 5 4 13" xfId="57527"/>
    <cellStyle name="Обычный 12 2 5 4 14" xfId="58877"/>
    <cellStyle name="Обычный 12 2 5 4 2" xfId="1040"/>
    <cellStyle name="Обычный 12 2 5 4 2 10" xfId="29331"/>
    <cellStyle name="Обычный 12 2 5 4 2 11" xfId="57528"/>
    <cellStyle name="Обычный 12 2 5 4 2 12" xfId="58878"/>
    <cellStyle name="Обычный 12 2 5 4 2 2" xfId="3016"/>
    <cellStyle name="Обычный 12 2 5 4 2 2 2" xfId="8433"/>
    <cellStyle name="Обычный 12 2 5 4 2 2 2 2" xfId="36718"/>
    <cellStyle name="Обычный 12 2 5 4 2 2 3" xfId="17164"/>
    <cellStyle name="Обычный 12 2 5 4 2 2 3 2" xfId="45449"/>
    <cellStyle name="Обычный 12 2 5 4 2 2 4" xfId="22415"/>
    <cellStyle name="Обычный 12 2 5 4 2 2 4 2" xfId="50699"/>
    <cellStyle name="Обычный 12 2 5 4 2 2 5" xfId="31306"/>
    <cellStyle name="Обычный 12 2 5 4 2 2 6" xfId="60223"/>
    <cellStyle name="Обычный 12 2 5 4 2 3" xfId="4763"/>
    <cellStyle name="Обычный 12 2 5 4 2 3 2" xfId="8434"/>
    <cellStyle name="Обычный 12 2 5 4 2 3 2 2" xfId="36719"/>
    <cellStyle name="Обычный 12 2 5 4 2 3 3" xfId="22416"/>
    <cellStyle name="Обычный 12 2 5 4 2 3 3 2" xfId="50700"/>
    <cellStyle name="Обычный 12 2 5 4 2 3 4" xfId="33052"/>
    <cellStyle name="Обычный 12 2 5 4 2 4" xfId="6081"/>
    <cellStyle name="Обычный 12 2 5 4 2 4 2" xfId="8435"/>
    <cellStyle name="Обычный 12 2 5 4 2 4 2 2" xfId="36720"/>
    <cellStyle name="Обычный 12 2 5 4 2 4 3" xfId="22417"/>
    <cellStyle name="Обычный 12 2 5 4 2 4 3 2" xfId="50701"/>
    <cellStyle name="Обычный 12 2 5 4 2 4 4" xfId="34368"/>
    <cellStyle name="Обычный 12 2 5 4 2 5" xfId="8432"/>
    <cellStyle name="Обычный 12 2 5 4 2 5 2" xfId="36717"/>
    <cellStyle name="Обычный 12 2 5 4 2 6" xfId="15189"/>
    <cellStyle name="Обычный 12 2 5 4 2 6 2" xfId="43474"/>
    <cellStyle name="Обычный 12 2 5 4 2 7" xfId="19041"/>
    <cellStyle name="Обычный 12 2 5 4 2 7 2" xfId="47325"/>
    <cellStyle name="Обычный 12 2 5 4 2 8" xfId="20225"/>
    <cellStyle name="Обычный 12 2 5 4 2 8 2" xfId="48509"/>
    <cellStyle name="Обычный 12 2 5 4 2 9" xfId="22414"/>
    <cellStyle name="Обычный 12 2 5 4 2 9 2" xfId="50698"/>
    <cellStyle name="Обычный 12 2 5 4 3" xfId="1953"/>
    <cellStyle name="Обычный 12 2 5 4 3 2" xfId="3928"/>
    <cellStyle name="Обычный 12 2 5 4 3 2 2" xfId="8437"/>
    <cellStyle name="Обычный 12 2 5 4 3 2 2 2" xfId="36722"/>
    <cellStyle name="Обычный 12 2 5 4 3 2 3" xfId="18076"/>
    <cellStyle name="Обычный 12 2 5 4 3 2 3 2" xfId="46361"/>
    <cellStyle name="Обычный 12 2 5 4 3 2 4" xfId="22419"/>
    <cellStyle name="Обычный 12 2 5 4 3 2 4 2" xfId="50703"/>
    <cellStyle name="Обычный 12 2 5 4 3 2 5" xfId="32218"/>
    <cellStyle name="Обычный 12 2 5 4 3 3" xfId="8436"/>
    <cellStyle name="Обычный 12 2 5 4 3 3 2" xfId="36721"/>
    <cellStyle name="Обычный 12 2 5 4 3 4" xfId="16101"/>
    <cellStyle name="Обычный 12 2 5 4 3 4 2" xfId="44386"/>
    <cellStyle name="Обычный 12 2 5 4 3 5" xfId="22418"/>
    <cellStyle name="Обычный 12 2 5 4 3 5 2" xfId="50702"/>
    <cellStyle name="Обычный 12 2 5 4 3 6" xfId="30243"/>
    <cellStyle name="Обычный 12 2 5 4 3 7" xfId="60222"/>
    <cellStyle name="Обычный 12 2 5 4 4" xfId="2611"/>
    <cellStyle name="Обычный 12 2 5 4 4 2" xfId="8438"/>
    <cellStyle name="Обычный 12 2 5 4 4 2 2" xfId="36723"/>
    <cellStyle name="Обычный 12 2 5 4 4 3" xfId="16759"/>
    <cellStyle name="Обычный 12 2 5 4 4 3 2" xfId="45044"/>
    <cellStyle name="Обычный 12 2 5 4 4 4" xfId="22420"/>
    <cellStyle name="Обычный 12 2 5 4 4 4 2" xfId="50704"/>
    <cellStyle name="Обычный 12 2 5 4 4 5" xfId="30901"/>
    <cellStyle name="Обычный 12 2 5 4 5" xfId="4762"/>
    <cellStyle name="Обычный 12 2 5 4 5 2" xfId="8439"/>
    <cellStyle name="Обычный 12 2 5 4 5 2 2" xfId="36724"/>
    <cellStyle name="Обычный 12 2 5 4 5 3" xfId="22421"/>
    <cellStyle name="Обычный 12 2 5 4 5 3 2" xfId="50705"/>
    <cellStyle name="Обычный 12 2 5 4 5 4" xfId="33051"/>
    <cellStyle name="Обычный 12 2 5 4 6" xfId="6080"/>
    <cellStyle name="Обычный 12 2 5 4 6 2" xfId="8440"/>
    <cellStyle name="Обычный 12 2 5 4 6 2 2" xfId="36725"/>
    <cellStyle name="Обычный 12 2 5 4 6 3" xfId="22422"/>
    <cellStyle name="Обычный 12 2 5 4 6 3 2" xfId="50706"/>
    <cellStyle name="Обычный 12 2 5 4 6 4" xfId="34367"/>
    <cellStyle name="Обычный 12 2 5 4 7" xfId="8431"/>
    <cellStyle name="Обычный 12 2 5 4 7 2" xfId="36716"/>
    <cellStyle name="Обычный 12 2 5 4 8" xfId="14784"/>
    <cellStyle name="Обычный 12 2 5 4 8 2" xfId="43069"/>
    <cellStyle name="Обычный 12 2 5 4 9" xfId="19040"/>
    <cellStyle name="Обычный 12 2 5 4 9 2" xfId="47324"/>
    <cellStyle name="Обычный 12 2 5 5" xfId="1033"/>
    <cellStyle name="Обычный 12 2 5 5 10" xfId="29324"/>
    <cellStyle name="Обычный 12 2 5 5 11" xfId="57529"/>
    <cellStyle name="Обычный 12 2 5 5 12" xfId="58879"/>
    <cellStyle name="Обычный 12 2 5 5 2" xfId="3009"/>
    <cellStyle name="Обычный 12 2 5 5 2 2" xfId="8442"/>
    <cellStyle name="Обычный 12 2 5 5 2 2 2" xfId="36727"/>
    <cellStyle name="Обычный 12 2 5 5 2 3" xfId="17157"/>
    <cellStyle name="Обычный 12 2 5 5 2 3 2" xfId="45442"/>
    <cellStyle name="Обычный 12 2 5 5 2 4" xfId="22424"/>
    <cellStyle name="Обычный 12 2 5 5 2 4 2" xfId="50708"/>
    <cellStyle name="Обычный 12 2 5 5 2 5" xfId="31299"/>
    <cellStyle name="Обычный 12 2 5 5 2 6" xfId="60224"/>
    <cellStyle name="Обычный 12 2 5 5 3" xfId="4764"/>
    <cellStyle name="Обычный 12 2 5 5 3 2" xfId="8443"/>
    <cellStyle name="Обычный 12 2 5 5 3 2 2" xfId="36728"/>
    <cellStyle name="Обычный 12 2 5 5 3 3" xfId="22425"/>
    <cellStyle name="Обычный 12 2 5 5 3 3 2" xfId="50709"/>
    <cellStyle name="Обычный 12 2 5 5 3 4" xfId="33053"/>
    <cellStyle name="Обычный 12 2 5 5 4" xfId="6082"/>
    <cellStyle name="Обычный 12 2 5 5 4 2" xfId="8444"/>
    <cellStyle name="Обычный 12 2 5 5 4 2 2" xfId="36729"/>
    <cellStyle name="Обычный 12 2 5 5 4 3" xfId="22426"/>
    <cellStyle name="Обычный 12 2 5 5 4 3 2" xfId="50710"/>
    <cellStyle name="Обычный 12 2 5 5 4 4" xfId="34369"/>
    <cellStyle name="Обычный 12 2 5 5 5" xfId="8441"/>
    <cellStyle name="Обычный 12 2 5 5 5 2" xfId="36726"/>
    <cellStyle name="Обычный 12 2 5 5 6" xfId="15182"/>
    <cellStyle name="Обычный 12 2 5 5 6 2" xfId="43467"/>
    <cellStyle name="Обычный 12 2 5 5 7" xfId="19042"/>
    <cellStyle name="Обычный 12 2 5 5 7 2" xfId="47326"/>
    <cellStyle name="Обычный 12 2 5 5 8" xfId="20226"/>
    <cellStyle name="Обычный 12 2 5 5 8 2" xfId="48510"/>
    <cellStyle name="Обычный 12 2 5 5 9" xfId="22423"/>
    <cellStyle name="Обычный 12 2 5 5 9 2" xfId="50707"/>
    <cellStyle name="Обычный 12 2 5 6" xfId="1624"/>
    <cellStyle name="Обычный 12 2 5 6 2" xfId="3599"/>
    <cellStyle name="Обычный 12 2 5 6 2 2" xfId="8446"/>
    <cellStyle name="Обычный 12 2 5 6 2 2 2" xfId="36731"/>
    <cellStyle name="Обычный 12 2 5 6 2 3" xfId="17747"/>
    <cellStyle name="Обычный 12 2 5 6 2 3 2" xfId="46032"/>
    <cellStyle name="Обычный 12 2 5 6 2 4" xfId="22428"/>
    <cellStyle name="Обычный 12 2 5 6 2 4 2" xfId="50712"/>
    <cellStyle name="Обычный 12 2 5 6 2 5" xfId="31889"/>
    <cellStyle name="Обычный 12 2 5 6 3" xfId="8445"/>
    <cellStyle name="Обычный 12 2 5 6 3 2" xfId="36730"/>
    <cellStyle name="Обычный 12 2 5 6 4" xfId="15772"/>
    <cellStyle name="Обычный 12 2 5 6 4 2" xfId="44057"/>
    <cellStyle name="Обычный 12 2 5 6 5" xfId="22427"/>
    <cellStyle name="Обычный 12 2 5 6 5 2" xfId="50711"/>
    <cellStyle name="Обычный 12 2 5 6 6" xfId="29914"/>
    <cellStyle name="Обычный 12 2 5 6 7" xfId="60209"/>
    <cellStyle name="Обычный 12 2 5 7" xfId="2282"/>
    <cellStyle name="Обычный 12 2 5 7 2" xfId="8447"/>
    <cellStyle name="Обычный 12 2 5 7 2 2" xfId="36732"/>
    <cellStyle name="Обычный 12 2 5 7 3" xfId="16430"/>
    <cellStyle name="Обычный 12 2 5 7 3 2" xfId="44715"/>
    <cellStyle name="Обычный 12 2 5 7 4" xfId="22429"/>
    <cellStyle name="Обычный 12 2 5 7 4 2" xfId="50713"/>
    <cellStyle name="Обычный 12 2 5 7 5" xfId="30572"/>
    <cellStyle name="Обычный 12 2 5 8" xfId="4261"/>
    <cellStyle name="Обычный 12 2 5 8 2" xfId="8448"/>
    <cellStyle name="Обычный 12 2 5 8 2 2" xfId="36733"/>
    <cellStyle name="Обычный 12 2 5 8 3" xfId="18409"/>
    <cellStyle name="Обычный 12 2 5 8 3 2" xfId="46694"/>
    <cellStyle name="Обычный 12 2 5 8 4" xfId="22430"/>
    <cellStyle name="Обычный 12 2 5 8 4 2" xfId="50714"/>
    <cellStyle name="Обычный 12 2 5 8 5" xfId="32551"/>
    <cellStyle name="Обычный 12 2 5 9" xfId="4424"/>
    <cellStyle name="Обычный 12 2 5 9 2" xfId="8449"/>
    <cellStyle name="Обычный 12 2 5 9 2 2" xfId="36734"/>
    <cellStyle name="Обычный 12 2 5 9 3" xfId="18572"/>
    <cellStyle name="Обычный 12 2 5 9 3 2" xfId="46857"/>
    <cellStyle name="Обычный 12 2 5 9 4" xfId="22431"/>
    <cellStyle name="Обычный 12 2 5 9 4 2" xfId="50715"/>
    <cellStyle name="Обычный 12 2 5 9 5" xfId="32714"/>
    <cellStyle name="Обычный 12 2 6" xfId="189"/>
    <cellStyle name="Обычный 12 2 6 10" xfId="6083"/>
    <cellStyle name="Обычный 12 2 6 10 2" xfId="8451"/>
    <cellStyle name="Обычный 12 2 6 10 2 2" xfId="36736"/>
    <cellStyle name="Обычный 12 2 6 10 3" xfId="22433"/>
    <cellStyle name="Обычный 12 2 6 10 3 2" xfId="50717"/>
    <cellStyle name="Обычный 12 2 6 10 4" xfId="34370"/>
    <cellStyle name="Обычный 12 2 6 11" xfId="7225"/>
    <cellStyle name="Обычный 12 2 6 11 2" xfId="8452"/>
    <cellStyle name="Обычный 12 2 6 11 2 2" xfId="36737"/>
    <cellStyle name="Обычный 12 2 6 11 3" xfId="22434"/>
    <cellStyle name="Обычный 12 2 6 11 3 2" xfId="50718"/>
    <cellStyle name="Обычный 12 2 6 11 4" xfId="35510"/>
    <cellStyle name="Обычный 12 2 6 12" xfId="8450"/>
    <cellStyle name="Обычный 12 2 6 12 2" xfId="36735"/>
    <cellStyle name="Обычный 12 2 6 13" xfId="14457"/>
    <cellStyle name="Обычный 12 2 6 13 2" xfId="42742"/>
    <cellStyle name="Обычный 12 2 6 14" xfId="18736"/>
    <cellStyle name="Обычный 12 2 6 14 2" xfId="47020"/>
    <cellStyle name="Обычный 12 2 6 15" xfId="20227"/>
    <cellStyle name="Обычный 12 2 6 15 2" xfId="48511"/>
    <cellStyle name="Обычный 12 2 6 16" xfId="22432"/>
    <cellStyle name="Обычный 12 2 6 16 2" xfId="50716"/>
    <cellStyle name="Обычный 12 2 6 17" xfId="28439"/>
    <cellStyle name="Обычный 12 2 6 17 2" xfId="56723"/>
    <cellStyle name="Обычный 12 2 6 18" xfId="28599"/>
    <cellStyle name="Обычный 12 2 6 19" xfId="56883"/>
    <cellStyle name="Обычный 12 2 6 2" xfId="459"/>
    <cellStyle name="Обычный 12 2 6 2 10" xfId="19043"/>
    <cellStyle name="Обычный 12 2 6 2 10 2" xfId="47327"/>
    <cellStyle name="Обычный 12 2 6 2 11" xfId="20228"/>
    <cellStyle name="Обычный 12 2 6 2 11 2" xfId="48512"/>
    <cellStyle name="Обычный 12 2 6 2 12" xfId="22435"/>
    <cellStyle name="Обычный 12 2 6 2 12 2" xfId="50719"/>
    <cellStyle name="Обычный 12 2 6 2 13" xfId="28763"/>
    <cellStyle name="Обычный 12 2 6 2 14" xfId="57531"/>
    <cellStyle name="Обычный 12 2 6 2 15" xfId="58881"/>
    <cellStyle name="Обычный 12 2 6 2 2" xfId="800"/>
    <cellStyle name="Обычный 12 2 6 2 2 10" xfId="20229"/>
    <cellStyle name="Обычный 12 2 6 2 2 10 2" xfId="48513"/>
    <cellStyle name="Обычный 12 2 6 2 2 11" xfId="22436"/>
    <cellStyle name="Обычный 12 2 6 2 2 11 2" xfId="50720"/>
    <cellStyle name="Обычный 12 2 6 2 2 12" xfId="29092"/>
    <cellStyle name="Обычный 12 2 6 2 2 13" xfId="57532"/>
    <cellStyle name="Обычный 12 2 6 2 2 14" xfId="58882"/>
    <cellStyle name="Обычный 12 2 6 2 2 2" xfId="1043"/>
    <cellStyle name="Обычный 12 2 6 2 2 2 10" xfId="29334"/>
    <cellStyle name="Обычный 12 2 6 2 2 2 11" xfId="57533"/>
    <cellStyle name="Обычный 12 2 6 2 2 2 12" xfId="58883"/>
    <cellStyle name="Обычный 12 2 6 2 2 2 2" xfId="3019"/>
    <cellStyle name="Обычный 12 2 6 2 2 2 2 2" xfId="8456"/>
    <cellStyle name="Обычный 12 2 6 2 2 2 2 2 2" xfId="36741"/>
    <cellStyle name="Обычный 12 2 6 2 2 2 2 3" xfId="17167"/>
    <cellStyle name="Обычный 12 2 6 2 2 2 2 3 2" xfId="45452"/>
    <cellStyle name="Обычный 12 2 6 2 2 2 2 4" xfId="22438"/>
    <cellStyle name="Обычный 12 2 6 2 2 2 2 4 2" xfId="50722"/>
    <cellStyle name="Обычный 12 2 6 2 2 2 2 5" xfId="31309"/>
    <cellStyle name="Обычный 12 2 6 2 2 2 2 6" xfId="60228"/>
    <cellStyle name="Обычный 12 2 6 2 2 2 3" xfId="4768"/>
    <cellStyle name="Обычный 12 2 6 2 2 2 3 2" xfId="8457"/>
    <cellStyle name="Обычный 12 2 6 2 2 2 3 2 2" xfId="36742"/>
    <cellStyle name="Обычный 12 2 6 2 2 2 3 3" xfId="22439"/>
    <cellStyle name="Обычный 12 2 6 2 2 2 3 3 2" xfId="50723"/>
    <cellStyle name="Обычный 12 2 6 2 2 2 3 4" xfId="33057"/>
    <cellStyle name="Обычный 12 2 6 2 2 2 4" xfId="6086"/>
    <cellStyle name="Обычный 12 2 6 2 2 2 4 2" xfId="8458"/>
    <cellStyle name="Обычный 12 2 6 2 2 2 4 2 2" xfId="36743"/>
    <cellStyle name="Обычный 12 2 6 2 2 2 4 3" xfId="22440"/>
    <cellStyle name="Обычный 12 2 6 2 2 2 4 3 2" xfId="50724"/>
    <cellStyle name="Обычный 12 2 6 2 2 2 4 4" xfId="34373"/>
    <cellStyle name="Обычный 12 2 6 2 2 2 5" xfId="8455"/>
    <cellStyle name="Обычный 12 2 6 2 2 2 5 2" xfId="36740"/>
    <cellStyle name="Обычный 12 2 6 2 2 2 6" xfId="15192"/>
    <cellStyle name="Обычный 12 2 6 2 2 2 6 2" xfId="43477"/>
    <cellStyle name="Обычный 12 2 6 2 2 2 7" xfId="19045"/>
    <cellStyle name="Обычный 12 2 6 2 2 2 7 2" xfId="47329"/>
    <cellStyle name="Обычный 12 2 6 2 2 2 8" xfId="20230"/>
    <cellStyle name="Обычный 12 2 6 2 2 2 8 2" xfId="48514"/>
    <cellStyle name="Обычный 12 2 6 2 2 2 9" xfId="22437"/>
    <cellStyle name="Обычный 12 2 6 2 2 2 9 2" xfId="50721"/>
    <cellStyle name="Обычный 12 2 6 2 2 3" xfId="2119"/>
    <cellStyle name="Обычный 12 2 6 2 2 3 2" xfId="4094"/>
    <cellStyle name="Обычный 12 2 6 2 2 3 2 2" xfId="8460"/>
    <cellStyle name="Обычный 12 2 6 2 2 3 2 2 2" xfId="36745"/>
    <cellStyle name="Обычный 12 2 6 2 2 3 2 3" xfId="18242"/>
    <cellStyle name="Обычный 12 2 6 2 2 3 2 3 2" xfId="46527"/>
    <cellStyle name="Обычный 12 2 6 2 2 3 2 4" xfId="22442"/>
    <cellStyle name="Обычный 12 2 6 2 2 3 2 4 2" xfId="50726"/>
    <cellStyle name="Обычный 12 2 6 2 2 3 2 5" xfId="32384"/>
    <cellStyle name="Обычный 12 2 6 2 2 3 3" xfId="8459"/>
    <cellStyle name="Обычный 12 2 6 2 2 3 3 2" xfId="36744"/>
    <cellStyle name="Обычный 12 2 6 2 2 3 4" xfId="16267"/>
    <cellStyle name="Обычный 12 2 6 2 2 3 4 2" xfId="44552"/>
    <cellStyle name="Обычный 12 2 6 2 2 3 5" xfId="22441"/>
    <cellStyle name="Обычный 12 2 6 2 2 3 5 2" xfId="50725"/>
    <cellStyle name="Обычный 12 2 6 2 2 3 6" xfId="30409"/>
    <cellStyle name="Обычный 12 2 6 2 2 3 7" xfId="60227"/>
    <cellStyle name="Обычный 12 2 6 2 2 4" xfId="2777"/>
    <cellStyle name="Обычный 12 2 6 2 2 4 2" xfId="8461"/>
    <cellStyle name="Обычный 12 2 6 2 2 4 2 2" xfId="36746"/>
    <cellStyle name="Обычный 12 2 6 2 2 4 3" xfId="16925"/>
    <cellStyle name="Обычный 12 2 6 2 2 4 3 2" xfId="45210"/>
    <cellStyle name="Обычный 12 2 6 2 2 4 4" xfId="22443"/>
    <cellStyle name="Обычный 12 2 6 2 2 4 4 2" xfId="50727"/>
    <cellStyle name="Обычный 12 2 6 2 2 4 5" xfId="31067"/>
    <cellStyle name="Обычный 12 2 6 2 2 5" xfId="4767"/>
    <cellStyle name="Обычный 12 2 6 2 2 5 2" xfId="8462"/>
    <cellStyle name="Обычный 12 2 6 2 2 5 2 2" xfId="36747"/>
    <cellStyle name="Обычный 12 2 6 2 2 5 3" xfId="22444"/>
    <cellStyle name="Обычный 12 2 6 2 2 5 3 2" xfId="50728"/>
    <cellStyle name="Обычный 12 2 6 2 2 5 4" xfId="33056"/>
    <cellStyle name="Обычный 12 2 6 2 2 6" xfId="6085"/>
    <cellStyle name="Обычный 12 2 6 2 2 6 2" xfId="8463"/>
    <cellStyle name="Обычный 12 2 6 2 2 6 2 2" xfId="36748"/>
    <cellStyle name="Обычный 12 2 6 2 2 6 3" xfId="22445"/>
    <cellStyle name="Обычный 12 2 6 2 2 6 3 2" xfId="50729"/>
    <cellStyle name="Обычный 12 2 6 2 2 6 4" xfId="34372"/>
    <cellStyle name="Обычный 12 2 6 2 2 7" xfId="8454"/>
    <cellStyle name="Обычный 12 2 6 2 2 7 2" xfId="36739"/>
    <cellStyle name="Обычный 12 2 6 2 2 8" xfId="14950"/>
    <cellStyle name="Обычный 12 2 6 2 2 8 2" xfId="43235"/>
    <cellStyle name="Обычный 12 2 6 2 2 9" xfId="19044"/>
    <cellStyle name="Обычный 12 2 6 2 2 9 2" xfId="47328"/>
    <cellStyle name="Обычный 12 2 6 2 3" xfId="1042"/>
    <cellStyle name="Обычный 12 2 6 2 3 10" xfId="29333"/>
    <cellStyle name="Обычный 12 2 6 2 3 11" xfId="57534"/>
    <cellStyle name="Обычный 12 2 6 2 3 12" xfId="58884"/>
    <cellStyle name="Обычный 12 2 6 2 3 2" xfId="3018"/>
    <cellStyle name="Обычный 12 2 6 2 3 2 2" xfId="8465"/>
    <cellStyle name="Обычный 12 2 6 2 3 2 2 2" xfId="36750"/>
    <cellStyle name="Обычный 12 2 6 2 3 2 3" xfId="17166"/>
    <cellStyle name="Обычный 12 2 6 2 3 2 3 2" xfId="45451"/>
    <cellStyle name="Обычный 12 2 6 2 3 2 4" xfId="22447"/>
    <cellStyle name="Обычный 12 2 6 2 3 2 4 2" xfId="50731"/>
    <cellStyle name="Обычный 12 2 6 2 3 2 5" xfId="31308"/>
    <cellStyle name="Обычный 12 2 6 2 3 2 6" xfId="60229"/>
    <cellStyle name="Обычный 12 2 6 2 3 3" xfId="4769"/>
    <cellStyle name="Обычный 12 2 6 2 3 3 2" xfId="8466"/>
    <cellStyle name="Обычный 12 2 6 2 3 3 2 2" xfId="36751"/>
    <cellStyle name="Обычный 12 2 6 2 3 3 3" xfId="22448"/>
    <cellStyle name="Обычный 12 2 6 2 3 3 3 2" xfId="50732"/>
    <cellStyle name="Обычный 12 2 6 2 3 3 4" xfId="33058"/>
    <cellStyle name="Обычный 12 2 6 2 3 4" xfId="6087"/>
    <cellStyle name="Обычный 12 2 6 2 3 4 2" xfId="8467"/>
    <cellStyle name="Обычный 12 2 6 2 3 4 2 2" xfId="36752"/>
    <cellStyle name="Обычный 12 2 6 2 3 4 3" xfId="22449"/>
    <cellStyle name="Обычный 12 2 6 2 3 4 3 2" xfId="50733"/>
    <cellStyle name="Обычный 12 2 6 2 3 4 4" xfId="34374"/>
    <cellStyle name="Обычный 12 2 6 2 3 5" xfId="8464"/>
    <cellStyle name="Обычный 12 2 6 2 3 5 2" xfId="36749"/>
    <cellStyle name="Обычный 12 2 6 2 3 6" xfId="15191"/>
    <cellStyle name="Обычный 12 2 6 2 3 6 2" xfId="43476"/>
    <cellStyle name="Обычный 12 2 6 2 3 7" xfId="19046"/>
    <cellStyle name="Обычный 12 2 6 2 3 7 2" xfId="47330"/>
    <cellStyle name="Обычный 12 2 6 2 3 8" xfId="20231"/>
    <cellStyle name="Обычный 12 2 6 2 3 8 2" xfId="48515"/>
    <cellStyle name="Обычный 12 2 6 2 3 9" xfId="22446"/>
    <cellStyle name="Обычный 12 2 6 2 3 9 2" xfId="50730"/>
    <cellStyle name="Обычный 12 2 6 2 4" xfId="1790"/>
    <cellStyle name="Обычный 12 2 6 2 4 2" xfId="3765"/>
    <cellStyle name="Обычный 12 2 6 2 4 2 2" xfId="8469"/>
    <cellStyle name="Обычный 12 2 6 2 4 2 2 2" xfId="36754"/>
    <cellStyle name="Обычный 12 2 6 2 4 2 3" xfId="17913"/>
    <cellStyle name="Обычный 12 2 6 2 4 2 3 2" xfId="46198"/>
    <cellStyle name="Обычный 12 2 6 2 4 2 4" xfId="22451"/>
    <cellStyle name="Обычный 12 2 6 2 4 2 4 2" xfId="50735"/>
    <cellStyle name="Обычный 12 2 6 2 4 2 5" xfId="32055"/>
    <cellStyle name="Обычный 12 2 6 2 4 3" xfId="8468"/>
    <cellStyle name="Обычный 12 2 6 2 4 3 2" xfId="36753"/>
    <cellStyle name="Обычный 12 2 6 2 4 4" xfId="15938"/>
    <cellStyle name="Обычный 12 2 6 2 4 4 2" xfId="44223"/>
    <cellStyle name="Обычный 12 2 6 2 4 5" xfId="22450"/>
    <cellStyle name="Обычный 12 2 6 2 4 5 2" xfId="50734"/>
    <cellStyle name="Обычный 12 2 6 2 4 6" xfId="30080"/>
    <cellStyle name="Обычный 12 2 6 2 4 7" xfId="60226"/>
    <cellStyle name="Обычный 12 2 6 2 5" xfId="2448"/>
    <cellStyle name="Обычный 12 2 6 2 5 2" xfId="8470"/>
    <cellStyle name="Обычный 12 2 6 2 5 2 2" xfId="36755"/>
    <cellStyle name="Обычный 12 2 6 2 5 3" xfId="16596"/>
    <cellStyle name="Обычный 12 2 6 2 5 3 2" xfId="44881"/>
    <cellStyle name="Обычный 12 2 6 2 5 4" xfId="22452"/>
    <cellStyle name="Обычный 12 2 6 2 5 4 2" xfId="50736"/>
    <cellStyle name="Обычный 12 2 6 2 5 5" xfId="30738"/>
    <cellStyle name="Обычный 12 2 6 2 6" xfId="4766"/>
    <cellStyle name="Обычный 12 2 6 2 6 2" xfId="8471"/>
    <cellStyle name="Обычный 12 2 6 2 6 2 2" xfId="36756"/>
    <cellStyle name="Обычный 12 2 6 2 6 3" xfId="22453"/>
    <cellStyle name="Обычный 12 2 6 2 6 3 2" xfId="50737"/>
    <cellStyle name="Обычный 12 2 6 2 6 4" xfId="33055"/>
    <cellStyle name="Обычный 12 2 6 2 7" xfId="6084"/>
    <cellStyle name="Обычный 12 2 6 2 7 2" xfId="8472"/>
    <cellStyle name="Обычный 12 2 6 2 7 2 2" xfId="36757"/>
    <cellStyle name="Обычный 12 2 6 2 7 3" xfId="22454"/>
    <cellStyle name="Обычный 12 2 6 2 7 3 2" xfId="50738"/>
    <cellStyle name="Обычный 12 2 6 2 7 4" xfId="34371"/>
    <cellStyle name="Обычный 12 2 6 2 8" xfId="8453"/>
    <cellStyle name="Обычный 12 2 6 2 8 2" xfId="36738"/>
    <cellStyle name="Обычный 12 2 6 2 9" xfId="14621"/>
    <cellStyle name="Обычный 12 2 6 2 9 2" xfId="42906"/>
    <cellStyle name="Обычный 12 2 6 20" xfId="57177"/>
    <cellStyle name="Обычный 12 2 6 21" xfId="57530"/>
    <cellStyle name="Обычный 12 2 6 22" xfId="58880"/>
    <cellStyle name="Обычный 12 2 6 3" xfId="633"/>
    <cellStyle name="Обычный 12 2 6 3 10" xfId="20232"/>
    <cellStyle name="Обычный 12 2 6 3 10 2" xfId="48516"/>
    <cellStyle name="Обычный 12 2 6 3 11" xfId="22455"/>
    <cellStyle name="Обычный 12 2 6 3 11 2" xfId="50739"/>
    <cellStyle name="Обычный 12 2 6 3 12" xfId="28928"/>
    <cellStyle name="Обычный 12 2 6 3 13" xfId="57535"/>
    <cellStyle name="Обычный 12 2 6 3 14" xfId="58885"/>
    <cellStyle name="Обычный 12 2 6 3 2" xfId="1044"/>
    <cellStyle name="Обычный 12 2 6 3 2 10" xfId="29335"/>
    <cellStyle name="Обычный 12 2 6 3 2 11" xfId="57536"/>
    <cellStyle name="Обычный 12 2 6 3 2 12" xfId="58886"/>
    <cellStyle name="Обычный 12 2 6 3 2 2" xfId="3020"/>
    <cellStyle name="Обычный 12 2 6 3 2 2 2" xfId="8475"/>
    <cellStyle name="Обычный 12 2 6 3 2 2 2 2" xfId="36760"/>
    <cellStyle name="Обычный 12 2 6 3 2 2 3" xfId="17168"/>
    <cellStyle name="Обычный 12 2 6 3 2 2 3 2" xfId="45453"/>
    <cellStyle name="Обычный 12 2 6 3 2 2 4" xfId="22457"/>
    <cellStyle name="Обычный 12 2 6 3 2 2 4 2" xfId="50741"/>
    <cellStyle name="Обычный 12 2 6 3 2 2 5" xfId="31310"/>
    <cellStyle name="Обычный 12 2 6 3 2 2 6" xfId="60231"/>
    <cellStyle name="Обычный 12 2 6 3 2 3" xfId="4771"/>
    <cellStyle name="Обычный 12 2 6 3 2 3 2" xfId="8476"/>
    <cellStyle name="Обычный 12 2 6 3 2 3 2 2" xfId="36761"/>
    <cellStyle name="Обычный 12 2 6 3 2 3 3" xfId="22458"/>
    <cellStyle name="Обычный 12 2 6 3 2 3 3 2" xfId="50742"/>
    <cellStyle name="Обычный 12 2 6 3 2 3 4" xfId="33060"/>
    <cellStyle name="Обычный 12 2 6 3 2 4" xfId="6089"/>
    <cellStyle name="Обычный 12 2 6 3 2 4 2" xfId="8477"/>
    <cellStyle name="Обычный 12 2 6 3 2 4 2 2" xfId="36762"/>
    <cellStyle name="Обычный 12 2 6 3 2 4 3" xfId="22459"/>
    <cellStyle name="Обычный 12 2 6 3 2 4 3 2" xfId="50743"/>
    <cellStyle name="Обычный 12 2 6 3 2 4 4" xfId="34376"/>
    <cellStyle name="Обычный 12 2 6 3 2 5" xfId="8474"/>
    <cellStyle name="Обычный 12 2 6 3 2 5 2" xfId="36759"/>
    <cellStyle name="Обычный 12 2 6 3 2 6" xfId="15193"/>
    <cellStyle name="Обычный 12 2 6 3 2 6 2" xfId="43478"/>
    <cellStyle name="Обычный 12 2 6 3 2 7" xfId="19048"/>
    <cellStyle name="Обычный 12 2 6 3 2 7 2" xfId="47332"/>
    <cellStyle name="Обычный 12 2 6 3 2 8" xfId="20233"/>
    <cellStyle name="Обычный 12 2 6 3 2 8 2" xfId="48517"/>
    <cellStyle name="Обычный 12 2 6 3 2 9" xfId="22456"/>
    <cellStyle name="Обычный 12 2 6 3 2 9 2" xfId="50740"/>
    <cellStyle name="Обычный 12 2 6 3 3" xfId="1955"/>
    <cellStyle name="Обычный 12 2 6 3 3 2" xfId="3930"/>
    <cellStyle name="Обычный 12 2 6 3 3 2 2" xfId="8479"/>
    <cellStyle name="Обычный 12 2 6 3 3 2 2 2" xfId="36764"/>
    <cellStyle name="Обычный 12 2 6 3 3 2 3" xfId="18078"/>
    <cellStyle name="Обычный 12 2 6 3 3 2 3 2" xfId="46363"/>
    <cellStyle name="Обычный 12 2 6 3 3 2 4" xfId="22461"/>
    <cellStyle name="Обычный 12 2 6 3 3 2 4 2" xfId="50745"/>
    <cellStyle name="Обычный 12 2 6 3 3 2 5" xfId="32220"/>
    <cellStyle name="Обычный 12 2 6 3 3 3" xfId="8478"/>
    <cellStyle name="Обычный 12 2 6 3 3 3 2" xfId="36763"/>
    <cellStyle name="Обычный 12 2 6 3 3 4" xfId="16103"/>
    <cellStyle name="Обычный 12 2 6 3 3 4 2" xfId="44388"/>
    <cellStyle name="Обычный 12 2 6 3 3 5" xfId="22460"/>
    <cellStyle name="Обычный 12 2 6 3 3 5 2" xfId="50744"/>
    <cellStyle name="Обычный 12 2 6 3 3 6" xfId="30245"/>
    <cellStyle name="Обычный 12 2 6 3 3 7" xfId="60230"/>
    <cellStyle name="Обычный 12 2 6 3 4" xfId="2613"/>
    <cellStyle name="Обычный 12 2 6 3 4 2" xfId="8480"/>
    <cellStyle name="Обычный 12 2 6 3 4 2 2" xfId="36765"/>
    <cellStyle name="Обычный 12 2 6 3 4 3" xfId="16761"/>
    <cellStyle name="Обычный 12 2 6 3 4 3 2" xfId="45046"/>
    <cellStyle name="Обычный 12 2 6 3 4 4" xfId="22462"/>
    <cellStyle name="Обычный 12 2 6 3 4 4 2" xfId="50746"/>
    <cellStyle name="Обычный 12 2 6 3 4 5" xfId="30903"/>
    <cellStyle name="Обычный 12 2 6 3 5" xfId="4770"/>
    <cellStyle name="Обычный 12 2 6 3 5 2" xfId="8481"/>
    <cellStyle name="Обычный 12 2 6 3 5 2 2" xfId="36766"/>
    <cellStyle name="Обычный 12 2 6 3 5 3" xfId="22463"/>
    <cellStyle name="Обычный 12 2 6 3 5 3 2" xfId="50747"/>
    <cellStyle name="Обычный 12 2 6 3 5 4" xfId="33059"/>
    <cellStyle name="Обычный 12 2 6 3 6" xfId="6088"/>
    <cellStyle name="Обычный 12 2 6 3 6 2" xfId="8482"/>
    <cellStyle name="Обычный 12 2 6 3 6 2 2" xfId="36767"/>
    <cellStyle name="Обычный 12 2 6 3 6 3" xfId="22464"/>
    <cellStyle name="Обычный 12 2 6 3 6 3 2" xfId="50748"/>
    <cellStyle name="Обычный 12 2 6 3 6 4" xfId="34375"/>
    <cellStyle name="Обычный 12 2 6 3 7" xfId="8473"/>
    <cellStyle name="Обычный 12 2 6 3 7 2" xfId="36758"/>
    <cellStyle name="Обычный 12 2 6 3 8" xfId="14786"/>
    <cellStyle name="Обычный 12 2 6 3 8 2" xfId="43071"/>
    <cellStyle name="Обычный 12 2 6 3 9" xfId="19047"/>
    <cellStyle name="Обычный 12 2 6 3 9 2" xfId="47331"/>
    <cellStyle name="Обычный 12 2 6 4" xfId="1041"/>
    <cellStyle name="Обычный 12 2 6 4 10" xfId="29332"/>
    <cellStyle name="Обычный 12 2 6 4 11" xfId="57537"/>
    <cellStyle name="Обычный 12 2 6 4 12" xfId="58887"/>
    <cellStyle name="Обычный 12 2 6 4 2" xfId="3017"/>
    <cellStyle name="Обычный 12 2 6 4 2 2" xfId="8484"/>
    <cellStyle name="Обычный 12 2 6 4 2 2 2" xfId="36769"/>
    <cellStyle name="Обычный 12 2 6 4 2 3" xfId="17165"/>
    <cellStyle name="Обычный 12 2 6 4 2 3 2" xfId="45450"/>
    <cellStyle name="Обычный 12 2 6 4 2 4" xfId="22466"/>
    <cellStyle name="Обычный 12 2 6 4 2 4 2" xfId="50750"/>
    <cellStyle name="Обычный 12 2 6 4 2 5" xfId="31307"/>
    <cellStyle name="Обычный 12 2 6 4 2 6" xfId="60232"/>
    <cellStyle name="Обычный 12 2 6 4 3" xfId="4772"/>
    <cellStyle name="Обычный 12 2 6 4 3 2" xfId="8485"/>
    <cellStyle name="Обычный 12 2 6 4 3 2 2" xfId="36770"/>
    <cellStyle name="Обычный 12 2 6 4 3 3" xfId="22467"/>
    <cellStyle name="Обычный 12 2 6 4 3 3 2" xfId="50751"/>
    <cellStyle name="Обычный 12 2 6 4 3 4" xfId="33061"/>
    <cellStyle name="Обычный 12 2 6 4 4" xfId="6090"/>
    <cellStyle name="Обычный 12 2 6 4 4 2" xfId="8486"/>
    <cellStyle name="Обычный 12 2 6 4 4 2 2" xfId="36771"/>
    <cellStyle name="Обычный 12 2 6 4 4 3" xfId="22468"/>
    <cellStyle name="Обычный 12 2 6 4 4 3 2" xfId="50752"/>
    <cellStyle name="Обычный 12 2 6 4 4 4" xfId="34377"/>
    <cellStyle name="Обычный 12 2 6 4 5" xfId="8483"/>
    <cellStyle name="Обычный 12 2 6 4 5 2" xfId="36768"/>
    <cellStyle name="Обычный 12 2 6 4 6" xfId="15190"/>
    <cellStyle name="Обычный 12 2 6 4 6 2" xfId="43475"/>
    <cellStyle name="Обычный 12 2 6 4 7" xfId="19049"/>
    <cellStyle name="Обычный 12 2 6 4 7 2" xfId="47333"/>
    <cellStyle name="Обычный 12 2 6 4 8" xfId="20234"/>
    <cellStyle name="Обычный 12 2 6 4 8 2" xfId="48518"/>
    <cellStyle name="Обычный 12 2 6 4 9" xfId="22465"/>
    <cellStyle name="Обычный 12 2 6 4 9 2" xfId="50749"/>
    <cellStyle name="Обычный 12 2 6 5" xfId="1626"/>
    <cellStyle name="Обычный 12 2 6 5 2" xfId="3601"/>
    <cellStyle name="Обычный 12 2 6 5 2 2" xfId="8488"/>
    <cellStyle name="Обычный 12 2 6 5 2 2 2" xfId="36773"/>
    <cellStyle name="Обычный 12 2 6 5 2 3" xfId="17749"/>
    <cellStyle name="Обычный 12 2 6 5 2 3 2" xfId="46034"/>
    <cellStyle name="Обычный 12 2 6 5 2 4" xfId="22470"/>
    <cellStyle name="Обычный 12 2 6 5 2 4 2" xfId="50754"/>
    <cellStyle name="Обычный 12 2 6 5 2 5" xfId="31891"/>
    <cellStyle name="Обычный 12 2 6 5 3" xfId="8487"/>
    <cellStyle name="Обычный 12 2 6 5 3 2" xfId="36772"/>
    <cellStyle name="Обычный 12 2 6 5 4" xfId="15774"/>
    <cellStyle name="Обычный 12 2 6 5 4 2" xfId="44059"/>
    <cellStyle name="Обычный 12 2 6 5 5" xfId="22469"/>
    <cellStyle name="Обычный 12 2 6 5 5 2" xfId="50753"/>
    <cellStyle name="Обычный 12 2 6 5 6" xfId="29916"/>
    <cellStyle name="Обычный 12 2 6 5 7" xfId="60225"/>
    <cellStyle name="Обычный 12 2 6 6" xfId="2284"/>
    <cellStyle name="Обычный 12 2 6 6 2" xfId="8489"/>
    <cellStyle name="Обычный 12 2 6 6 2 2" xfId="36774"/>
    <cellStyle name="Обычный 12 2 6 6 3" xfId="16432"/>
    <cellStyle name="Обычный 12 2 6 6 3 2" xfId="44717"/>
    <cellStyle name="Обычный 12 2 6 6 4" xfId="22471"/>
    <cellStyle name="Обычный 12 2 6 6 4 2" xfId="50755"/>
    <cellStyle name="Обычный 12 2 6 6 5" xfId="30574"/>
    <cellStyle name="Обычный 12 2 6 7" xfId="4263"/>
    <cellStyle name="Обычный 12 2 6 7 2" xfId="8490"/>
    <cellStyle name="Обычный 12 2 6 7 2 2" xfId="36775"/>
    <cellStyle name="Обычный 12 2 6 7 3" xfId="18411"/>
    <cellStyle name="Обычный 12 2 6 7 3 2" xfId="46696"/>
    <cellStyle name="Обычный 12 2 6 7 4" xfId="22472"/>
    <cellStyle name="Обычный 12 2 6 7 4 2" xfId="50756"/>
    <cellStyle name="Обычный 12 2 6 7 5" xfId="32553"/>
    <cellStyle name="Обычный 12 2 6 8" xfId="4426"/>
    <cellStyle name="Обычный 12 2 6 8 2" xfId="8491"/>
    <cellStyle name="Обычный 12 2 6 8 2 2" xfId="36776"/>
    <cellStyle name="Обычный 12 2 6 8 3" xfId="18574"/>
    <cellStyle name="Обычный 12 2 6 8 3 2" xfId="46859"/>
    <cellStyle name="Обычный 12 2 6 8 4" xfId="22473"/>
    <cellStyle name="Обычный 12 2 6 8 4 2" xfId="50757"/>
    <cellStyle name="Обычный 12 2 6 8 5" xfId="32716"/>
    <cellStyle name="Обычный 12 2 6 9" xfId="4765"/>
    <cellStyle name="Обычный 12 2 6 9 2" xfId="8492"/>
    <cellStyle name="Обычный 12 2 6 9 2 2" xfId="36777"/>
    <cellStyle name="Обычный 12 2 6 9 3" xfId="22474"/>
    <cellStyle name="Обычный 12 2 6 9 3 2" xfId="50758"/>
    <cellStyle name="Обычный 12 2 6 9 4" xfId="33054"/>
    <cellStyle name="Обычный 12 2 7" xfId="190"/>
    <cellStyle name="Обычный 12 2 7 10" xfId="6091"/>
    <cellStyle name="Обычный 12 2 7 10 2" xfId="8494"/>
    <cellStyle name="Обычный 12 2 7 10 2 2" xfId="36779"/>
    <cellStyle name="Обычный 12 2 7 10 3" xfId="22476"/>
    <cellStyle name="Обычный 12 2 7 10 3 2" xfId="50760"/>
    <cellStyle name="Обычный 12 2 7 10 4" xfId="34378"/>
    <cellStyle name="Обычный 12 2 7 11" xfId="8493"/>
    <cellStyle name="Обычный 12 2 7 11 2" xfId="36778"/>
    <cellStyle name="Обычный 12 2 7 12" xfId="14458"/>
    <cellStyle name="Обычный 12 2 7 12 2" xfId="42743"/>
    <cellStyle name="Обычный 12 2 7 13" xfId="19050"/>
    <cellStyle name="Обычный 12 2 7 13 2" xfId="47334"/>
    <cellStyle name="Обычный 12 2 7 14" xfId="20235"/>
    <cellStyle name="Обычный 12 2 7 14 2" xfId="48519"/>
    <cellStyle name="Обычный 12 2 7 15" xfId="22475"/>
    <cellStyle name="Обычный 12 2 7 15 2" xfId="50759"/>
    <cellStyle name="Обычный 12 2 7 16" xfId="28600"/>
    <cellStyle name="Обычный 12 2 7 17" xfId="57154"/>
    <cellStyle name="Обычный 12 2 7 18" xfId="57538"/>
    <cellStyle name="Обычный 12 2 7 19" xfId="58888"/>
    <cellStyle name="Обычный 12 2 7 2" xfId="460"/>
    <cellStyle name="Обычный 12 2 7 2 10" xfId="19051"/>
    <cellStyle name="Обычный 12 2 7 2 10 2" xfId="47335"/>
    <cellStyle name="Обычный 12 2 7 2 11" xfId="20236"/>
    <cellStyle name="Обычный 12 2 7 2 11 2" xfId="48520"/>
    <cellStyle name="Обычный 12 2 7 2 12" xfId="22477"/>
    <cellStyle name="Обычный 12 2 7 2 12 2" xfId="50761"/>
    <cellStyle name="Обычный 12 2 7 2 13" xfId="28764"/>
    <cellStyle name="Обычный 12 2 7 2 14" xfId="57539"/>
    <cellStyle name="Обычный 12 2 7 2 15" xfId="58889"/>
    <cellStyle name="Обычный 12 2 7 2 2" xfId="801"/>
    <cellStyle name="Обычный 12 2 7 2 2 10" xfId="20237"/>
    <cellStyle name="Обычный 12 2 7 2 2 10 2" xfId="48521"/>
    <cellStyle name="Обычный 12 2 7 2 2 11" xfId="22478"/>
    <cellStyle name="Обычный 12 2 7 2 2 11 2" xfId="50762"/>
    <cellStyle name="Обычный 12 2 7 2 2 12" xfId="29093"/>
    <cellStyle name="Обычный 12 2 7 2 2 13" xfId="57540"/>
    <cellStyle name="Обычный 12 2 7 2 2 14" xfId="58890"/>
    <cellStyle name="Обычный 12 2 7 2 2 2" xfId="1047"/>
    <cellStyle name="Обычный 12 2 7 2 2 2 10" xfId="29338"/>
    <cellStyle name="Обычный 12 2 7 2 2 2 11" xfId="57541"/>
    <cellStyle name="Обычный 12 2 7 2 2 2 12" xfId="58891"/>
    <cellStyle name="Обычный 12 2 7 2 2 2 2" xfId="3023"/>
    <cellStyle name="Обычный 12 2 7 2 2 2 2 2" xfId="8498"/>
    <cellStyle name="Обычный 12 2 7 2 2 2 2 2 2" xfId="36783"/>
    <cellStyle name="Обычный 12 2 7 2 2 2 2 3" xfId="17171"/>
    <cellStyle name="Обычный 12 2 7 2 2 2 2 3 2" xfId="45456"/>
    <cellStyle name="Обычный 12 2 7 2 2 2 2 4" xfId="22480"/>
    <cellStyle name="Обычный 12 2 7 2 2 2 2 4 2" xfId="50764"/>
    <cellStyle name="Обычный 12 2 7 2 2 2 2 5" xfId="31313"/>
    <cellStyle name="Обычный 12 2 7 2 2 2 2 6" xfId="60236"/>
    <cellStyle name="Обычный 12 2 7 2 2 2 3" xfId="4776"/>
    <cellStyle name="Обычный 12 2 7 2 2 2 3 2" xfId="8499"/>
    <cellStyle name="Обычный 12 2 7 2 2 2 3 2 2" xfId="36784"/>
    <cellStyle name="Обычный 12 2 7 2 2 2 3 3" xfId="22481"/>
    <cellStyle name="Обычный 12 2 7 2 2 2 3 3 2" xfId="50765"/>
    <cellStyle name="Обычный 12 2 7 2 2 2 3 4" xfId="33065"/>
    <cellStyle name="Обычный 12 2 7 2 2 2 4" xfId="6094"/>
    <cellStyle name="Обычный 12 2 7 2 2 2 4 2" xfId="8500"/>
    <cellStyle name="Обычный 12 2 7 2 2 2 4 2 2" xfId="36785"/>
    <cellStyle name="Обычный 12 2 7 2 2 2 4 3" xfId="22482"/>
    <cellStyle name="Обычный 12 2 7 2 2 2 4 3 2" xfId="50766"/>
    <cellStyle name="Обычный 12 2 7 2 2 2 4 4" xfId="34381"/>
    <cellStyle name="Обычный 12 2 7 2 2 2 5" xfId="8497"/>
    <cellStyle name="Обычный 12 2 7 2 2 2 5 2" xfId="36782"/>
    <cellStyle name="Обычный 12 2 7 2 2 2 6" xfId="15196"/>
    <cellStyle name="Обычный 12 2 7 2 2 2 6 2" xfId="43481"/>
    <cellStyle name="Обычный 12 2 7 2 2 2 7" xfId="19053"/>
    <cellStyle name="Обычный 12 2 7 2 2 2 7 2" xfId="47337"/>
    <cellStyle name="Обычный 12 2 7 2 2 2 8" xfId="20238"/>
    <cellStyle name="Обычный 12 2 7 2 2 2 8 2" xfId="48522"/>
    <cellStyle name="Обычный 12 2 7 2 2 2 9" xfId="22479"/>
    <cellStyle name="Обычный 12 2 7 2 2 2 9 2" xfId="50763"/>
    <cellStyle name="Обычный 12 2 7 2 2 3" xfId="2120"/>
    <cellStyle name="Обычный 12 2 7 2 2 3 2" xfId="4095"/>
    <cellStyle name="Обычный 12 2 7 2 2 3 2 2" xfId="8502"/>
    <cellStyle name="Обычный 12 2 7 2 2 3 2 2 2" xfId="36787"/>
    <cellStyle name="Обычный 12 2 7 2 2 3 2 3" xfId="18243"/>
    <cellStyle name="Обычный 12 2 7 2 2 3 2 3 2" xfId="46528"/>
    <cellStyle name="Обычный 12 2 7 2 2 3 2 4" xfId="22484"/>
    <cellStyle name="Обычный 12 2 7 2 2 3 2 4 2" xfId="50768"/>
    <cellStyle name="Обычный 12 2 7 2 2 3 2 5" xfId="32385"/>
    <cellStyle name="Обычный 12 2 7 2 2 3 3" xfId="8501"/>
    <cellStyle name="Обычный 12 2 7 2 2 3 3 2" xfId="36786"/>
    <cellStyle name="Обычный 12 2 7 2 2 3 4" xfId="16268"/>
    <cellStyle name="Обычный 12 2 7 2 2 3 4 2" xfId="44553"/>
    <cellStyle name="Обычный 12 2 7 2 2 3 5" xfId="22483"/>
    <cellStyle name="Обычный 12 2 7 2 2 3 5 2" xfId="50767"/>
    <cellStyle name="Обычный 12 2 7 2 2 3 6" xfId="30410"/>
    <cellStyle name="Обычный 12 2 7 2 2 3 7" xfId="60235"/>
    <cellStyle name="Обычный 12 2 7 2 2 4" xfId="2778"/>
    <cellStyle name="Обычный 12 2 7 2 2 4 2" xfId="8503"/>
    <cellStyle name="Обычный 12 2 7 2 2 4 2 2" xfId="36788"/>
    <cellStyle name="Обычный 12 2 7 2 2 4 3" xfId="16926"/>
    <cellStyle name="Обычный 12 2 7 2 2 4 3 2" xfId="45211"/>
    <cellStyle name="Обычный 12 2 7 2 2 4 4" xfId="22485"/>
    <cellStyle name="Обычный 12 2 7 2 2 4 4 2" xfId="50769"/>
    <cellStyle name="Обычный 12 2 7 2 2 4 5" xfId="31068"/>
    <cellStyle name="Обычный 12 2 7 2 2 5" xfId="4775"/>
    <cellStyle name="Обычный 12 2 7 2 2 5 2" xfId="8504"/>
    <cellStyle name="Обычный 12 2 7 2 2 5 2 2" xfId="36789"/>
    <cellStyle name="Обычный 12 2 7 2 2 5 3" xfId="22486"/>
    <cellStyle name="Обычный 12 2 7 2 2 5 3 2" xfId="50770"/>
    <cellStyle name="Обычный 12 2 7 2 2 5 4" xfId="33064"/>
    <cellStyle name="Обычный 12 2 7 2 2 6" xfId="6093"/>
    <cellStyle name="Обычный 12 2 7 2 2 6 2" xfId="8505"/>
    <cellStyle name="Обычный 12 2 7 2 2 6 2 2" xfId="36790"/>
    <cellStyle name="Обычный 12 2 7 2 2 6 3" xfId="22487"/>
    <cellStyle name="Обычный 12 2 7 2 2 6 3 2" xfId="50771"/>
    <cellStyle name="Обычный 12 2 7 2 2 6 4" xfId="34380"/>
    <cellStyle name="Обычный 12 2 7 2 2 7" xfId="8496"/>
    <cellStyle name="Обычный 12 2 7 2 2 7 2" xfId="36781"/>
    <cellStyle name="Обычный 12 2 7 2 2 8" xfId="14951"/>
    <cellStyle name="Обычный 12 2 7 2 2 8 2" xfId="43236"/>
    <cellStyle name="Обычный 12 2 7 2 2 9" xfId="19052"/>
    <cellStyle name="Обычный 12 2 7 2 2 9 2" xfId="47336"/>
    <cellStyle name="Обычный 12 2 7 2 3" xfId="1046"/>
    <cellStyle name="Обычный 12 2 7 2 3 10" xfId="29337"/>
    <cellStyle name="Обычный 12 2 7 2 3 11" xfId="57542"/>
    <cellStyle name="Обычный 12 2 7 2 3 12" xfId="58892"/>
    <cellStyle name="Обычный 12 2 7 2 3 2" xfId="3022"/>
    <cellStyle name="Обычный 12 2 7 2 3 2 2" xfId="8507"/>
    <cellStyle name="Обычный 12 2 7 2 3 2 2 2" xfId="36792"/>
    <cellStyle name="Обычный 12 2 7 2 3 2 3" xfId="17170"/>
    <cellStyle name="Обычный 12 2 7 2 3 2 3 2" xfId="45455"/>
    <cellStyle name="Обычный 12 2 7 2 3 2 4" xfId="22489"/>
    <cellStyle name="Обычный 12 2 7 2 3 2 4 2" xfId="50773"/>
    <cellStyle name="Обычный 12 2 7 2 3 2 5" xfId="31312"/>
    <cellStyle name="Обычный 12 2 7 2 3 2 6" xfId="60237"/>
    <cellStyle name="Обычный 12 2 7 2 3 3" xfId="4777"/>
    <cellStyle name="Обычный 12 2 7 2 3 3 2" xfId="8508"/>
    <cellStyle name="Обычный 12 2 7 2 3 3 2 2" xfId="36793"/>
    <cellStyle name="Обычный 12 2 7 2 3 3 3" xfId="22490"/>
    <cellStyle name="Обычный 12 2 7 2 3 3 3 2" xfId="50774"/>
    <cellStyle name="Обычный 12 2 7 2 3 3 4" xfId="33066"/>
    <cellStyle name="Обычный 12 2 7 2 3 4" xfId="6095"/>
    <cellStyle name="Обычный 12 2 7 2 3 4 2" xfId="8509"/>
    <cellStyle name="Обычный 12 2 7 2 3 4 2 2" xfId="36794"/>
    <cellStyle name="Обычный 12 2 7 2 3 4 3" xfId="22491"/>
    <cellStyle name="Обычный 12 2 7 2 3 4 3 2" xfId="50775"/>
    <cellStyle name="Обычный 12 2 7 2 3 4 4" xfId="34382"/>
    <cellStyle name="Обычный 12 2 7 2 3 5" xfId="8506"/>
    <cellStyle name="Обычный 12 2 7 2 3 5 2" xfId="36791"/>
    <cellStyle name="Обычный 12 2 7 2 3 6" xfId="15195"/>
    <cellStyle name="Обычный 12 2 7 2 3 6 2" xfId="43480"/>
    <cellStyle name="Обычный 12 2 7 2 3 7" xfId="19054"/>
    <cellStyle name="Обычный 12 2 7 2 3 7 2" xfId="47338"/>
    <cellStyle name="Обычный 12 2 7 2 3 8" xfId="20239"/>
    <cellStyle name="Обычный 12 2 7 2 3 8 2" xfId="48523"/>
    <cellStyle name="Обычный 12 2 7 2 3 9" xfId="22488"/>
    <cellStyle name="Обычный 12 2 7 2 3 9 2" xfId="50772"/>
    <cellStyle name="Обычный 12 2 7 2 4" xfId="1791"/>
    <cellStyle name="Обычный 12 2 7 2 4 2" xfId="3766"/>
    <cellStyle name="Обычный 12 2 7 2 4 2 2" xfId="8511"/>
    <cellStyle name="Обычный 12 2 7 2 4 2 2 2" xfId="36796"/>
    <cellStyle name="Обычный 12 2 7 2 4 2 3" xfId="17914"/>
    <cellStyle name="Обычный 12 2 7 2 4 2 3 2" xfId="46199"/>
    <cellStyle name="Обычный 12 2 7 2 4 2 4" xfId="22493"/>
    <cellStyle name="Обычный 12 2 7 2 4 2 4 2" xfId="50777"/>
    <cellStyle name="Обычный 12 2 7 2 4 2 5" xfId="32056"/>
    <cellStyle name="Обычный 12 2 7 2 4 3" xfId="8510"/>
    <cellStyle name="Обычный 12 2 7 2 4 3 2" xfId="36795"/>
    <cellStyle name="Обычный 12 2 7 2 4 4" xfId="15939"/>
    <cellStyle name="Обычный 12 2 7 2 4 4 2" xfId="44224"/>
    <cellStyle name="Обычный 12 2 7 2 4 5" xfId="22492"/>
    <cellStyle name="Обычный 12 2 7 2 4 5 2" xfId="50776"/>
    <cellStyle name="Обычный 12 2 7 2 4 6" xfId="30081"/>
    <cellStyle name="Обычный 12 2 7 2 4 7" xfId="60234"/>
    <cellStyle name="Обычный 12 2 7 2 5" xfId="2449"/>
    <cellStyle name="Обычный 12 2 7 2 5 2" xfId="8512"/>
    <cellStyle name="Обычный 12 2 7 2 5 2 2" xfId="36797"/>
    <cellStyle name="Обычный 12 2 7 2 5 3" xfId="16597"/>
    <cellStyle name="Обычный 12 2 7 2 5 3 2" xfId="44882"/>
    <cellStyle name="Обычный 12 2 7 2 5 4" xfId="22494"/>
    <cellStyle name="Обычный 12 2 7 2 5 4 2" xfId="50778"/>
    <cellStyle name="Обычный 12 2 7 2 5 5" xfId="30739"/>
    <cellStyle name="Обычный 12 2 7 2 6" xfId="4774"/>
    <cellStyle name="Обычный 12 2 7 2 6 2" xfId="8513"/>
    <cellStyle name="Обычный 12 2 7 2 6 2 2" xfId="36798"/>
    <cellStyle name="Обычный 12 2 7 2 6 3" xfId="22495"/>
    <cellStyle name="Обычный 12 2 7 2 6 3 2" xfId="50779"/>
    <cellStyle name="Обычный 12 2 7 2 6 4" xfId="33063"/>
    <cellStyle name="Обычный 12 2 7 2 7" xfId="6092"/>
    <cellStyle name="Обычный 12 2 7 2 7 2" xfId="8514"/>
    <cellStyle name="Обычный 12 2 7 2 7 2 2" xfId="36799"/>
    <cellStyle name="Обычный 12 2 7 2 7 3" xfId="22496"/>
    <cellStyle name="Обычный 12 2 7 2 7 3 2" xfId="50780"/>
    <cellStyle name="Обычный 12 2 7 2 7 4" xfId="34379"/>
    <cellStyle name="Обычный 12 2 7 2 8" xfId="8495"/>
    <cellStyle name="Обычный 12 2 7 2 8 2" xfId="36780"/>
    <cellStyle name="Обычный 12 2 7 2 9" xfId="14622"/>
    <cellStyle name="Обычный 12 2 7 2 9 2" xfId="42907"/>
    <cellStyle name="Обычный 12 2 7 3" xfId="634"/>
    <cellStyle name="Обычный 12 2 7 3 10" xfId="20240"/>
    <cellStyle name="Обычный 12 2 7 3 10 2" xfId="48524"/>
    <cellStyle name="Обычный 12 2 7 3 11" xfId="22497"/>
    <cellStyle name="Обычный 12 2 7 3 11 2" xfId="50781"/>
    <cellStyle name="Обычный 12 2 7 3 12" xfId="28929"/>
    <cellStyle name="Обычный 12 2 7 3 13" xfId="57543"/>
    <cellStyle name="Обычный 12 2 7 3 14" xfId="58893"/>
    <cellStyle name="Обычный 12 2 7 3 2" xfId="1048"/>
    <cellStyle name="Обычный 12 2 7 3 2 10" xfId="29339"/>
    <cellStyle name="Обычный 12 2 7 3 2 11" xfId="57544"/>
    <cellStyle name="Обычный 12 2 7 3 2 12" xfId="58894"/>
    <cellStyle name="Обычный 12 2 7 3 2 2" xfId="3024"/>
    <cellStyle name="Обычный 12 2 7 3 2 2 2" xfId="8517"/>
    <cellStyle name="Обычный 12 2 7 3 2 2 2 2" xfId="36802"/>
    <cellStyle name="Обычный 12 2 7 3 2 2 3" xfId="17172"/>
    <cellStyle name="Обычный 12 2 7 3 2 2 3 2" xfId="45457"/>
    <cellStyle name="Обычный 12 2 7 3 2 2 4" xfId="22499"/>
    <cellStyle name="Обычный 12 2 7 3 2 2 4 2" xfId="50783"/>
    <cellStyle name="Обычный 12 2 7 3 2 2 5" xfId="31314"/>
    <cellStyle name="Обычный 12 2 7 3 2 2 6" xfId="60239"/>
    <cellStyle name="Обычный 12 2 7 3 2 3" xfId="4779"/>
    <cellStyle name="Обычный 12 2 7 3 2 3 2" xfId="8518"/>
    <cellStyle name="Обычный 12 2 7 3 2 3 2 2" xfId="36803"/>
    <cellStyle name="Обычный 12 2 7 3 2 3 3" xfId="22500"/>
    <cellStyle name="Обычный 12 2 7 3 2 3 3 2" xfId="50784"/>
    <cellStyle name="Обычный 12 2 7 3 2 3 4" xfId="33068"/>
    <cellStyle name="Обычный 12 2 7 3 2 4" xfId="6097"/>
    <cellStyle name="Обычный 12 2 7 3 2 4 2" xfId="8519"/>
    <cellStyle name="Обычный 12 2 7 3 2 4 2 2" xfId="36804"/>
    <cellStyle name="Обычный 12 2 7 3 2 4 3" xfId="22501"/>
    <cellStyle name="Обычный 12 2 7 3 2 4 3 2" xfId="50785"/>
    <cellStyle name="Обычный 12 2 7 3 2 4 4" xfId="34384"/>
    <cellStyle name="Обычный 12 2 7 3 2 5" xfId="8516"/>
    <cellStyle name="Обычный 12 2 7 3 2 5 2" xfId="36801"/>
    <cellStyle name="Обычный 12 2 7 3 2 6" xfId="15197"/>
    <cellStyle name="Обычный 12 2 7 3 2 6 2" xfId="43482"/>
    <cellStyle name="Обычный 12 2 7 3 2 7" xfId="19056"/>
    <cellStyle name="Обычный 12 2 7 3 2 7 2" xfId="47340"/>
    <cellStyle name="Обычный 12 2 7 3 2 8" xfId="20241"/>
    <cellStyle name="Обычный 12 2 7 3 2 8 2" xfId="48525"/>
    <cellStyle name="Обычный 12 2 7 3 2 9" xfId="22498"/>
    <cellStyle name="Обычный 12 2 7 3 2 9 2" xfId="50782"/>
    <cellStyle name="Обычный 12 2 7 3 3" xfId="1956"/>
    <cellStyle name="Обычный 12 2 7 3 3 2" xfId="3931"/>
    <cellStyle name="Обычный 12 2 7 3 3 2 2" xfId="8521"/>
    <cellStyle name="Обычный 12 2 7 3 3 2 2 2" xfId="36806"/>
    <cellStyle name="Обычный 12 2 7 3 3 2 3" xfId="18079"/>
    <cellStyle name="Обычный 12 2 7 3 3 2 3 2" xfId="46364"/>
    <cellStyle name="Обычный 12 2 7 3 3 2 4" xfId="22503"/>
    <cellStyle name="Обычный 12 2 7 3 3 2 4 2" xfId="50787"/>
    <cellStyle name="Обычный 12 2 7 3 3 2 5" xfId="32221"/>
    <cellStyle name="Обычный 12 2 7 3 3 3" xfId="8520"/>
    <cellStyle name="Обычный 12 2 7 3 3 3 2" xfId="36805"/>
    <cellStyle name="Обычный 12 2 7 3 3 4" xfId="16104"/>
    <cellStyle name="Обычный 12 2 7 3 3 4 2" xfId="44389"/>
    <cellStyle name="Обычный 12 2 7 3 3 5" xfId="22502"/>
    <cellStyle name="Обычный 12 2 7 3 3 5 2" xfId="50786"/>
    <cellStyle name="Обычный 12 2 7 3 3 6" xfId="30246"/>
    <cellStyle name="Обычный 12 2 7 3 3 7" xfId="60238"/>
    <cellStyle name="Обычный 12 2 7 3 4" xfId="2614"/>
    <cellStyle name="Обычный 12 2 7 3 4 2" xfId="8522"/>
    <cellStyle name="Обычный 12 2 7 3 4 2 2" xfId="36807"/>
    <cellStyle name="Обычный 12 2 7 3 4 3" xfId="16762"/>
    <cellStyle name="Обычный 12 2 7 3 4 3 2" xfId="45047"/>
    <cellStyle name="Обычный 12 2 7 3 4 4" xfId="22504"/>
    <cellStyle name="Обычный 12 2 7 3 4 4 2" xfId="50788"/>
    <cellStyle name="Обычный 12 2 7 3 4 5" xfId="30904"/>
    <cellStyle name="Обычный 12 2 7 3 5" xfId="4778"/>
    <cellStyle name="Обычный 12 2 7 3 5 2" xfId="8523"/>
    <cellStyle name="Обычный 12 2 7 3 5 2 2" xfId="36808"/>
    <cellStyle name="Обычный 12 2 7 3 5 3" xfId="22505"/>
    <cellStyle name="Обычный 12 2 7 3 5 3 2" xfId="50789"/>
    <cellStyle name="Обычный 12 2 7 3 5 4" xfId="33067"/>
    <cellStyle name="Обычный 12 2 7 3 6" xfId="6096"/>
    <cellStyle name="Обычный 12 2 7 3 6 2" xfId="8524"/>
    <cellStyle name="Обычный 12 2 7 3 6 2 2" xfId="36809"/>
    <cellStyle name="Обычный 12 2 7 3 6 3" xfId="22506"/>
    <cellStyle name="Обычный 12 2 7 3 6 3 2" xfId="50790"/>
    <cellStyle name="Обычный 12 2 7 3 6 4" xfId="34383"/>
    <cellStyle name="Обычный 12 2 7 3 7" xfId="8515"/>
    <cellStyle name="Обычный 12 2 7 3 7 2" xfId="36800"/>
    <cellStyle name="Обычный 12 2 7 3 8" xfId="14787"/>
    <cellStyle name="Обычный 12 2 7 3 8 2" xfId="43072"/>
    <cellStyle name="Обычный 12 2 7 3 9" xfId="19055"/>
    <cellStyle name="Обычный 12 2 7 3 9 2" xfId="47339"/>
    <cellStyle name="Обычный 12 2 7 4" xfId="1045"/>
    <cellStyle name="Обычный 12 2 7 4 10" xfId="29336"/>
    <cellStyle name="Обычный 12 2 7 4 11" xfId="57545"/>
    <cellStyle name="Обычный 12 2 7 4 12" xfId="58895"/>
    <cellStyle name="Обычный 12 2 7 4 2" xfId="3021"/>
    <cellStyle name="Обычный 12 2 7 4 2 2" xfId="8526"/>
    <cellStyle name="Обычный 12 2 7 4 2 2 2" xfId="36811"/>
    <cellStyle name="Обычный 12 2 7 4 2 3" xfId="17169"/>
    <cellStyle name="Обычный 12 2 7 4 2 3 2" xfId="45454"/>
    <cellStyle name="Обычный 12 2 7 4 2 4" xfId="22508"/>
    <cellStyle name="Обычный 12 2 7 4 2 4 2" xfId="50792"/>
    <cellStyle name="Обычный 12 2 7 4 2 5" xfId="31311"/>
    <cellStyle name="Обычный 12 2 7 4 2 6" xfId="60240"/>
    <cellStyle name="Обычный 12 2 7 4 3" xfId="4780"/>
    <cellStyle name="Обычный 12 2 7 4 3 2" xfId="8527"/>
    <cellStyle name="Обычный 12 2 7 4 3 2 2" xfId="36812"/>
    <cellStyle name="Обычный 12 2 7 4 3 3" xfId="22509"/>
    <cellStyle name="Обычный 12 2 7 4 3 3 2" xfId="50793"/>
    <cellStyle name="Обычный 12 2 7 4 3 4" xfId="33069"/>
    <cellStyle name="Обычный 12 2 7 4 4" xfId="6098"/>
    <cellStyle name="Обычный 12 2 7 4 4 2" xfId="8528"/>
    <cellStyle name="Обычный 12 2 7 4 4 2 2" xfId="36813"/>
    <cellStyle name="Обычный 12 2 7 4 4 3" xfId="22510"/>
    <cellStyle name="Обычный 12 2 7 4 4 3 2" xfId="50794"/>
    <cellStyle name="Обычный 12 2 7 4 4 4" xfId="34385"/>
    <cellStyle name="Обычный 12 2 7 4 5" xfId="8525"/>
    <cellStyle name="Обычный 12 2 7 4 5 2" xfId="36810"/>
    <cellStyle name="Обычный 12 2 7 4 6" xfId="15194"/>
    <cellStyle name="Обычный 12 2 7 4 6 2" xfId="43479"/>
    <cellStyle name="Обычный 12 2 7 4 7" xfId="19057"/>
    <cellStyle name="Обычный 12 2 7 4 7 2" xfId="47341"/>
    <cellStyle name="Обычный 12 2 7 4 8" xfId="20242"/>
    <cellStyle name="Обычный 12 2 7 4 8 2" xfId="48526"/>
    <cellStyle name="Обычный 12 2 7 4 9" xfId="22507"/>
    <cellStyle name="Обычный 12 2 7 4 9 2" xfId="50791"/>
    <cellStyle name="Обычный 12 2 7 5" xfId="1627"/>
    <cellStyle name="Обычный 12 2 7 5 2" xfId="3602"/>
    <cellStyle name="Обычный 12 2 7 5 2 2" xfId="8530"/>
    <cellStyle name="Обычный 12 2 7 5 2 2 2" xfId="36815"/>
    <cellStyle name="Обычный 12 2 7 5 2 3" xfId="17750"/>
    <cellStyle name="Обычный 12 2 7 5 2 3 2" xfId="46035"/>
    <cellStyle name="Обычный 12 2 7 5 2 4" xfId="22512"/>
    <cellStyle name="Обычный 12 2 7 5 2 4 2" xfId="50796"/>
    <cellStyle name="Обычный 12 2 7 5 2 5" xfId="31892"/>
    <cellStyle name="Обычный 12 2 7 5 3" xfId="8529"/>
    <cellStyle name="Обычный 12 2 7 5 3 2" xfId="36814"/>
    <cellStyle name="Обычный 12 2 7 5 4" xfId="15775"/>
    <cellStyle name="Обычный 12 2 7 5 4 2" xfId="44060"/>
    <cellStyle name="Обычный 12 2 7 5 5" xfId="22511"/>
    <cellStyle name="Обычный 12 2 7 5 5 2" xfId="50795"/>
    <cellStyle name="Обычный 12 2 7 5 6" xfId="29917"/>
    <cellStyle name="Обычный 12 2 7 5 7" xfId="60233"/>
    <cellStyle name="Обычный 12 2 7 6" xfId="2285"/>
    <cellStyle name="Обычный 12 2 7 6 2" xfId="8531"/>
    <cellStyle name="Обычный 12 2 7 6 2 2" xfId="36816"/>
    <cellStyle name="Обычный 12 2 7 6 3" xfId="16433"/>
    <cellStyle name="Обычный 12 2 7 6 3 2" xfId="44718"/>
    <cellStyle name="Обычный 12 2 7 6 4" xfId="22513"/>
    <cellStyle name="Обычный 12 2 7 6 4 2" xfId="50797"/>
    <cellStyle name="Обычный 12 2 7 6 5" xfId="30575"/>
    <cellStyle name="Обычный 12 2 7 7" xfId="4240"/>
    <cellStyle name="Обычный 12 2 7 7 2" xfId="8532"/>
    <cellStyle name="Обычный 12 2 7 7 2 2" xfId="36817"/>
    <cellStyle name="Обычный 12 2 7 7 3" xfId="18388"/>
    <cellStyle name="Обычный 12 2 7 7 3 2" xfId="46673"/>
    <cellStyle name="Обычный 12 2 7 7 4" xfId="22514"/>
    <cellStyle name="Обычный 12 2 7 7 4 2" xfId="50798"/>
    <cellStyle name="Обычный 12 2 7 7 5" xfId="32530"/>
    <cellStyle name="Обычный 12 2 7 8" xfId="4403"/>
    <cellStyle name="Обычный 12 2 7 8 2" xfId="8533"/>
    <cellStyle name="Обычный 12 2 7 8 2 2" xfId="36818"/>
    <cellStyle name="Обычный 12 2 7 8 3" xfId="18551"/>
    <cellStyle name="Обычный 12 2 7 8 3 2" xfId="46836"/>
    <cellStyle name="Обычный 12 2 7 8 4" xfId="22515"/>
    <cellStyle name="Обычный 12 2 7 8 4 2" xfId="50799"/>
    <cellStyle name="Обычный 12 2 7 8 5" xfId="32693"/>
    <cellStyle name="Обычный 12 2 7 9" xfId="4773"/>
    <cellStyle name="Обычный 12 2 7 9 2" xfId="8534"/>
    <cellStyle name="Обычный 12 2 7 9 2 2" xfId="36819"/>
    <cellStyle name="Обычный 12 2 7 9 3" xfId="22516"/>
    <cellStyle name="Обычный 12 2 7 9 3 2" xfId="50800"/>
    <cellStyle name="Обычный 12 2 7 9 4" xfId="33062"/>
    <cellStyle name="Обычный 12 2 8" xfId="436"/>
    <cellStyle name="Обычный 12 2 8 10" xfId="19058"/>
    <cellStyle name="Обычный 12 2 8 10 2" xfId="47342"/>
    <cellStyle name="Обычный 12 2 8 11" xfId="20243"/>
    <cellStyle name="Обычный 12 2 8 11 2" xfId="48527"/>
    <cellStyle name="Обычный 12 2 8 12" xfId="22517"/>
    <cellStyle name="Обычный 12 2 8 12 2" xfId="50801"/>
    <cellStyle name="Обычный 12 2 8 13" xfId="28740"/>
    <cellStyle name="Обычный 12 2 8 14" xfId="57546"/>
    <cellStyle name="Обычный 12 2 8 15" xfId="58896"/>
    <cellStyle name="Обычный 12 2 8 2" xfId="777"/>
    <cellStyle name="Обычный 12 2 8 2 10" xfId="20244"/>
    <cellStyle name="Обычный 12 2 8 2 10 2" xfId="48528"/>
    <cellStyle name="Обычный 12 2 8 2 11" xfId="22518"/>
    <cellStyle name="Обычный 12 2 8 2 11 2" xfId="50802"/>
    <cellStyle name="Обычный 12 2 8 2 12" xfId="29069"/>
    <cellStyle name="Обычный 12 2 8 2 13" xfId="57547"/>
    <cellStyle name="Обычный 12 2 8 2 14" xfId="58897"/>
    <cellStyle name="Обычный 12 2 8 2 2" xfId="1050"/>
    <cellStyle name="Обычный 12 2 8 2 2 10" xfId="29341"/>
    <cellStyle name="Обычный 12 2 8 2 2 11" xfId="57548"/>
    <cellStyle name="Обычный 12 2 8 2 2 12" xfId="58898"/>
    <cellStyle name="Обычный 12 2 8 2 2 2" xfId="3026"/>
    <cellStyle name="Обычный 12 2 8 2 2 2 2" xfId="8538"/>
    <cellStyle name="Обычный 12 2 8 2 2 2 2 2" xfId="36823"/>
    <cellStyle name="Обычный 12 2 8 2 2 2 3" xfId="17174"/>
    <cellStyle name="Обычный 12 2 8 2 2 2 3 2" xfId="45459"/>
    <cellStyle name="Обычный 12 2 8 2 2 2 4" xfId="22520"/>
    <cellStyle name="Обычный 12 2 8 2 2 2 4 2" xfId="50804"/>
    <cellStyle name="Обычный 12 2 8 2 2 2 5" xfId="31316"/>
    <cellStyle name="Обычный 12 2 8 2 2 2 6" xfId="60243"/>
    <cellStyle name="Обычный 12 2 8 2 2 3" xfId="4783"/>
    <cellStyle name="Обычный 12 2 8 2 2 3 2" xfId="8539"/>
    <cellStyle name="Обычный 12 2 8 2 2 3 2 2" xfId="36824"/>
    <cellStyle name="Обычный 12 2 8 2 2 3 3" xfId="22521"/>
    <cellStyle name="Обычный 12 2 8 2 2 3 3 2" xfId="50805"/>
    <cellStyle name="Обычный 12 2 8 2 2 3 4" xfId="33072"/>
    <cellStyle name="Обычный 12 2 8 2 2 4" xfId="6101"/>
    <cellStyle name="Обычный 12 2 8 2 2 4 2" xfId="8540"/>
    <cellStyle name="Обычный 12 2 8 2 2 4 2 2" xfId="36825"/>
    <cellStyle name="Обычный 12 2 8 2 2 4 3" xfId="22522"/>
    <cellStyle name="Обычный 12 2 8 2 2 4 3 2" xfId="50806"/>
    <cellStyle name="Обычный 12 2 8 2 2 4 4" xfId="34388"/>
    <cellStyle name="Обычный 12 2 8 2 2 5" xfId="8537"/>
    <cellStyle name="Обычный 12 2 8 2 2 5 2" xfId="36822"/>
    <cellStyle name="Обычный 12 2 8 2 2 6" xfId="15199"/>
    <cellStyle name="Обычный 12 2 8 2 2 6 2" xfId="43484"/>
    <cellStyle name="Обычный 12 2 8 2 2 7" xfId="19060"/>
    <cellStyle name="Обычный 12 2 8 2 2 7 2" xfId="47344"/>
    <cellStyle name="Обычный 12 2 8 2 2 8" xfId="20245"/>
    <cellStyle name="Обычный 12 2 8 2 2 8 2" xfId="48529"/>
    <cellStyle name="Обычный 12 2 8 2 2 9" xfId="22519"/>
    <cellStyle name="Обычный 12 2 8 2 2 9 2" xfId="50803"/>
    <cellStyle name="Обычный 12 2 8 2 3" xfId="2096"/>
    <cellStyle name="Обычный 12 2 8 2 3 2" xfId="4071"/>
    <cellStyle name="Обычный 12 2 8 2 3 2 2" xfId="8542"/>
    <cellStyle name="Обычный 12 2 8 2 3 2 2 2" xfId="36827"/>
    <cellStyle name="Обычный 12 2 8 2 3 2 3" xfId="18219"/>
    <cellStyle name="Обычный 12 2 8 2 3 2 3 2" xfId="46504"/>
    <cellStyle name="Обычный 12 2 8 2 3 2 4" xfId="22524"/>
    <cellStyle name="Обычный 12 2 8 2 3 2 4 2" xfId="50808"/>
    <cellStyle name="Обычный 12 2 8 2 3 2 5" xfId="32361"/>
    <cellStyle name="Обычный 12 2 8 2 3 3" xfId="8541"/>
    <cellStyle name="Обычный 12 2 8 2 3 3 2" xfId="36826"/>
    <cellStyle name="Обычный 12 2 8 2 3 4" xfId="16244"/>
    <cellStyle name="Обычный 12 2 8 2 3 4 2" xfId="44529"/>
    <cellStyle name="Обычный 12 2 8 2 3 5" xfId="22523"/>
    <cellStyle name="Обычный 12 2 8 2 3 5 2" xfId="50807"/>
    <cellStyle name="Обычный 12 2 8 2 3 6" xfId="30386"/>
    <cellStyle name="Обычный 12 2 8 2 3 7" xfId="60242"/>
    <cellStyle name="Обычный 12 2 8 2 4" xfId="2754"/>
    <cellStyle name="Обычный 12 2 8 2 4 2" xfId="8543"/>
    <cellStyle name="Обычный 12 2 8 2 4 2 2" xfId="36828"/>
    <cellStyle name="Обычный 12 2 8 2 4 3" xfId="16902"/>
    <cellStyle name="Обычный 12 2 8 2 4 3 2" xfId="45187"/>
    <cellStyle name="Обычный 12 2 8 2 4 4" xfId="22525"/>
    <cellStyle name="Обычный 12 2 8 2 4 4 2" xfId="50809"/>
    <cellStyle name="Обычный 12 2 8 2 4 5" xfId="31044"/>
    <cellStyle name="Обычный 12 2 8 2 5" xfId="4782"/>
    <cellStyle name="Обычный 12 2 8 2 5 2" xfId="8544"/>
    <cellStyle name="Обычный 12 2 8 2 5 2 2" xfId="36829"/>
    <cellStyle name="Обычный 12 2 8 2 5 3" xfId="22526"/>
    <cellStyle name="Обычный 12 2 8 2 5 3 2" xfId="50810"/>
    <cellStyle name="Обычный 12 2 8 2 5 4" xfId="33071"/>
    <cellStyle name="Обычный 12 2 8 2 6" xfId="6100"/>
    <cellStyle name="Обычный 12 2 8 2 6 2" xfId="8545"/>
    <cellStyle name="Обычный 12 2 8 2 6 2 2" xfId="36830"/>
    <cellStyle name="Обычный 12 2 8 2 6 3" xfId="22527"/>
    <cellStyle name="Обычный 12 2 8 2 6 3 2" xfId="50811"/>
    <cellStyle name="Обычный 12 2 8 2 6 4" xfId="34387"/>
    <cellStyle name="Обычный 12 2 8 2 7" xfId="8536"/>
    <cellStyle name="Обычный 12 2 8 2 7 2" xfId="36821"/>
    <cellStyle name="Обычный 12 2 8 2 8" xfId="14927"/>
    <cellStyle name="Обычный 12 2 8 2 8 2" xfId="43212"/>
    <cellStyle name="Обычный 12 2 8 2 9" xfId="19059"/>
    <cellStyle name="Обычный 12 2 8 2 9 2" xfId="47343"/>
    <cellStyle name="Обычный 12 2 8 3" xfId="1049"/>
    <cellStyle name="Обычный 12 2 8 3 10" xfId="29340"/>
    <cellStyle name="Обычный 12 2 8 3 11" xfId="57549"/>
    <cellStyle name="Обычный 12 2 8 3 12" xfId="58899"/>
    <cellStyle name="Обычный 12 2 8 3 2" xfId="3025"/>
    <cellStyle name="Обычный 12 2 8 3 2 2" xfId="8547"/>
    <cellStyle name="Обычный 12 2 8 3 2 2 2" xfId="36832"/>
    <cellStyle name="Обычный 12 2 8 3 2 3" xfId="17173"/>
    <cellStyle name="Обычный 12 2 8 3 2 3 2" xfId="45458"/>
    <cellStyle name="Обычный 12 2 8 3 2 4" xfId="22529"/>
    <cellStyle name="Обычный 12 2 8 3 2 4 2" xfId="50813"/>
    <cellStyle name="Обычный 12 2 8 3 2 5" xfId="31315"/>
    <cellStyle name="Обычный 12 2 8 3 2 6" xfId="60244"/>
    <cellStyle name="Обычный 12 2 8 3 3" xfId="4784"/>
    <cellStyle name="Обычный 12 2 8 3 3 2" xfId="8548"/>
    <cellStyle name="Обычный 12 2 8 3 3 2 2" xfId="36833"/>
    <cellStyle name="Обычный 12 2 8 3 3 3" xfId="22530"/>
    <cellStyle name="Обычный 12 2 8 3 3 3 2" xfId="50814"/>
    <cellStyle name="Обычный 12 2 8 3 3 4" xfId="33073"/>
    <cellStyle name="Обычный 12 2 8 3 4" xfId="6102"/>
    <cellStyle name="Обычный 12 2 8 3 4 2" xfId="8549"/>
    <cellStyle name="Обычный 12 2 8 3 4 2 2" xfId="36834"/>
    <cellStyle name="Обычный 12 2 8 3 4 3" xfId="22531"/>
    <cellStyle name="Обычный 12 2 8 3 4 3 2" xfId="50815"/>
    <cellStyle name="Обычный 12 2 8 3 4 4" xfId="34389"/>
    <cellStyle name="Обычный 12 2 8 3 5" xfId="8546"/>
    <cellStyle name="Обычный 12 2 8 3 5 2" xfId="36831"/>
    <cellStyle name="Обычный 12 2 8 3 6" xfId="15198"/>
    <cellStyle name="Обычный 12 2 8 3 6 2" xfId="43483"/>
    <cellStyle name="Обычный 12 2 8 3 7" xfId="19061"/>
    <cellStyle name="Обычный 12 2 8 3 7 2" xfId="47345"/>
    <cellStyle name="Обычный 12 2 8 3 8" xfId="20246"/>
    <cellStyle name="Обычный 12 2 8 3 8 2" xfId="48530"/>
    <cellStyle name="Обычный 12 2 8 3 9" xfId="22528"/>
    <cellStyle name="Обычный 12 2 8 3 9 2" xfId="50812"/>
    <cellStyle name="Обычный 12 2 8 4" xfId="1767"/>
    <cellStyle name="Обычный 12 2 8 4 2" xfId="3742"/>
    <cellStyle name="Обычный 12 2 8 4 2 2" xfId="8551"/>
    <cellStyle name="Обычный 12 2 8 4 2 2 2" xfId="36836"/>
    <cellStyle name="Обычный 12 2 8 4 2 3" xfId="17890"/>
    <cellStyle name="Обычный 12 2 8 4 2 3 2" xfId="46175"/>
    <cellStyle name="Обычный 12 2 8 4 2 4" xfId="22533"/>
    <cellStyle name="Обычный 12 2 8 4 2 4 2" xfId="50817"/>
    <cellStyle name="Обычный 12 2 8 4 2 5" xfId="32032"/>
    <cellStyle name="Обычный 12 2 8 4 3" xfId="8550"/>
    <cellStyle name="Обычный 12 2 8 4 3 2" xfId="36835"/>
    <cellStyle name="Обычный 12 2 8 4 4" xfId="15915"/>
    <cellStyle name="Обычный 12 2 8 4 4 2" xfId="44200"/>
    <cellStyle name="Обычный 12 2 8 4 5" xfId="22532"/>
    <cellStyle name="Обычный 12 2 8 4 5 2" xfId="50816"/>
    <cellStyle name="Обычный 12 2 8 4 6" xfId="30057"/>
    <cellStyle name="Обычный 12 2 8 4 7" xfId="60241"/>
    <cellStyle name="Обычный 12 2 8 5" xfId="2425"/>
    <cellStyle name="Обычный 12 2 8 5 2" xfId="8552"/>
    <cellStyle name="Обычный 12 2 8 5 2 2" xfId="36837"/>
    <cellStyle name="Обычный 12 2 8 5 3" xfId="16573"/>
    <cellStyle name="Обычный 12 2 8 5 3 2" xfId="44858"/>
    <cellStyle name="Обычный 12 2 8 5 4" xfId="22534"/>
    <cellStyle name="Обычный 12 2 8 5 4 2" xfId="50818"/>
    <cellStyle name="Обычный 12 2 8 5 5" xfId="30715"/>
    <cellStyle name="Обычный 12 2 8 6" xfId="4781"/>
    <cellStyle name="Обычный 12 2 8 6 2" xfId="8553"/>
    <cellStyle name="Обычный 12 2 8 6 2 2" xfId="36838"/>
    <cellStyle name="Обычный 12 2 8 6 3" xfId="22535"/>
    <cellStyle name="Обычный 12 2 8 6 3 2" xfId="50819"/>
    <cellStyle name="Обычный 12 2 8 6 4" xfId="33070"/>
    <cellStyle name="Обычный 12 2 8 7" xfId="6099"/>
    <cellStyle name="Обычный 12 2 8 7 2" xfId="8554"/>
    <cellStyle name="Обычный 12 2 8 7 2 2" xfId="36839"/>
    <cellStyle name="Обычный 12 2 8 7 3" xfId="22536"/>
    <cellStyle name="Обычный 12 2 8 7 3 2" xfId="50820"/>
    <cellStyle name="Обычный 12 2 8 7 4" xfId="34386"/>
    <cellStyle name="Обычный 12 2 8 8" xfId="8535"/>
    <cellStyle name="Обычный 12 2 8 8 2" xfId="36820"/>
    <cellStyle name="Обычный 12 2 8 9" xfId="14598"/>
    <cellStyle name="Обычный 12 2 8 9 2" xfId="42883"/>
    <cellStyle name="Обычный 12 2 9" xfId="610"/>
    <cellStyle name="Обычный 12 2 9 10" xfId="20247"/>
    <cellStyle name="Обычный 12 2 9 10 2" xfId="48531"/>
    <cellStyle name="Обычный 12 2 9 11" xfId="22537"/>
    <cellStyle name="Обычный 12 2 9 11 2" xfId="50821"/>
    <cellStyle name="Обычный 12 2 9 12" xfId="28905"/>
    <cellStyle name="Обычный 12 2 9 13" xfId="57550"/>
    <cellStyle name="Обычный 12 2 9 14" xfId="58900"/>
    <cellStyle name="Обычный 12 2 9 2" xfId="1051"/>
    <cellStyle name="Обычный 12 2 9 2 10" xfId="29342"/>
    <cellStyle name="Обычный 12 2 9 2 11" xfId="57551"/>
    <cellStyle name="Обычный 12 2 9 2 12" xfId="58901"/>
    <cellStyle name="Обычный 12 2 9 2 2" xfId="3027"/>
    <cellStyle name="Обычный 12 2 9 2 2 2" xfId="8557"/>
    <cellStyle name="Обычный 12 2 9 2 2 2 2" xfId="36842"/>
    <cellStyle name="Обычный 12 2 9 2 2 3" xfId="17175"/>
    <cellStyle name="Обычный 12 2 9 2 2 3 2" xfId="45460"/>
    <cellStyle name="Обычный 12 2 9 2 2 4" xfId="22539"/>
    <cellStyle name="Обычный 12 2 9 2 2 4 2" xfId="50823"/>
    <cellStyle name="Обычный 12 2 9 2 2 5" xfId="31317"/>
    <cellStyle name="Обычный 12 2 9 2 2 6" xfId="60246"/>
    <cellStyle name="Обычный 12 2 9 2 3" xfId="4786"/>
    <cellStyle name="Обычный 12 2 9 2 3 2" xfId="8558"/>
    <cellStyle name="Обычный 12 2 9 2 3 2 2" xfId="36843"/>
    <cellStyle name="Обычный 12 2 9 2 3 3" xfId="22540"/>
    <cellStyle name="Обычный 12 2 9 2 3 3 2" xfId="50824"/>
    <cellStyle name="Обычный 12 2 9 2 3 4" xfId="33075"/>
    <cellStyle name="Обычный 12 2 9 2 4" xfId="6104"/>
    <cellStyle name="Обычный 12 2 9 2 4 2" xfId="8559"/>
    <cellStyle name="Обычный 12 2 9 2 4 2 2" xfId="36844"/>
    <cellStyle name="Обычный 12 2 9 2 4 3" xfId="22541"/>
    <cellStyle name="Обычный 12 2 9 2 4 3 2" xfId="50825"/>
    <cellStyle name="Обычный 12 2 9 2 4 4" xfId="34391"/>
    <cellStyle name="Обычный 12 2 9 2 5" xfId="8556"/>
    <cellStyle name="Обычный 12 2 9 2 5 2" xfId="36841"/>
    <cellStyle name="Обычный 12 2 9 2 6" xfId="15200"/>
    <cellStyle name="Обычный 12 2 9 2 6 2" xfId="43485"/>
    <cellStyle name="Обычный 12 2 9 2 7" xfId="19063"/>
    <cellStyle name="Обычный 12 2 9 2 7 2" xfId="47347"/>
    <cellStyle name="Обычный 12 2 9 2 8" xfId="20248"/>
    <cellStyle name="Обычный 12 2 9 2 8 2" xfId="48532"/>
    <cellStyle name="Обычный 12 2 9 2 9" xfId="22538"/>
    <cellStyle name="Обычный 12 2 9 2 9 2" xfId="50822"/>
    <cellStyle name="Обычный 12 2 9 3" xfId="1932"/>
    <cellStyle name="Обычный 12 2 9 3 2" xfId="3907"/>
    <cellStyle name="Обычный 12 2 9 3 2 2" xfId="8561"/>
    <cellStyle name="Обычный 12 2 9 3 2 2 2" xfId="36846"/>
    <cellStyle name="Обычный 12 2 9 3 2 3" xfId="18055"/>
    <cellStyle name="Обычный 12 2 9 3 2 3 2" xfId="46340"/>
    <cellStyle name="Обычный 12 2 9 3 2 4" xfId="22543"/>
    <cellStyle name="Обычный 12 2 9 3 2 4 2" xfId="50827"/>
    <cellStyle name="Обычный 12 2 9 3 2 5" xfId="32197"/>
    <cellStyle name="Обычный 12 2 9 3 3" xfId="8560"/>
    <cellStyle name="Обычный 12 2 9 3 3 2" xfId="36845"/>
    <cellStyle name="Обычный 12 2 9 3 4" xfId="16080"/>
    <cellStyle name="Обычный 12 2 9 3 4 2" xfId="44365"/>
    <cellStyle name="Обычный 12 2 9 3 5" xfId="22542"/>
    <cellStyle name="Обычный 12 2 9 3 5 2" xfId="50826"/>
    <cellStyle name="Обычный 12 2 9 3 6" xfId="30222"/>
    <cellStyle name="Обычный 12 2 9 3 7" xfId="60245"/>
    <cellStyle name="Обычный 12 2 9 4" xfId="2590"/>
    <cellStyle name="Обычный 12 2 9 4 2" xfId="8562"/>
    <cellStyle name="Обычный 12 2 9 4 2 2" xfId="36847"/>
    <cellStyle name="Обычный 12 2 9 4 3" xfId="16738"/>
    <cellStyle name="Обычный 12 2 9 4 3 2" xfId="45023"/>
    <cellStyle name="Обычный 12 2 9 4 4" xfId="22544"/>
    <cellStyle name="Обычный 12 2 9 4 4 2" xfId="50828"/>
    <cellStyle name="Обычный 12 2 9 4 5" xfId="30880"/>
    <cellStyle name="Обычный 12 2 9 5" xfId="4785"/>
    <cellStyle name="Обычный 12 2 9 5 2" xfId="8563"/>
    <cellStyle name="Обычный 12 2 9 5 2 2" xfId="36848"/>
    <cellStyle name="Обычный 12 2 9 5 3" xfId="22545"/>
    <cellStyle name="Обычный 12 2 9 5 3 2" xfId="50829"/>
    <cellStyle name="Обычный 12 2 9 5 4" xfId="33074"/>
    <cellStyle name="Обычный 12 2 9 6" xfId="6103"/>
    <cellStyle name="Обычный 12 2 9 6 2" xfId="8564"/>
    <cellStyle name="Обычный 12 2 9 6 2 2" xfId="36849"/>
    <cellStyle name="Обычный 12 2 9 6 3" xfId="22546"/>
    <cellStyle name="Обычный 12 2 9 6 3 2" xfId="50830"/>
    <cellStyle name="Обычный 12 2 9 6 4" xfId="34390"/>
    <cellStyle name="Обычный 12 2 9 7" xfId="8555"/>
    <cellStyle name="Обычный 12 2 9 7 2" xfId="36840"/>
    <cellStyle name="Обычный 12 2 9 8" xfId="14763"/>
    <cellStyle name="Обычный 12 2 9 8 2" xfId="43048"/>
    <cellStyle name="Обычный 12 2 9 9" xfId="19062"/>
    <cellStyle name="Обычный 12 2 9 9 2" xfId="47346"/>
    <cellStyle name="Обычный 12 20" xfId="7405"/>
    <cellStyle name="Обычный 12 20 2" xfId="35690"/>
    <cellStyle name="Обычный 12 21" xfId="14432"/>
    <cellStyle name="Обычный 12 21 2" xfId="42717"/>
    <cellStyle name="Обычный 12 22" xfId="18711"/>
    <cellStyle name="Обычный 12 22 2" xfId="46995"/>
    <cellStyle name="Обычный 12 23" xfId="20024"/>
    <cellStyle name="Обычный 12 23 2" xfId="48308"/>
    <cellStyle name="Обычный 12 24" xfId="21387"/>
    <cellStyle name="Обычный 12 24 2" xfId="49671"/>
    <cellStyle name="Обычный 12 25" xfId="28414"/>
    <cellStyle name="Обычный 12 25 2" xfId="56698"/>
    <cellStyle name="Обычный 12 26" xfId="28574"/>
    <cellStyle name="Обычный 12 27" xfId="56858"/>
    <cellStyle name="Обычный 12 28" xfId="57030"/>
    <cellStyle name="Обычный 12 29" xfId="57092"/>
    <cellStyle name="Обычный 12 3" xfId="191"/>
    <cellStyle name="Обычный 12 3 10" xfId="2286"/>
    <cellStyle name="Обычный 12 3 10 2" xfId="8566"/>
    <cellStyle name="Обычный 12 3 10 2 2" xfId="36851"/>
    <cellStyle name="Обычный 12 3 10 3" xfId="16434"/>
    <cellStyle name="Обычный 12 3 10 3 2" xfId="44719"/>
    <cellStyle name="Обычный 12 3 10 4" xfId="22548"/>
    <cellStyle name="Обычный 12 3 10 4 2" xfId="50832"/>
    <cellStyle name="Обычный 12 3 10 5" xfId="30576"/>
    <cellStyle name="Обычный 12 3 11" xfId="4264"/>
    <cellStyle name="Обычный 12 3 11 2" xfId="8567"/>
    <cellStyle name="Обычный 12 3 11 2 2" xfId="36852"/>
    <cellStyle name="Обычный 12 3 11 3" xfId="18412"/>
    <cellStyle name="Обычный 12 3 11 3 2" xfId="46697"/>
    <cellStyle name="Обычный 12 3 11 4" xfId="22549"/>
    <cellStyle name="Обычный 12 3 11 4 2" xfId="50833"/>
    <cellStyle name="Обычный 12 3 11 5" xfId="32554"/>
    <cellStyle name="Обычный 12 3 12" xfId="4427"/>
    <cellStyle name="Обычный 12 3 12 2" xfId="8568"/>
    <cellStyle name="Обычный 12 3 12 2 2" xfId="36853"/>
    <cellStyle name="Обычный 12 3 12 3" xfId="18575"/>
    <cellStyle name="Обычный 12 3 12 3 2" xfId="46860"/>
    <cellStyle name="Обычный 12 3 12 4" xfId="22550"/>
    <cellStyle name="Обычный 12 3 12 4 2" xfId="50834"/>
    <cellStyle name="Обычный 12 3 12 5" xfId="32717"/>
    <cellStyle name="Обычный 12 3 13" xfId="4787"/>
    <cellStyle name="Обычный 12 3 13 2" xfId="8569"/>
    <cellStyle name="Обычный 12 3 13 2 2" xfId="36854"/>
    <cellStyle name="Обычный 12 3 13 3" xfId="22551"/>
    <cellStyle name="Обычный 12 3 13 3 2" xfId="50835"/>
    <cellStyle name="Обычный 12 3 13 4" xfId="33076"/>
    <cellStyle name="Обычный 12 3 14" xfId="6105"/>
    <cellStyle name="Обычный 12 3 14 2" xfId="8570"/>
    <cellStyle name="Обычный 12 3 14 2 2" xfId="36855"/>
    <cellStyle name="Обычный 12 3 14 3" xfId="22552"/>
    <cellStyle name="Обычный 12 3 14 3 2" xfId="50836"/>
    <cellStyle name="Обычный 12 3 14 4" xfId="34392"/>
    <cellStyle name="Обычный 12 3 15" xfId="7226"/>
    <cellStyle name="Обычный 12 3 15 2" xfId="8571"/>
    <cellStyle name="Обычный 12 3 15 2 2" xfId="36856"/>
    <cellStyle name="Обычный 12 3 15 3" xfId="22553"/>
    <cellStyle name="Обычный 12 3 15 3 2" xfId="50837"/>
    <cellStyle name="Обычный 12 3 15 4" xfId="35511"/>
    <cellStyle name="Обычный 12 3 16" xfId="8565"/>
    <cellStyle name="Обычный 12 3 16 2" xfId="36850"/>
    <cellStyle name="Обычный 12 3 17" xfId="14459"/>
    <cellStyle name="Обычный 12 3 17 2" xfId="42744"/>
    <cellStyle name="Обычный 12 3 18" xfId="18737"/>
    <cellStyle name="Обычный 12 3 18 2" xfId="47021"/>
    <cellStyle name="Обычный 12 3 19" xfId="20249"/>
    <cellStyle name="Обычный 12 3 19 2" xfId="48533"/>
    <cellStyle name="Обычный 12 3 2" xfId="192"/>
    <cellStyle name="Обычный 12 3 2 10" xfId="4265"/>
    <cellStyle name="Обычный 12 3 2 10 2" xfId="8573"/>
    <cellStyle name="Обычный 12 3 2 10 2 2" xfId="36858"/>
    <cellStyle name="Обычный 12 3 2 10 3" xfId="18413"/>
    <cellStyle name="Обычный 12 3 2 10 3 2" xfId="46698"/>
    <cellStyle name="Обычный 12 3 2 10 4" xfId="22555"/>
    <cellStyle name="Обычный 12 3 2 10 4 2" xfId="50839"/>
    <cellStyle name="Обычный 12 3 2 10 5" xfId="32555"/>
    <cellStyle name="Обычный 12 3 2 11" xfId="4428"/>
    <cellStyle name="Обычный 12 3 2 11 2" xfId="8574"/>
    <cellStyle name="Обычный 12 3 2 11 2 2" xfId="36859"/>
    <cellStyle name="Обычный 12 3 2 11 3" xfId="18576"/>
    <cellStyle name="Обычный 12 3 2 11 3 2" xfId="46861"/>
    <cellStyle name="Обычный 12 3 2 11 4" xfId="22556"/>
    <cellStyle name="Обычный 12 3 2 11 4 2" xfId="50840"/>
    <cellStyle name="Обычный 12 3 2 11 5" xfId="32718"/>
    <cellStyle name="Обычный 12 3 2 12" xfId="4788"/>
    <cellStyle name="Обычный 12 3 2 12 2" xfId="8575"/>
    <cellStyle name="Обычный 12 3 2 12 2 2" xfId="36860"/>
    <cellStyle name="Обычный 12 3 2 12 3" xfId="22557"/>
    <cellStyle name="Обычный 12 3 2 12 3 2" xfId="50841"/>
    <cellStyle name="Обычный 12 3 2 12 4" xfId="33077"/>
    <cellStyle name="Обычный 12 3 2 13" xfId="6106"/>
    <cellStyle name="Обычный 12 3 2 13 2" xfId="8576"/>
    <cellStyle name="Обычный 12 3 2 13 2 2" xfId="36861"/>
    <cellStyle name="Обычный 12 3 2 13 3" xfId="22558"/>
    <cellStyle name="Обычный 12 3 2 13 3 2" xfId="50842"/>
    <cellStyle name="Обычный 12 3 2 13 4" xfId="34393"/>
    <cellStyle name="Обычный 12 3 2 14" xfId="7227"/>
    <cellStyle name="Обычный 12 3 2 14 2" xfId="8577"/>
    <cellStyle name="Обычный 12 3 2 14 2 2" xfId="36862"/>
    <cellStyle name="Обычный 12 3 2 14 3" xfId="22559"/>
    <cellStyle name="Обычный 12 3 2 14 3 2" xfId="50843"/>
    <cellStyle name="Обычный 12 3 2 14 4" xfId="35512"/>
    <cellStyle name="Обычный 12 3 2 15" xfId="8572"/>
    <cellStyle name="Обычный 12 3 2 15 2" xfId="36857"/>
    <cellStyle name="Обычный 12 3 2 16" xfId="14460"/>
    <cellStyle name="Обычный 12 3 2 16 2" xfId="42745"/>
    <cellStyle name="Обычный 12 3 2 17" xfId="18738"/>
    <cellStyle name="Обычный 12 3 2 17 2" xfId="47022"/>
    <cellStyle name="Обычный 12 3 2 18" xfId="20250"/>
    <cellStyle name="Обычный 12 3 2 18 2" xfId="48534"/>
    <cellStyle name="Обычный 12 3 2 19" xfId="22554"/>
    <cellStyle name="Обычный 12 3 2 19 2" xfId="50838"/>
    <cellStyle name="Обычный 12 3 2 2" xfId="193"/>
    <cellStyle name="Обычный 12 3 2 2 10" xfId="4789"/>
    <cellStyle name="Обычный 12 3 2 2 10 2" xfId="8579"/>
    <cellStyle name="Обычный 12 3 2 2 10 2 2" xfId="36864"/>
    <cellStyle name="Обычный 12 3 2 2 10 3" xfId="22561"/>
    <cellStyle name="Обычный 12 3 2 2 10 3 2" xfId="50845"/>
    <cellStyle name="Обычный 12 3 2 2 10 4" xfId="33078"/>
    <cellStyle name="Обычный 12 3 2 2 11" xfId="6107"/>
    <cellStyle name="Обычный 12 3 2 2 11 2" xfId="8580"/>
    <cellStyle name="Обычный 12 3 2 2 11 2 2" xfId="36865"/>
    <cellStyle name="Обычный 12 3 2 2 11 3" xfId="22562"/>
    <cellStyle name="Обычный 12 3 2 2 11 3 2" xfId="50846"/>
    <cellStyle name="Обычный 12 3 2 2 11 4" xfId="34394"/>
    <cellStyle name="Обычный 12 3 2 2 12" xfId="7228"/>
    <cellStyle name="Обычный 12 3 2 2 12 2" xfId="8581"/>
    <cellStyle name="Обычный 12 3 2 2 12 2 2" xfId="36866"/>
    <cellStyle name="Обычный 12 3 2 2 12 3" xfId="22563"/>
    <cellStyle name="Обычный 12 3 2 2 12 3 2" xfId="50847"/>
    <cellStyle name="Обычный 12 3 2 2 12 4" xfId="35513"/>
    <cellStyle name="Обычный 12 3 2 2 13" xfId="8578"/>
    <cellStyle name="Обычный 12 3 2 2 13 2" xfId="36863"/>
    <cellStyle name="Обычный 12 3 2 2 14" xfId="14461"/>
    <cellStyle name="Обычный 12 3 2 2 14 2" xfId="42746"/>
    <cellStyle name="Обычный 12 3 2 2 15" xfId="18739"/>
    <cellStyle name="Обычный 12 3 2 2 15 2" xfId="47023"/>
    <cellStyle name="Обычный 12 3 2 2 16" xfId="20251"/>
    <cellStyle name="Обычный 12 3 2 2 16 2" xfId="48535"/>
    <cellStyle name="Обычный 12 3 2 2 17" xfId="22560"/>
    <cellStyle name="Обычный 12 3 2 2 17 2" xfId="50844"/>
    <cellStyle name="Обычный 12 3 2 2 18" xfId="28442"/>
    <cellStyle name="Обычный 12 3 2 2 18 2" xfId="56726"/>
    <cellStyle name="Обычный 12 3 2 2 19" xfId="28603"/>
    <cellStyle name="Обычный 12 3 2 2 2" xfId="194"/>
    <cellStyle name="Обычный 12 3 2 2 2 10" xfId="6108"/>
    <cellStyle name="Обычный 12 3 2 2 2 10 2" xfId="8583"/>
    <cellStyle name="Обычный 12 3 2 2 2 10 2 2" xfId="36868"/>
    <cellStyle name="Обычный 12 3 2 2 2 10 3" xfId="22565"/>
    <cellStyle name="Обычный 12 3 2 2 2 10 3 2" xfId="50849"/>
    <cellStyle name="Обычный 12 3 2 2 2 10 4" xfId="34395"/>
    <cellStyle name="Обычный 12 3 2 2 2 11" xfId="7229"/>
    <cellStyle name="Обычный 12 3 2 2 2 11 2" xfId="8584"/>
    <cellStyle name="Обычный 12 3 2 2 2 11 2 2" xfId="36869"/>
    <cellStyle name="Обычный 12 3 2 2 2 11 3" xfId="22566"/>
    <cellStyle name="Обычный 12 3 2 2 2 11 3 2" xfId="50850"/>
    <cellStyle name="Обычный 12 3 2 2 2 11 4" xfId="35514"/>
    <cellStyle name="Обычный 12 3 2 2 2 12" xfId="8582"/>
    <cellStyle name="Обычный 12 3 2 2 2 12 2" xfId="36867"/>
    <cellStyle name="Обычный 12 3 2 2 2 13" xfId="14462"/>
    <cellStyle name="Обычный 12 3 2 2 2 13 2" xfId="42747"/>
    <cellStyle name="Обычный 12 3 2 2 2 14" xfId="18740"/>
    <cellStyle name="Обычный 12 3 2 2 2 14 2" xfId="47024"/>
    <cellStyle name="Обычный 12 3 2 2 2 15" xfId="20252"/>
    <cellStyle name="Обычный 12 3 2 2 2 15 2" xfId="48536"/>
    <cellStyle name="Обычный 12 3 2 2 2 16" xfId="22564"/>
    <cellStyle name="Обычный 12 3 2 2 2 16 2" xfId="50848"/>
    <cellStyle name="Обычный 12 3 2 2 2 17" xfId="28443"/>
    <cellStyle name="Обычный 12 3 2 2 2 17 2" xfId="56727"/>
    <cellStyle name="Обычный 12 3 2 2 2 18" xfId="28604"/>
    <cellStyle name="Обычный 12 3 2 2 2 19" xfId="56887"/>
    <cellStyle name="Обычный 12 3 2 2 2 2" xfId="464"/>
    <cellStyle name="Обычный 12 3 2 2 2 2 10" xfId="19064"/>
    <cellStyle name="Обычный 12 3 2 2 2 2 10 2" xfId="47348"/>
    <cellStyle name="Обычный 12 3 2 2 2 2 11" xfId="20253"/>
    <cellStyle name="Обычный 12 3 2 2 2 2 11 2" xfId="48537"/>
    <cellStyle name="Обычный 12 3 2 2 2 2 12" xfId="22567"/>
    <cellStyle name="Обычный 12 3 2 2 2 2 12 2" xfId="50851"/>
    <cellStyle name="Обычный 12 3 2 2 2 2 13" xfId="28768"/>
    <cellStyle name="Обычный 12 3 2 2 2 2 14" xfId="57556"/>
    <cellStyle name="Обычный 12 3 2 2 2 2 15" xfId="58906"/>
    <cellStyle name="Обычный 12 3 2 2 2 2 2" xfId="805"/>
    <cellStyle name="Обычный 12 3 2 2 2 2 2 10" xfId="20254"/>
    <cellStyle name="Обычный 12 3 2 2 2 2 2 10 2" xfId="48538"/>
    <cellStyle name="Обычный 12 3 2 2 2 2 2 11" xfId="22568"/>
    <cellStyle name="Обычный 12 3 2 2 2 2 2 11 2" xfId="50852"/>
    <cellStyle name="Обычный 12 3 2 2 2 2 2 12" xfId="29097"/>
    <cellStyle name="Обычный 12 3 2 2 2 2 2 13" xfId="57557"/>
    <cellStyle name="Обычный 12 3 2 2 2 2 2 14" xfId="58907"/>
    <cellStyle name="Обычный 12 3 2 2 2 2 2 2" xfId="1057"/>
    <cellStyle name="Обычный 12 3 2 2 2 2 2 2 10" xfId="29348"/>
    <cellStyle name="Обычный 12 3 2 2 2 2 2 2 11" xfId="57558"/>
    <cellStyle name="Обычный 12 3 2 2 2 2 2 2 12" xfId="58908"/>
    <cellStyle name="Обычный 12 3 2 2 2 2 2 2 2" xfId="3033"/>
    <cellStyle name="Обычный 12 3 2 2 2 2 2 2 2 2" xfId="8588"/>
    <cellStyle name="Обычный 12 3 2 2 2 2 2 2 2 2 2" xfId="36873"/>
    <cellStyle name="Обычный 12 3 2 2 2 2 2 2 2 3" xfId="17181"/>
    <cellStyle name="Обычный 12 3 2 2 2 2 2 2 2 3 2" xfId="45466"/>
    <cellStyle name="Обычный 12 3 2 2 2 2 2 2 2 4" xfId="22570"/>
    <cellStyle name="Обычный 12 3 2 2 2 2 2 2 2 4 2" xfId="50854"/>
    <cellStyle name="Обычный 12 3 2 2 2 2 2 2 2 5" xfId="31323"/>
    <cellStyle name="Обычный 12 3 2 2 2 2 2 2 2 6" xfId="60253"/>
    <cellStyle name="Обычный 12 3 2 2 2 2 2 2 3" xfId="4793"/>
    <cellStyle name="Обычный 12 3 2 2 2 2 2 2 3 2" xfId="8589"/>
    <cellStyle name="Обычный 12 3 2 2 2 2 2 2 3 2 2" xfId="36874"/>
    <cellStyle name="Обычный 12 3 2 2 2 2 2 2 3 3" xfId="22571"/>
    <cellStyle name="Обычный 12 3 2 2 2 2 2 2 3 3 2" xfId="50855"/>
    <cellStyle name="Обычный 12 3 2 2 2 2 2 2 3 4" xfId="33082"/>
    <cellStyle name="Обычный 12 3 2 2 2 2 2 2 4" xfId="6111"/>
    <cellStyle name="Обычный 12 3 2 2 2 2 2 2 4 2" xfId="8590"/>
    <cellStyle name="Обычный 12 3 2 2 2 2 2 2 4 2 2" xfId="36875"/>
    <cellStyle name="Обычный 12 3 2 2 2 2 2 2 4 3" xfId="22572"/>
    <cellStyle name="Обычный 12 3 2 2 2 2 2 2 4 3 2" xfId="50856"/>
    <cellStyle name="Обычный 12 3 2 2 2 2 2 2 4 4" xfId="34398"/>
    <cellStyle name="Обычный 12 3 2 2 2 2 2 2 5" xfId="8587"/>
    <cellStyle name="Обычный 12 3 2 2 2 2 2 2 5 2" xfId="36872"/>
    <cellStyle name="Обычный 12 3 2 2 2 2 2 2 6" xfId="15206"/>
    <cellStyle name="Обычный 12 3 2 2 2 2 2 2 6 2" xfId="43491"/>
    <cellStyle name="Обычный 12 3 2 2 2 2 2 2 7" xfId="19066"/>
    <cellStyle name="Обычный 12 3 2 2 2 2 2 2 7 2" xfId="47350"/>
    <cellStyle name="Обычный 12 3 2 2 2 2 2 2 8" xfId="20255"/>
    <cellStyle name="Обычный 12 3 2 2 2 2 2 2 8 2" xfId="48539"/>
    <cellStyle name="Обычный 12 3 2 2 2 2 2 2 9" xfId="22569"/>
    <cellStyle name="Обычный 12 3 2 2 2 2 2 2 9 2" xfId="50853"/>
    <cellStyle name="Обычный 12 3 2 2 2 2 2 3" xfId="2124"/>
    <cellStyle name="Обычный 12 3 2 2 2 2 2 3 2" xfId="4099"/>
    <cellStyle name="Обычный 12 3 2 2 2 2 2 3 2 2" xfId="8592"/>
    <cellStyle name="Обычный 12 3 2 2 2 2 2 3 2 2 2" xfId="36877"/>
    <cellStyle name="Обычный 12 3 2 2 2 2 2 3 2 3" xfId="18247"/>
    <cellStyle name="Обычный 12 3 2 2 2 2 2 3 2 3 2" xfId="46532"/>
    <cellStyle name="Обычный 12 3 2 2 2 2 2 3 2 4" xfId="22574"/>
    <cellStyle name="Обычный 12 3 2 2 2 2 2 3 2 4 2" xfId="50858"/>
    <cellStyle name="Обычный 12 3 2 2 2 2 2 3 2 5" xfId="32389"/>
    <cellStyle name="Обычный 12 3 2 2 2 2 2 3 3" xfId="8591"/>
    <cellStyle name="Обычный 12 3 2 2 2 2 2 3 3 2" xfId="36876"/>
    <cellStyle name="Обычный 12 3 2 2 2 2 2 3 4" xfId="16272"/>
    <cellStyle name="Обычный 12 3 2 2 2 2 2 3 4 2" xfId="44557"/>
    <cellStyle name="Обычный 12 3 2 2 2 2 2 3 5" xfId="22573"/>
    <cellStyle name="Обычный 12 3 2 2 2 2 2 3 5 2" xfId="50857"/>
    <cellStyle name="Обычный 12 3 2 2 2 2 2 3 6" xfId="30414"/>
    <cellStyle name="Обычный 12 3 2 2 2 2 2 3 7" xfId="60252"/>
    <cellStyle name="Обычный 12 3 2 2 2 2 2 4" xfId="2782"/>
    <cellStyle name="Обычный 12 3 2 2 2 2 2 4 2" xfId="8593"/>
    <cellStyle name="Обычный 12 3 2 2 2 2 2 4 2 2" xfId="36878"/>
    <cellStyle name="Обычный 12 3 2 2 2 2 2 4 3" xfId="16930"/>
    <cellStyle name="Обычный 12 3 2 2 2 2 2 4 3 2" xfId="45215"/>
    <cellStyle name="Обычный 12 3 2 2 2 2 2 4 4" xfId="22575"/>
    <cellStyle name="Обычный 12 3 2 2 2 2 2 4 4 2" xfId="50859"/>
    <cellStyle name="Обычный 12 3 2 2 2 2 2 4 5" xfId="31072"/>
    <cellStyle name="Обычный 12 3 2 2 2 2 2 5" xfId="4792"/>
    <cellStyle name="Обычный 12 3 2 2 2 2 2 5 2" xfId="8594"/>
    <cellStyle name="Обычный 12 3 2 2 2 2 2 5 2 2" xfId="36879"/>
    <cellStyle name="Обычный 12 3 2 2 2 2 2 5 3" xfId="22576"/>
    <cellStyle name="Обычный 12 3 2 2 2 2 2 5 3 2" xfId="50860"/>
    <cellStyle name="Обычный 12 3 2 2 2 2 2 5 4" xfId="33081"/>
    <cellStyle name="Обычный 12 3 2 2 2 2 2 6" xfId="6110"/>
    <cellStyle name="Обычный 12 3 2 2 2 2 2 6 2" xfId="8595"/>
    <cellStyle name="Обычный 12 3 2 2 2 2 2 6 2 2" xfId="36880"/>
    <cellStyle name="Обычный 12 3 2 2 2 2 2 6 3" xfId="22577"/>
    <cellStyle name="Обычный 12 3 2 2 2 2 2 6 3 2" xfId="50861"/>
    <cellStyle name="Обычный 12 3 2 2 2 2 2 6 4" xfId="34397"/>
    <cellStyle name="Обычный 12 3 2 2 2 2 2 7" xfId="8586"/>
    <cellStyle name="Обычный 12 3 2 2 2 2 2 7 2" xfId="36871"/>
    <cellStyle name="Обычный 12 3 2 2 2 2 2 8" xfId="14955"/>
    <cellStyle name="Обычный 12 3 2 2 2 2 2 8 2" xfId="43240"/>
    <cellStyle name="Обычный 12 3 2 2 2 2 2 9" xfId="19065"/>
    <cellStyle name="Обычный 12 3 2 2 2 2 2 9 2" xfId="47349"/>
    <cellStyle name="Обычный 12 3 2 2 2 2 3" xfId="1056"/>
    <cellStyle name="Обычный 12 3 2 2 2 2 3 10" xfId="29347"/>
    <cellStyle name="Обычный 12 3 2 2 2 2 3 11" xfId="57559"/>
    <cellStyle name="Обычный 12 3 2 2 2 2 3 12" xfId="58909"/>
    <cellStyle name="Обычный 12 3 2 2 2 2 3 2" xfId="3032"/>
    <cellStyle name="Обычный 12 3 2 2 2 2 3 2 2" xfId="8597"/>
    <cellStyle name="Обычный 12 3 2 2 2 2 3 2 2 2" xfId="36882"/>
    <cellStyle name="Обычный 12 3 2 2 2 2 3 2 3" xfId="17180"/>
    <cellStyle name="Обычный 12 3 2 2 2 2 3 2 3 2" xfId="45465"/>
    <cellStyle name="Обычный 12 3 2 2 2 2 3 2 4" xfId="22579"/>
    <cellStyle name="Обычный 12 3 2 2 2 2 3 2 4 2" xfId="50863"/>
    <cellStyle name="Обычный 12 3 2 2 2 2 3 2 5" xfId="31322"/>
    <cellStyle name="Обычный 12 3 2 2 2 2 3 2 6" xfId="60254"/>
    <cellStyle name="Обычный 12 3 2 2 2 2 3 3" xfId="4794"/>
    <cellStyle name="Обычный 12 3 2 2 2 2 3 3 2" xfId="8598"/>
    <cellStyle name="Обычный 12 3 2 2 2 2 3 3 2 2" xfId="36883"/>
    <cellStyle name="Обычный 12 3 2 2 2 2 3 3 3" xfId="22580"/>
    <cellStyle name="Обычный 12 3 2 2 2 2 3 3 3 2" xfId="50864"/>
    <cellStyle name="Обычный 12 3 2 2 2 2 3 3 4" xfId="33083"/>
    <cellStyle name="Обычный 12 3 2 2 2 2 3 4" xfId="6112"/>
    <cellStyle name="Обычный 12 3 2 2 2 2 3 4 2" xfId="8599"/>
    <cellStyle name="Обычный 12 3 2 2 2 2 3 4 2 2" xfId="36884"/>
    <cellStyle name="Обычный 12 3 2 2 2 2 3 4 3" xfId="22581"/>
    <cellStyle name="Обычный 12 3 2 2 2 2 3 4 3 2" xfId="50865"/>
    <cellStyle name="Обычный 12 3 2 2 2 2 3 4 4" xfId="34399"/>
    <cellStyle name="Обычный 12 3 2 2 2 2 3 5" xfId="8596"/>
    <cellStyle name="Обычный 12 3 2 2 2 2 3 5 2" xfId="36881"/>
    <cellStyle name="Обычный 12 3 2 2 2 2 3 6" xfId="15205"/>
    <cellStyle name="Обычный 12 3 2 2 2 2 3 6 2" xfId="43490"/>
    <cellStyle name="Обычный 12 3 2 2 2 2 3 7" xfId="19067"/>
    <cellStyle name="Обычный 12 3 2 2 2 2 3 7 2" xfId="47351"/>
    <cellStyle name="Обычный 12 3 2 2 2 2 3 8" xfId="20256"/>
    <cellStyle name="Обычный 12 3 2 2 2 2 3 8 2" xfId="48540"/>
    <cellStyle name="Обычный 12 3 2 2 2 2 3 9" xfId="22578"/>
    <cellStyle name="Обычный 12 3 2 2 2 2 3 9 2" xfId="50862"/>
    <cellStyle name="Обычный 12 3 2 2 2 2 4" xfId="1795"/>
    <cellStyle name="Обычный 12 3 2 2 2 2 4 2" xfId="3770"/>
    <cellStyle name="Обычный 12 3 2 2 2 2 4 2 2" xfId="8601"/>
    <cellStyle name="Обычный 12 3 2 2 2 2 4 2 2 2" xfId="36886"/>
    <cellStyle name="Обычный 12 3 2 2 2 2 4 2 3" xfId="17918"/>
    <cellStyle name="Обычный 12 3 2 2 2 2 4 2 3 2" xfId="46203"/>
    <cellStyle name="Обычный 12 3 2 2 2 2 4 2 4" xfId="22583"/>
    <cellStyle name="Обычный 12 3 2 2 2 2 4 2 4 2" xfId="50867"/>
    <cellStyle name="Обычный 12 3 2 2 2 2 4 2 5" xfId="32060"/>
    <cellStyle name="Обычный 12 3 2 2 2 2 4 3" xfId="8600"/>
    <cellStyle name="Обычный 12 3 2 2 2 2 4 3 2" xfId="36885"/>
    <cellStyle name="Обычный 12 3 2 2 2 2 4 4" xfId="15943"/>
    <cellStyle name="Обычный 12 3 2 2 2 2 4 4 2" xfId="44228"/>
    <cellStyle name="Обычный 12 3 2 2 2 2 4 5" xfId="22582"/>
    <cellStyle name="Обычный 12 3 2 2 2 2 4 5 2" xfId="50866"/>
    <cellStyle name="Обычный 12 3 2 2 2 2 4 6" xfId="30085"/>
    <cellStyle name="Обычный 12 3 2 2 2 2 4 7" xfId="60251"/>
    <cellStyle name="Обычный 12 3 2 2 2 2 5" xfId="2453"/>
    <cellStyle name="Обычный 12 3 2 2 2 2 5 2" xfId="8602"/>
    <cellStyle name="Обычный 12 3 2 2 2 2 5 2 2" xfId="36887"/>
    <cellStyle name="Обычный 12 3 2 2 2 2 5 3" xfId="16601"/>
    <cellStyle name="Обычный 12 3 2 2 2 2 5 3 2" xfId="44886"/>
    <cellStyle name="Обычный 12 3 2 2 2 2 5 4" xfId="22584"/>
    <cellStyle name="Обычный 12 3 2 2 2 2 5 4 2" xfId="50868"/>
    <cellStyle name="Обычный 12 3 2 2 2 2 5 5" xfId="30743"/>
    <cellStyle name="Обычный 12 3 2 2 2 2 6" xfId="4791"/>
    <cellStyle name="Обычный 12 3 2 2 2 2 6 2" xfId="8603"/>
    <cellStyle name="Обычный 12 3 2 2 2 2 6 2 2" xfId="36888"/>
    <cellStyle name="Обычный 12 3 2 2 2 2 6 3" xfId="22585"/>
    <cellStyle name="Обычный 12 3 2 2 2 2 6 3 2" xfId="50869"/>
    <cellStyle name="Обычный 12 3 2 2 2 2 6 4" xfId="33080"/>
    <cellStyle name="Обычный 12 3 2 2 2 2 7" xfId="6109"/>
    <cellStyle name="Обычный 12 3 2 2 2 2 7 2" xfId="8604"/>
    <cellStyle name="Обычный 12 3 2 2 2 2 7 2 2" xfId="36889"/>
    <cellStyle name="Обычный 12 3 2 2 2 2 7 3" xfId="22586"/>
    <cellStyle name="Обычный 12 3 2 2 2 2 7 3 2" xfId="50870"/>
    <cellStyle name="Обычный 12 3 2 2 2 2 7 4" xfId="34396"/>
    <cellStyle name="Обычный 12 3 2 2 2 2 8" xfId="8585"/>
    <cellStyle name="Обычный 12 3 2 2 2 2 8 2" xfId="36870"/>
    <cellStyle name="Обычный 12 3 2 2 2 2 9" xfId="14626"/>
    <cellStyle name="Обычный 12 3 2 2 2 2 9 2" xfId="42911"/>
    <cellStyle name="Обычный 12 3 2 2 2 20" xfId="57181"/>
    <cellStyle name="Обычный 12 3 2 2 2 21" xfId="57555"/>
    <cellStyle name="Обычный 12 3 2 2 2 22" xfId="58905"/>
    <cellStyle name="Обычный 12 3 2 2 2 3" xfId="638"/>
    <cellStyle name="Обычный 12 3 2 2 2 3 10" xfId="20257"/>
    <cellStyle name="Обычный 12 3 2 2 2 3 10 2" xfId="48541"/>
    <cellStyle name="Обычный 12 3 2 2 2 3 11" xfId="22587"/>
    <cellStyle name="Обычный 12 3 2 2 2 3 11 2" xfId="50871"/>
    <cellStyle name="Обычный 12 3 2 2 2 3 12" xfId="28933"/>
    <cellStyle name="Обычный 12 3 2 2 2 3 13" xfId="57560"/>
    <cellStyle name="Обычный 12 3 2 2 2 3 14" xfId="58910"/>
    <cellStyle name="Обычный 12 3 2 2 2 3 2" xfId="1058"/>
    <cellStyle name="Обычный 12 3 2 2 2 3 2 10" xfId="29349"/>
    <cellStyle name="Обычный 12 3 2 2 2 3 2 11" xfId="57561"/>
    <cellStyle name="Обычный 12 3 2 2 2 3 2 12" xfId="58911"/>
    <cellStyle name="Обычный 12 3 2 2 2 3 2 2" xfId="3034"/>
    <cellStyle name="Обычный 12 3 2 2 2 3 2 2 2" xfId="8607"/>
    <cellStyle name="Обычный 12 3 2 2 2 3 2 2 2 2" xfId="36892"/>
    <cellStyle name="Обычный 12 3 2 2 2 3 2 2 3" xfId="17182"/>
    <cellStyle name="Обычный 12 3 2 2 2 3 2 2 3 2" xfId="45467"/>
    <cellStyle name="Обычный 12 3 2 2 2 3 2 2 4" xfId="22589"/>
    <cellStyle name="Обычный 12 3 2 2 2 3 2 2 4 2" xfId="50873"/>
    <cellStyle name="Обычный 12 3 2 2 2 3 2 2 5" xfId="31324"/>
    <cellStyle name="Обычный 12 3 2 2 2 3 2 2 6" xfId="60256"/>
    <cellStyle name="Обычный 12 3 2 2 2 3 2 3" xfId="4796"/>
    <cellStyle name="Обычный 12 3 2 2 2 3 2 3 2" xfId="8608"/>
    <cellStyle name="Обычный 12 3 2 2 2 3 2 3 2 2" xfId="36893"/>
    <cellStyle name="Обычный 12 3 2 2 2 3 2 3 3" xfId="22590"/>
    <cellStyle name="Обычный 12 3 2 2 2 3 2 3 3 2" xfId="50874"/>
    <cellStyle name="Обычный 12 3 2 2 2 3 2 3 4" xfId="33085"/>
    <cellStyle name="Обычный 12 3 2 2 2 3 2 4" xfId="6114"/>
    <cellStyle name="Обычный 12 3 2 2 2 3 2 4 2" xfId="8609"/>
    <cellStyle name="Обычный 12 3 2 2 2 3 2 4 2 2" xfId="36894"/>
    <cellStyle name="Обычный 12 3 2 2 2 3 2 4 3" xfId="22591"/>
    <cellStyle name="Обычный 12 3 2 2 2 3 2 4 3 2" xfId="50875"/>
    <cellStyle name="Обычный 12 3 2 2 2 3 2 4 4" xfId="34401"/>
    <cellStyle name="Обычный 12 3 2 2 2 3 2 5" xfId="8606"/>
    <cellStyle name="Обычный 12 3 2 2 2 3 2 5 2" xfId="36891"/>
    <cellStyle name="Обычный 12 3 2 2 2 3 2 6" xfId="15207"/>
    <cellStyle name="Обычный 12 3 2 2 2 3 2 6 2" xfId="43492"/>
    <cellStyle name="Обычный 12 3 2 2 2 3 2 7" xfId="19069"/>
    <cellStyle name="Обычный 12 3 2 2 2 3 2 7 2" xfId="47353"/>
    <cellStyle name="Обычный 12 3 2 2 2 3 2 8" xfId="20258"/>
    <cellStyle name="Обычный 12 3 2 2 2 3 2 8 2" xfId="48542"/>
    <cellStyle name="Обычный 12 3 2 2 2 3 2 9" xfId="22588"/>
    <cellStyle name="Обычный 12 3 2 2 2 3 2 9 2" xfId="50872"/>
    <cellStyle name="Обычный 12 3 2 2 2 3 3" xfId="1960"/>
    <cellStyle name="Обычный 12 3 2 2 2 3 3 2" xfId="3935"/>
    <cellStyle name="Обычный 12 3 2 2 2 3 3 2 2" xfId="8611"/>
    <cellStyle name="Обычный 12 3 2 2 2 3 3 2 2 2" xfId="36896"/>
    <cellStyle name="Обычный 12 3 2 2 2 3 3 2 3" xfId="18083"/>
    <cellStyle name="Обычный 12 3 2 2 2 3 3 2 3 2" xfId="46368"/>
    <cellStyle name="Обычный 12 3 2 2 2 3 3 2 4" xfId="22593"/>
    <cellStyle name="Обычный 12 3 2 2 2 3 3 2 4 2" xfId="50877"/>
    <cellStyle name="Обычный 12 3 2 2 2 3 3 2 5" xfId="32225"/>
    <cellStyle name="Обычный 12 3 2 2 2 3 3 3" xfId="8610"/>
    <cellStyle name="Обычный 12 3 2 2 2 3 3 3 2" xfId="36895"/>
    <cellStyle name="Обычный 12 3 2 2 2 3 3 4" xfId="16108"/>
    <cellStyle name="Обычный 12 3 2 2 2 3 3 4 2" xfId="44393"/>
    <cellStyle name="Обычный 12 3 2 2 2 3 3 5" xfId="22592"/>
    <cellStyle name="Обычный 12 3 2 2 2 3 3 5 2" xfId="50876"/>
    <cellStyle name="Обычный 12 3 2 2 2 3 3 6" xfId="30250"/>
    <cellStyle name="Обычный 12 3 2 2 2 3 3 7" xfId="60255"/>
    <cellStyle name="Обычный 12 3 2 2 2 3 4" xfId="2618"/>
    <cellStyle name="Обычный 12 3 2 2 2 3 4 2" xfId="8612"/>
    <cellStyle name="Обычный 12 3 2 2 2 3 4 2 2" xfId="36897"/>
    <cellStyle name="Обычный 12 3 2 2 2 3 4 3" xfId="16766"/>
    <cellStyle name="Обычный 12 3 2 2 2 3 4 3 2" xfId="45051"/>
    <cellStyle name="Обычный 12 3 2 2 2 3 4 4" xfId="22594"/>
    <cellStyle name="Обычный 12 3 2 2 2 3 4 4 2" xfId="50878"/>
    <cellStyle name="Обычный 12 3 2 2 2 3 4 5" xfId="30908"/>
    <cellStyle name="Обычный 12 3 2 2 2 3 5" xfId="4795"/>
    <cellStyle name="Обычный 12 3 2 2 2 3 5 2" xfId="8613"/>
    <cellStyle name="Обычный 12 3 2 2 2 3 5 2 2" xfId="36898"/>
    <cellStyle name="Обычный 12 3 2 2 2 3 5 3" xfId="22595"/>
    <cellStyle name="Обычный 12 3 2 2 2 3 5 3 2" xfId="50879"/>
    <cellStyle name="Обычный 12 3 2 2 2 3 5 4" xfId="33084"/>
    <cellStyle name="Обычный 12 3 2 2 2 3 6" xfId="6113"/>
    <cellStyle name="Обычный 12 3 2 2 2 3 6 2" xfId="8614"/>
    <cellStyle name="Обычный 12 3 2 2 2 3 6 2 2" xfId="36899"/>
    <cellStyle name="Обычный 12 3 2 2 2 3 6 3" xfId="22596"/>
    <cellStyle name="Обычный 12 3 2 2 2 3 6 3 2" xfId="50880"/>
    <cellStyle name="Обычный 12 3 2 2 2 3 6 4" xfId="34400"/>
    <cellStyle name="Обычный 12 3 2 2 2 3 7" xfId="8605"/>
    <cellStyle name="Обычный 12 3 2 2 2 3 7 2" xfId="36890"/>
    <cellStyle name="Обычный 12 3 2 2 2 3 8" xfId="14791"/>
    <cellStyle name="Обычный 12 3 2 2 2 3 8 2" xfId="43076"/>
    <cellStyle name="Обычный 12 3 2 2 2 3 9" xfId="19068"/>
    <cellStyle name="Обычный 12 3 2 2 2 3 9 2" xfId="47352"/>
    <cellStyle name="Обычный 12 3 2 2 2 4" xfId="1055"/>
    <cellStyle name="Обычный 12 3 2 2 2 4 10" xfId="29346"/>
    <cellStyle name="Обычный 12 3 2 2 2 4 11" xfId="57562"/>
    <cellStyle name="Обычный 12 3 2 2 2 4 12" xfId="58912"/>
    <cellStyle name="Обычный 12 3 2 2 2 4 2" xfId="3031"/>
    <cellStyle name="Обычный 12 3 2 2 2 4 2 2" xfId="8616"/>
    <cellStyle name="Обычный 12 3 2 2 2 4 2 2 2" xfId="36901"/>
    <cellStyle name="Обычный 12 3 2 2 2 4 2 3" xfId="17179"/>
    <cellStyle name="Обычный 12 3 2 2 2 4 2 3 2" xfId="45464"/>
    <cellStyle name="Обычный 12 3 2 2 2 4 2 4" xfId="22598"/>
    <cellStyle name="Обычный 12 3 2 2 2 4 2 4 2" xfId="50882"/>
    <cellStyle name="Обычный 12 3 2 2 2 4 2 5" xfId="31321"/>
    <cellStyle name="Обычный 12 3 2 2 2 4 2 6" xfId="60257"/>
    <cellStyle name="Обычный 12 3 2 2 2 4 3" xfId="4797"/>
    <cellStyle name="Обычный 12 3 2 2 2 4 3 2" xfId="8617"/>
    <cellStyle name="Обычный 12 3 2 2 2 4 3 2 2" xfId="36902"/>
    <cellStyle name="Обычный 12 3 2 2 2 4 3 3" xfId="22599"/>
    <cellStyle name="Обычный 12 3 2 2 2 4 3 3 2" xfId="50883"/>
    <cellStyle name="Обычный 12 3 2 2 2 4 3 4" xfId="33086"/>
    <cellStyle name="Обычный 12 3 2 2 2 4 4" xfId="6115"/>
    <cellStyle name="Обычный 12 3 2 2 2 4 4 2" xfId="8618"/>
    <cellStyle name="Обычный 12 3 2 2 2 4 4 2 2" xfId="36903"/>
    <cellStyle name="Обычный 12 3 2 2 2 4 4 3" xfId="22600"/>
    <cellStyle name="Обычный 12 3 2 2 2 4 4 3 2" xfId="50884"/>
    <cellStyle name="Обычный 12 3 2 2 2 4 4 4" xfId="34402"/>
    <cellStyle name="Обычный 12 3 2 2 2 4 5" xfId="8615"/>
    <cellStyle name="Обычный 12 3 2 2 2 4 5 2" xfId="36900"/>
    <cellStyle name="Обычный 12 3 2 2 2 4 6" xfId="15204"/>
    <cellStyle name="Обычный 12 3 2 2 2 4 6 2" xfId="43489"/>
    <cellStyle name="Обычный 12 3 2 2 2 4 7" xfId="19070"/>
    <cellStyle name="Обычный 12 3 2 2 2 4 7 2" xfId="47354"/>
    <cellStyle name="Обычный 12 3 2 2 2 4 8" xfId="20259"/>
    <cellStyle name="Обычный 12 3 2 2 2 4 8 2" xfId="48543"/>
    <cellStyle name="Обычный 12 3 2 2 2 4 9" xfId="22597"/>
    <cellStyle name="Обычный 12 3 2 2 2 4 9 2" xfId="50881"/>
    <cellStyle name="Обычный 12 3 2 2 2 5" xfId="1631"/>
    <cellStyle name="Обычный 12 3 2 2 2 5 2" xfId="3606"/>
    <cellStyle name="Обычный 12 3 2 2 2 5 2 2" xfId="8620"/>
    <cellStyle name="Обычный 12 3 2 2 2 5 2 2 2" xfId="36905"/>
    <cellStyle name="Обычный 12 3 2 2 2 5 2 3" xfId="17754"/>
    <cellStyle name="Обычный 12 3 2 2 2 5 2 3 2" xfId="46039"/>
    <cellStyle name="Обычный 12 3 2 2 2 5 2 4" xfId="22602"/>
    <cellStyle name="Обычный 12 3 2 2 2 5 2 4 2" xfId="50886"/>
    <cellStyle name="Обычный 12 3 2 2 2 5 2 5" xfId="31896"/>
    <cellStyle name="Обычный 12 3 2 2 2 5 3" xfId="8619"/>
    <cellStyle name="Обычный 12 3 2 2 2 5 3 2" xfId="36904"/>
    <cellStyle name="Обычный 12 3 2 2 2 5 4" xfId="15779"/>
    <cellStyle name="Обычный 12 3 2 2 2 5 4 2" xfId="44064"/>
    <cellStyle name="Обычный 12 3 2 2 2 5 5" xfId="22601"/>
    <cellStyle name="Обычный 12 3 2 2 2 5 5 2" xfId="50885"/>
    <cellStyle name="Обычный 12 3 2 2 2 5 6" xfId="29921"/>
    <cellStyle name="Обычный 12 3 2 2 2 5 7" xfId="60250"/>
    <cellStyle name="Обычный 12 3 2 2 2 6" xfId="2289"/>
    <cellStyle name="Обычный 12 3 2 2 2 6 2" xfId="8621"/>
    <cellStyle name="Обычный 12 3 2 2 2 6 2 2" xfId="36906"/>
    <cellStyle name="Обычный 12 3 2 2 2 6 3" xfId="16437"/>
    <cellStyle name="Обычный 12 3 2 2 2 6 3 2" xfId="44722"/>
    <cellStyle name="Обычный 12 3 2 2 2 6 4" xfId="22603"/>
    <cellStyle name="Обычный 12 3 2 2 2 6 4 2" xfId="50887"/>
    <cellStyle name="Обычный 12 3 2 2 2 6 5" xfId="30579"/>
    <cellStyle name="Обычный 12 3 2 2 2 7" xfId="4267"/>
    <cellStyle name="Обычный 12 3 2 2 2 7 2" xfId="8622"/>
    <cellStyle name="Обычный 12 3 2 2 2 7 2 2" xfId="36907"/>
    <cellStyle name="Обычный 12 3 2 2 2 7 3" xfId="18415"/>
    <cellStyle name="Обычный 12 3 2 2 2 7 3 2" xfId="46700"/>
    <cellStyle name="Обычный 12 3 2 2 2 7 4" xfId="22604"/>
    <cellStyle name="Обычный 12 3 2 2 2 7 4 2" xfId="50888"/>
    <cellStyle name="Обычный 12 3 2 2 2 7 5" xfId="32557"/>
    <cellStyle name="Обычный 12 3 2 2 2 8" xfId="4430"/>
    <cellStyle name="Обычный 12 3 2 2 2 8 2" xfId="8623"/>
    <cellStyle name="Обычный 12 3 2 2 2 8 2 2" xfId="36908"/>
    <cellStyle name="Обычный 12 3 2 2 2 8 3" xfId="18578"/>
    <cellStyle name="Обычный 12 3 2 2 2 8 3 2" xfId="46863"/>
    <cellStyle name="Обычный 12 3 2 2 2 8 4" xfId="22605"/>
    <cellStyle name="Обычный 12 3 2 2 2 8 4 2" xfId="50889"/>
    <cellStyle name="Обычный 12 3 2 2 2 8 5" xfId="32720"/>
    <cellStyle name="Обычный 12 3 2 2 2 9" xfId="4790"/>
    <cellStyle name="Обычный 12 3 2 2 2 9 2" xfId="8624"/>
    <cellStyle name="Обычный 12 3 2 2 2 9 2 2" xfId="36909"/>
    <cellStyle name="Обычный 12 3 2 2 2 9 3" xfId="22606"/>
    <cellStyle name="Обычный 12 3 2 2 2 9 3 2" xfId="50890"/>
    <cellStyle name="Обычный 12 3 2 2 2 9 4" xfId="33079"/>
    <cellStyle name="Обычный 12 3 2 2 20" xfId="56886"/>
    <cellStyle name="Обычный 12 3 2 2 21" xfId="57180"/>
    <cellStyle name="Обычный 12 3 2 2 22" xfId="57554"/>
    <cellStyle name="Обычный 12 3 2 2 23" xfId="58904"/>
    <cellStyle name="Обычный 12 3 2 2 3" xfId="463"/>
    <cellStyle name="Обычный 12 3 2 2 3 10" xfId="19071"/>
    <cellStyle name="Обычный 12 3 2 2 3 10 2" xfId="47355"/>
    <cellStyle name="Обычный 12 3 2 2 3 11" xfId="20260"/>
    <cellStyle name="Обычный 12 3 2 2 3 11 2" xfId="48544"/>
    <cellStyle name="Обычный 12 3 2 2 3 12" xfId="22607"/>
    <cellStyle name="Обычный 12 3 2 2 3 12 2" xfId="50891"/>
    <cellStyle name="Обычный 12 3 2 2 3 13" xfId="28767"/>
    <cellStyle name="Обычный 12 3 2 2 3 14" xfId="57563"/>
    <cellStyle name="Обычный 12 3 2 2 3 15" xfId="58913"/>
    <cellStyle name="Обычный 12 3 2 2 3 2" xfId="804"/>
    <cellStyle name="Обычный 12 3 2 2 3 2 10" xfId="20261"/>
    <cellStyle name="Обычный 12 3 2 2 3 2 10 2" xfId="48545"/>
    <cellStyle name="Обычный 12 3 2 2 3 2 11" xfId="22608"/>
    <cellStyle name="Обычный 12 3 2 2 3 2 11 2" xfId="50892"/>
    <cellStyle name="Обычный 12 3 2 2 3 2 12" xfId="29096"/>
    <cellStyle name="Обычный 12 3 2 2 3 2 13" xfId="57564"/>
    <cellStyle name="Обычный 12 3 2 2 3 2 14" xfId="58914"/>
    <cellStyle name="Обычный 12 3 2 2 3 2 2" xfId="1060"/>
    <cellStyle name="Обычный 12 3 2 2 3 2 2 10" xfId="29351"/>
    <cellStyle name="Обычный 12 3 2 2 3 2 2 11" xfId="57565"/>
    <cellStyle name="Обычный 12 3 2 2 3 2 2 12" xfId="58915"/>
    <cellStyle name="Обычный 12 3 2 2 3 2 2 2" xfId="3036"/>
    <cellStyle name="Обычный 12 3 2 2 3 2 2 2 2" xfId="8628"/>
    <cellStyle name="Обычный 12 3 2 2 3 2 2 2 2 2" xfId="36913"/>
    <cellStyle name="Обычный 12 3 2 2 3 2 2 2 3" xfId="17184"/>
    <cellStyle name="Обычный 12 3 2 2 3 2 2 2 3 2" xfId="45469"/>
    <cellStyle name="Обычный 12 3 2 2 3 2 2 2 4" xfId="22610"/>
    <cellStyle name="Обычный 12 3 2 2 3 2 2 2 4 2" xfId="50894"/>
    <cellStyle name="Обычный 12 3 2 2 3 2 2 2 5" xfId="31326"/>
    <cellStyle name="Обычный 12 3 2 2 3 2 2 2 6" xfId="60260"/>
    <cellStyle name="Обычный 12 3 2 2 3 2 2 3" xfId="4800"/>
    <cellStyle name="Обычный 12 3 2 2 3 2 2 3 2" xfId="8629"/>
    <cellStyle name="Обычный 12 3 2 2 3 2 2 3 2 2" xfId="36914"/>
    <cellStyle name="Обычный 12 3 2 2 3 2 2 3 3" xfId="22611"/>
    <cellStyle name="Обычный 12 3 2 2 3 2 2 3 3 2" xfId="50895"/>
    <cellStyle name="Обычный 12 3 2 2 3 2 2 3 4" xfId="33089"/>
    <cellStyle name="Обычный 12 3 2 2 3 2 2 4" xfId="6118"/>
    <cellStyle name="Обычный 12 3 2 2 3 2 2 4 2" xfId="8630"/>
    <cellStyle name="Обычный 12 3 2 2 3 2 2 4 2 2" xfId="36915"/>
    <cellStyle name="Обычный 12 3 2 2 3 2 2 4 3" xfId="22612"/>
    <cellStyle name="Обычный 12 3 2 2 3 2 2 4 3 2" xfId="50896"/>
    <cellStyle name="Обычный 12 3 2 2 3 2 2 4 4" xfId="34405"/>
    <cellStyle name="Обычный 12 3 2 2 3 2 2 5" xfId="8627"/>
    <cellStyle name="Обычный 12 3 2 2 3 2 2 5 2" xfId="36912"/>
    <cellStyle name="Обычный 12 3 2 2 3 2 2 6" xfId="15209"/>
    <cellStyle name="Обычный 12 3 2 2 3 2 2 6 2" xfId="43494"/>
    <cellStyle name="Обычный 12 3 2 2 3 2 2 7" xfId="19073"/>
    <cellStyle name="Обычный 12 3 2 2 3 2 2 7 2" xfId="47357"/>
    <cellStyle name="Обычный 12 3 2 2 3 2 2 8" xfId="20262"/>
    <cellStyle name="Обычный 12 3 2 2 3 2 2 8 2" xfId="48546"/>
    <cellStyle name="Обычный 12 3 2 2 3 2 2 9" xfId="22609"/>
    <cellStyle name="Обычный 12 3 2 2 3 2 2 9 2" xfId="50893"/>
    <cellStyle name="Обычный 12 3 2 2 3 2 3" xfId="2123"/>
    <cellStyle name="Обычный 12 3 2 2 3 2 3 2" xfId="4098"/>
    <cellStyle name="Обычный 12 3 2 2 3 2 3 2 2" xfId="8632"/>
    <cellStyle name="Обычный 12 3 2 2 3 2 3 2 2 2" xfId="36917"/>
    <cellStyle name="Обычный 12 3 2 2 3 2 3 2 3" xfId="18246"/>
    <cellStyle name="Обычный 12 3 2 2 3 2 3 2 3 2" xfId="46531"/>
    <cellStyle name="Обычный 12 3 2 2 3 2 3 2 4" xfId="22614"/>
    <cellStyle name="Обычный 12 3 2 2 3 2 3 2 4 2" xfId="50898"/>
    <cellStyle name="Обычный 12 3 2 2 3 2 3 2 5" xfId="32388"/>
    <cellStyle name="Обычный 12 3 2 2 3 2 3 3" xfId="8631"/>
    <cellStyle name="Обычный 12 3 2 2 3 2 3 3 2" xfId="36916"/>
    <cellStyle name="Обычный 12 3 2 2 3 2 3 4" xfId="16271"/>
    <cellStyle name="Обычный 12 3 2 2 3 2 3 4 2" xfId="44556"/>
    <cellStyle name="Обычный 12 3 2 2 3 2 3 5" xfId="22613"/>
    <cellStyle name="Обычный 12 3 2 2 3 2 3 5 2" xfId="50897"/>
    <cellStyle name="Обычный 12 3 2 2 3 2 3 6" xfId="30413"/>
    <cellStyle name="Обычный 12 3 2 2 3 2 3 7" xfId="60259"/>
    <cellStyle name="Обычный 12 3 2 2 3 2 4" xfId="2781"/>
    <cellStyle name="Обычный 12 3 2 2 3 2 4 2" xfId="8633"/>
    <cellStyle name="Обычный 12 3 2 2 3 2 4 2 2" xfId="36918"/>
    <cellStyle name="Обычный 12 3 2 2 3 2 4 3" xfId="16929"/>
    <cellStyle name="Обычный 12 3 2 2 3 2 4 3 2" xfId="45214"/>
    <cellStyle name="Обычный 12 3 2 2 3 2 4 4" xfId="22615"/>
    <cellStyle name="Обычный 12 3 2 2 3 2 4 4 2" xfId="50899"/>
    <cellStyle name="Обычный 12 3 2 2 3 2 4 5" xfId="31071"/>
    <cellStyle name="Обычный 12 3 2 2 3 2 5" xfId="4799"/>
    <cellStyle name="Обычный 12 3 2 2 3 2 5 2" xfId="8634"/>
    <cellStyle name="Обычный 12 3 2 2 3 2 5 2 2" xfId="36919"/>
    <cellStyle name="Обычный 12 3 2 2 3 2 5 3" xfId="22616"/>
    <cellStyle name="Обычный 12 3 2 2 3 2 5 3 2" xfId="50900"/>
    <cellStyle name="Обычный 12 3 2 2 3 2 5 4" xfId="33088"/>
    <cellStyle name="Обычный 12 3 2 2 3 2 6" xfId="6117"/>
    <cellStyle name="Обычный 12 3 2 2 3 2 6 2" xfId="8635"/>
    <cellStyle name="Обычный 12 3 2 2 3 2 6 2 2" xfId="36920"/>
    <cellStyle name="Обычный 12 3 2 2 3 2 6 3" xfId="22617"/>
    <cellStyle name="Обычный 12 3 2 2 3 2 6 3 2" xfId="50901"/>
    <cellStyle name="Обычный 12 3 2 2 3 2 6 4" xfId="34404"/>
    <cellStyle name="Обычный 12 3 2 2 3 2 7" xfId="8626"/>
    <cellStyle name="Обычный 12 3 2 2 3 2 7 2" xfId="36911"/>
    <cellStyle name="Обычный 12 3 2 2 3 2 8" xfId="14954"/>
    <cellStyle name="Обычный 12 3 2 2 3 2 8 2" xfId="43239"/>
    <cellStyle name="Обычный 12 3 2 2 3 2 9" xfId="19072"/>
    <cellStyle name="Обычный 12 3 2 2 3 2 9 2" xfId="47356"/>
    <cellStyle name="Обычный 12 3 2 2 3 3" xfId="1059"/>
    <cellStyle name="Обычный 12 3 2 2 3 3 10" xfId="29350"/>
    <cellStyle name="Обычный 12 3 2 2 3 3 11" xfId="57566"/>
    <cellStyle name="Обычный 12 3 2 2 3 3 12" xfId="58916"/>
    <cellStyle name="Обычный 12 3 2 2 3 3 2" xfId="3035"/>
    <cellStyle name="Обычный 12 3 2 2 3 3 2 2" xfId="8637"/>
    <cellStyle name="Обычный 12 3 2 2 3 3 2 2 2" xfId="36922"/>
    <cellStyle name="Обычный 12 3 2 2 3 3 2 3" xfId="17183"/>
    <cellStyle name="Обычный 12 3 2 2 3 3 2 3 2" xfId="45468"/>
    <cellStyle name="Обычный 12 3 2 2 3 3 2 4" xfId="22619"/>
    <cellStyle name="Обычный 12 3 2 2 3 3 2 4 2" xfId="50903"/>
    <cellStyle name="Обычный 12 3 2 2 3 3 2 5" xfId="31325"/>
    <cellStyle name="Обычный 12 3 2 2 3 3 2 6" xfId="60261"/>
    <cellStyle name="Обычный 12 3 2 2 3 3 3" xfId="4801"/>
    <cellStyle name="Обычный 12 3 2 2 3 3 3 2" xfId="8638"/>
    <cellStyle name="Обычный 12 3 2 2 3 3 3 2 2" xfId="36923"/>
    <cellStyle name="Обычный 12 3 2 2 3 3 3 3" xfId="22620"/>
    <cellStyle name="Обычный 12 3 2 2 3 3 3 3 2" xfId="50904"/>
    <cellStyle name="Обычный 12 3 2 2 3 3 3 4" xfId="33090"/>
    <cellStyle name="Обычный 12 3 2 2 3 3 4" xfId="6119"/>
    <cellStyle name="Обычный 12 3 2 2 3 3 4 2" xfId="8639"/>
    <cellStyle name="Обычный 12 3 2 2 3 3 4 2 2" xfId="36924"/>
    <cellStyle name="Обычный 12 3 2 2 3 3 4 3" xfId="22621"/>
    <cellStyle name="Обычный 12 3 2 2 3 3 4 3 2" xfId="50905"/>
    <cellStyle name="Обычный 12 3 2 2 3 3 4 4" xfId="34406"/>
    <cellStyle name="Обычный 12 3 2 2 3 3 5" xfId="8636"/>
    <cellStyle name="Обычный 12 3 2 2 3 3 5 2" xfId="36921"/>
    <cellStyle name="Обычный 12 3 2 2 3 3 6" xfId="15208"/>
    <cellStyle name="Обычный 12 3 2 2 3 3 6 2" xfId="43493"/>
    <cellStyle name="Обычный 12 3 2 2 3 3 7" xfId="19074"/>
    <cellStyle name="Обычный 12 3 2 2 3 3 7 2" xfId="47358"/>
    <cellStyle name="Обычный 12 3 2 2 3 3 8" xfId="20263"/>
    <cellStyle name="Обычный 12 3 2 2 3 3 8 2" xfId="48547"/>
    <cellStyle name="Обычный 12 3 2 2 3 3 9" xfId="22618"/>
    <cellStyle name="Обычный 12 3 2 2 3 3 9 2" xfId="50902"/>
    <cellStyle name="Обычный 12 3 2 2 3 4" xfId="1794"/>
    <cellStyle name="Обычный 12 3 2 2 3 4 2" xfId="3769"/>
    <cellStyle name="Обычный 12 3 2 2 3 4 2 2" xfId="8641"/>
    <cellStyle name="Обычный 12 3 2 2 3 4 2 2 2" xfId="36926"/>
    <cellStyle name="Обычный 12 3 2 2 3 4 2 3" xfId="17917"/>
    <cellStyle name="Обычный 12 3 2 2 3 4 2 3 2" xfId="46202"/>
    <cellStyle name="Обычный 12 3 2 2 3 4 2 4" xfId="22623"/>
    <cellStyle name="Обычный 12 3 2 2 3 4 2 4 2" xfId="50907"/>
    <cellStyle name="Обычный 12 3 2 2 3 4 2 5" xfId="32059"/>
    <cellStyle name="Обычный 12 3 2 2 3 4 3" xfId="8640"/>
    <cellStyle name="Обычный 12 3 2 2 3 4 3 2" xfId="36925"/>
    <cellStyle name="Обычный 12 3 2 2 3 4 4" xfId="15942"/>
    <cellStyle name="Обычный 12 3 2 2 3 4 4 2" xfId="44227"/>
    <cellStyle name="Обычный 12 3 2 2 3 4 5" xfId="22622"/>
    <cellStyle name="Обычный 12 3 2 2 3 4 5 2" xfId="50906"/>
    <cellStyle name="Обычный 12 3 2 2 3 4 6" xfId="30084"/>
    <cellStyle name="Обычный 12 3 2 2 3 4 7" xfId="60258"/>
    <cellStyle name="Обычный 12 3 2 2 3 5" xfId="2452"/>
    <cellStyle name="Обычный 12 3 2 2 3 5 2" xfId="8642"/>
    <cellStyle name="Обычный 12 3 2 2 3 5 2 2" xfId="36927"/>
    <cellStyle name="Обычный 12 3 2 2 3 5 3" xfId="16600"/>
    <cellStyle name="Обычный 12 3 2 2 3 5 3 2" xfId="44885"/>
    <cellStyle name="Обычный 12 3 2 2 3 5 4" xfId="22624"/>
    <cellStyle name="Обычный 12 3 2 2 3 5 4 2" xfId="50908"/>
    <cellStyle name="Обычный 12 3 2 2 3 5 5" xfId="30742"/>
    <cellStyle name="Обычный 12 3 2 2 3 6" xfId="4798"/>
    <cellStyle name="Обычный 12 3 2 2 3 6 2" xfId="8643"/>
    <cellStyle name="Обычный 12 3 2 2 3 6 2 2" xfId="36928"/>
    <cellStyle name="Обычный 12 3 2 2 3 6 3" xfId="22625"/>
    <cellStyle name="Обычный 12 3 2 2 3 6 3 2" xfId="50909"/>
    <cellStyle name="Обычный 12 3 2 2 3 6 4" xfId="33087"/>
    <cellStyle name="Обычный 12 3 2 2 3 7" xfId="6116"/>
    <cellStyle name="Обычный 12 3 2 2 3 7 2" xfId="8644"/>
    <cellStyle name="Обычный 12 3 2 2 3 7 2 2" xfId="36929"/>
    <cellStyle name="Обычный 12 3 2 2 3 7 3" xfId="22626"/>
    <cellStyle name="Обычный 12 3 2 2 3 7 3 2" xfId="50910"/>
    <cellStyle name="Обычный 12 3 2 2 3 7 4" xfId="34403"/>
    <cellStyle name="Обычный 12 3 2 2 3 8" xfId="8625"/>
    <cellStyle name="Обычный 12 3 2 2 3 8 2" xfId="36910"/>
    <cellStyle name="Обычный 12 3 2 2 3 9" xfId="14625"/>
    <cellStyle name="Обычный 12 3 2 2 3 9 2" xfId="42910"/>
    <cellStyle name="Обычный 12 3 2 2 4" xfId="637"/>
    <cellStyle name="Обычный 12 3 2 2 4 10" xfId="20264"/>
    <cellStyle name="Обычный 12 3 2 2 4 10 2" xfId="48548"/>
    <cellStyle name="Обычный 12 3 2 2 4 11" xfId="22627"/>
    <cellStyle name="Обычный 12 3 2 2 4 11 2" xfId="50911"/>
    <cellStyle name="Обычный 12 3 2 2 4 12" xfId="28932"/>
    <cellStyle name="Обычный 12 3 2 2 4 13" xfId="57567"/>
    <cellStyle name="Обычный 12 3 2 2 4 14" xfId="58917"/>
    <cellStyle name="Обычный 12 3 2 2 4 2" xfId="1061"/>
    <cellStyle name="Обычный 12 3 2 2 4 2 10" xfId="29352"/>
    <cellStyle name="Обычный 12 3 2 2 4 2 11" xfId="57568"/>
    <cellStyle name="Обычный 12 3 2 2 4 2 12" xfId="58918"/>
    <cellStyle name="Обычный 12 3 2 2 4 2 2" xfId="3037"/>
    <cellStyle name="Обычный 12 3 2 2 4 2 2 2" xfId="8647"/>
    <cellStyle name="Обычный 12 3 2 2 4 2 2 2 2" xfId="36932"/>
    <cellStyle name="Обычный 12 3 2 2 4 2 2 3" xfId="17185"/>
    <cellStyle name="Обычный 12 3 2 2 4 2 2 3 2" xfId="45470"/>
    <cellStyle name="Обычный 12 3 2 2 4 2 2 4" xfId="22629"/>
    <cellStyle name="Обычный 12 3 2 2 4 2 2 4 2" xfId="50913"/>
    <cellStyle name="Обычный 12 3 2 2 4 2 2 5" xfId="31327"/>
    <cellStyle name="Обычный 12 3 2 2 4 2 2 6" xfId="60263"/>
    <cellStyle name="Обычный 12 3 2 2 4 2 3" xfId="4803"/>
    <cellStyle name="Обычный 12 3 2 2 4 2 3 2" xfId="8648"/>
    <cellStyle name="Обычный 12 3 2 2 4 2 3 2 2" xfId="36933"/>
    <cellStyle name="Обычный 12 3 2 2 4 2 3 3" xfId="22630"/>
    <cellStyle name="Обычный 12 3 2 2 4 2 3 3 2" xfId="50914"/>
    <cellStyle name="Обычный 12 3 2 2 4 2 3 4" xfId="33092"/>
    <cellStyle name="Обычный 12 3 2 2 4 2 4" xfId="6121"/>
    <cellStyle name="Обычный 12 3 2 2 4 2 4 2" xfId="8649"/>
    <cellStyle name="Обычный 12 3 2 2 4 2 4 2 2" xfId="36934"/>
    <cellStyle name="Обычный 12 3 2 2 4 2 4 3" xfId="22631"/>
    <cellStyle name="Обычный 12 3 2 2 4 2 4 3 2" xfId="50915"/>
    <cellStyle name="Обычный 12 3 2 2 4 2 4 4" xfId="34408"/>
    <cellStyle name="Обычный 12 3 2 2 4 2 5" xfId="8646"/>
    <cellStyle name="Обычный 12 3 2 2 4 2 5 2" xfId="36931"/>
    <cellStyle name="Обычный 12 3 2 2 4 2 6" xfId="15210"/>
    <cellStyle name="Обычный 12 3 2 2 4 2 6 2" xfId="43495"/>
    <cellStyle name="Обычный 12 3 2 2 4 2 7" xfId="19076"/>
    <cellStyle name="Обычный 12 3 2 2 4 2 7 2" xfId="47360"/>
    <cellStyle name="Обычный 12 3 2 2 4 2 8" xfId="20265"/>
    <cellStyle name="Обычный 12 3 2 2 4 2 8 2" xfId="48549"/>
    <cellStyle name="Обычный 12 3 2 2 4 2 9" xfId="22628"/>
    <cellStyle name="Обычный 12 3 2 2 4 2 9 2" xfId="50912"/>
    <cellStyle name="Обычный 12 3 2 2 4 3" xfId="1959"/>
    <cellStyle name="Обычный 12 3 2 2 4 3 2" xfId="3934"/>
    <cellStyle name="Обычный 12 3 2 2 4 3 2 2" xfId="8651"/>
    <cellStyle name="Обычный 12 3 2 2 4 3 2 2 2" xfId="36936"/>
    <cellStyle name="Обычный 12 3 2 2 4 3 2 3" xfId="18082"/>
    <cellStyle name="Обычный 12 3 2 2 4 3 2 3 2" xfId="46367"/>
    <cellStyle name="Обычный 12 3 2 2 4 3 2 4" xfId="22633"/>
    <cellStyle name="Обычный 12 3 2 2 4 3 2 4 2" xfId="50917"/>
    <cellStyle name="Обычный 12 3 2 2 4 3 2 5" xfId="32224"/>
    <cellStyle name="Обычный 12 3 2 2 4 3 3" xfId="8650"/>
    <cellStyle name="Обычный 12 3 2 2 4 3 3 2" xfId="36935"/>
    <cellStyle name="Обычный 12 3 2 2 4 3 4" xfId="16107"/>
    <cellStyle name="Обычный 12 3 2 2 4 3 4 2" xfId="44392"/>
    <cellStyle name="Обычный 12 3 2 2 4 3 5" xfId="22632"/>
    <cellStyle name="Обычный 12 3 2 2 4 3 5 2" xfId="50916"/>
    <cellStyle name="Обычный 12 3 2 2 4 3 6" xfId="30249"/>
    <cellStyle name="Обычный 12 3 2 2 4 3 7" xfId="60262"/>
    <cellStyle name="Обычный 12 3 2 2 4 4" xfId="2617"/>
    <cellStyle name="Обычный 12 3 2 2 4 4 2" xfId="8652"/>
    <cellStyle name="Обычный 12 3 2 2 4 4 2 2" xfId="36937"/>
    <cellStyle name="Обычный 12 3 2 2 4 4 3" xfId="16765"/>
    <cellStyle name="Обычный 12 3 2 2 4 4 3 2" xfId="45050"/>
    <cellStyle name="Обычный 12 3 2 2 4 4 4" xfId="22634"/>
    <cellStyle name="Обычный 12 3 2 2 4 4 4 2" xfId="50918"/>
    <cellStyle name="Обычный 12 3 2 2 4 4 5" xfId="30907"/>
    <cellStyle name="Обычный 12 3 2 2 4 5" xfId="4802"/>
    <cellStyle name="Обычный 12 3 2 2 4 5 2" xfId="8653"/>
    <cellStyle name="Обычный 12 3 2 2 4 5 2 2" xfId="36938"/>
    <cellStyle name="Обычный 12 3 2 2 4 5 3" xfId="22635"/>
    <cellStyle name="Обычный 12 3 2 2 4 5 3 2" xfId="50919"/>
    <cellStyle name="Обычный 12 3 2 2 4 5 4" xfId="33091"/>
    <cellStyle name="Обычный 12 3 2 2 4 6" xfId="6120"/>
    <cellStyle name="Обычный 12 3 2 2 4 6 2" xfId="8654"/>
    <cellStyle name="Обычный 12 3 2 2 4 6 2 2" xfId="36939"/>
    <cellStyle name="Обычный 12 3 2 2 4 6 3" xfId="22636"/>
    <cellStyle name="Обычный 12 3 2 2 4 6 3 2" xfId="50920"/>
    <cellStyle name="Обычный 12 3 2 2 4 6 4" xfId="34407"/>
    <cellStyle name="Обычный 12 3 2 2 4 7" xfId="8645"/>
    <cellStyle name="Обычный 12 3 2 2 4 7 2" xfId="36930"/>
    <cellStyle name="Обычный 12 3 2 2 4 8" xfId="14790"/>
    <cellStyle name="Обычный 12 3 2 2 4 8 2" xfId="43075"/>
    <cellStyle name="Обычный 12 3 2 2 4 9" xfId="19075"/>
    <cellStyle name="Обычный 12 3 2 2 4 9 2" xfId="47359"/>
    <cellStyle name="Обычный 12 3 2 2 5" xfId="1054"/>
    <cellStyle name="Обычный 12 3 2 2 5 10" xfId="29345"/>
    <cellStyle name="Обычный 12 3 2 2 5 11" xfId="57569"/>
    <cellStyle name="Обычный 12 3 2 2 5 12" xfId="58919"/>
    <cellStyle name="Обычный 12 3 2 2 5 2" xfId="3030"/>
    <cellStyle name="Обычный 12 3 2 2 5 2 2" xfId="8656"/>
    <cellStyle name="Обычный 12 3 2 2 5 2 2 2" xfId="36941"/>
    <cellStyle name="Обычный 12 3 2 2 5 2 3" xfId="17178"/>
    <cellStyle name="Обычный 12 3 2 2 5 2 3 2" xfId="45463"/>
    <cellStyle name="Обычный 12 3 2 2 5 2 4" xfId="22638"/>
    <cellStyle name="Обычный 12 3 2 2 5 2 4 2" xfId="50922"/>
    <cellStyle name="Обычный 12 3 2 2 5 2 5" xfId="31320"/>
    <cellStyle name="Обычный 12 3 2 2 5 2 6" xfId="60264"/>
    <cellStyle name="Обычный 12 3 2 2 5 3" xfId="4804"/>
    <cellStyle name="Обычный 12 3 2 2 5 3 2" xfId="8657"/>
    <cellStyle name="Обычный 12 3 2 2 5 3 2 2" xfId="36942"/>
    <cellStyle name="Обычный 12 3 2 2 5 3 3" xfId="22639"/>
    <cellStyle name="Обычный 12 3 2 2 5 3 3 2" xfId="50923"/>
    <cellStyle name="Обычный 12 3 2 2 5 3 4" xfId="33093"/>
    <cellStyle name="Обычный 12 3 2 2 5 4" xfId="6122"/>
    <cellStyle name="Обычный 12 3 2 2 5 4 2" xfId="8658"/>
    <cellStyle name="Обычный 12 3 2 2 5 4 2 2" xfId="36943"/>
    <cellStyle name="Обычный 12 3 2 2 5 4 3" xfId="22640"/>
    <cellStyle name="Обычный 12 3 2 2 5 4 3 2" xfId="50924"/>
    <cellStyle name="Обычный 12 3 2 2 5 4 4" xfId="34409"/>
    <cellStyle name="Обычный 12 3 2 2 5 5" xfId="8655"/>
    <cellStyle name="Обычный 12 3 2 2 5 5 2" xfId="36940"/>
    <cellStyle name="Обычный 12 3 2 2 5 6" xfId="15203"/>
    <cellStyle name="Обычный 12 3 2 2 5 6 2" xfId="43488"/>
    <cellStyle name="Обычный 12 3 2 2 5 7" xfId="19077"/>
    <cellStyle name="Обычный 12 3 2 2 5 7 2" xfId="47361"/>
    <cellStyle name="Обычный 12 3 2 2 5 8" xfId="20266"/>
    <cellStyle name="Обычный 12 3 2 2 5 8 2" xfId="48550"/>
    <cellStyle name="Обычный 12 3 2 2 5 9" xfId="22637"/>
    <cellStyle name="Обычный 12 3 2 2 5 9 2" xfId="50921"/>
    <cellStyle name="Обычный 12 3 2 2 6" xfId="1630"/>
    <cellStyle name="Обычный 12 3 2 2 6 2" xfId="3605"/>
    <cellStyle name="Обычный 12 3 2 2 6 2 2" xfId="8660"/>
    <cellStyle name="Обычный 12 3 2 2 6 2 2 2" xfId="36945"/>
    <cellStyle name="Обычный 12 3 2 2 6 2 3" xfId="17753"/>
    <cellStyle name="Обычный 12 3 2 2 6 2 3 2" xfId="46038"/>
    <cellStyle name="Обычный 12 3 2 2 6 2 4" xfId="22642"/>
    <cellStyle name="Обычный 12 3 2 2 6 2 4 2" xfId="50926"/>
    <cellStyle name="Обычный 12 3 2 2 6 2 5" xfId="31895"/>
    <cellStyle name="Обычный 12 3 2 2 6 3" xfId="8659"/>
    <cellStyle name="Обычный 12 3 2 2 6 3 2" xfId="36944"/>
    <cellStyle name="Обычный 12 3 2 2 6 4" xfId="15778"/>
    <cellStyle name="Обычный 12 3 2 2 6 4 2" xfId="44063"/>
    <cellStyle name="Обычный 12 3 2 2 6 5" xfId="22641"/>
    <cellStyle name="Обычный 12 3 2 2 6 5 2" xfId="50925"/>
    <cellStyle name="Обычный 12 3 2 2 6 6" xfId="29920"/>
    <cellStyle name="Обычный 12 3 2 2 6 7" xfId="60249"/>
    <cellStyle name="Обычный 12 3 2 2 7" xfId="2288"/>
    <cellStyle name="Обычный 12 3 2 2 7 2" xfId="8661"/>
    <cellStyle name="Обычный 12 3 2 2 7 2 2" xfId="36946"/>
    <cellStyle name="Обычный 12 3 2 2 7 3" xfId="16436"/>
    <cellStyle name="Обычный 12 3 2 2 7 3 2" xfId="44721"/>
    <cellStyle name="Обычный 12 3 2 2 7 4" xfId="22643"/>
    <cellStyle name="Обычный 12 3 2 2 7 4 2" xfId="50927"/>
    <cellStyle name="Обычный 12 3 2 2 7 5" xfId="30578"/>
    <cellStyle name="Обычный 12 3 2 2 8" xfId="4266"/>
    <cellStyle name="Обычный 12 3 2 2 8 2" xfId="8662"/>
    <cellStyle name="Обычный 12 3 2 2 8 2 2" xfId="36947"/>
    <cellStyle name="Обычный 12 3 2 2 8 3" xfId="18414"/>
    <cellStyle name="Обычный 12 3 2 2 8 3 2" xfId="46699"/>
    <cellStyle name="Обычный 12 3 2 2 8 4" xfId="22644"/>
    <cellStyle name="Обычный 12 3 2 2 8 4 2" xfId="50928"/>
    <cellStyle name="Обычный 12 3 2 2 8 5" xfId="32556"/>
    <cellStyle name="Обычный 12 3 2 2 9" xfId="4429"/>
    <cellStyle name="Обычный 12 3 2 2 9 2" xfId="8663"/>
    <cellStyle name="Обычный 12 3 2 2 9 2 2" xfId="36948"/>
    <cellStyle name="Обычный 12 3 2 2 9 3" xfId="18577"/>
    <cellStyle name="Обычный 12 3 2 2 9 3 2" xfId="46862"/>
    <cellStyle name="Обычный 12 3 2 2 9 4" xfId="22645"/>
    <cellStyle name="Обычный 12 3 2 2 9 4 2" xfId="50929"/>
    <cellStyle name="Обычный 12 3 2 2 9 5" xfId="32719"/>
    <cellStyle name="Обычный 12 3 2 20" xfId="28441"/>
    <cellStyle name="Обычный 12 3 2 20 2" xfId="56725"/>
    <cellStyle name="Обычный 12 3 2 21" xfId="28602"/>
    <cellStyle name="Обычный 12 3 2 22" xfId="56885"/>
    <cellStyle name="Обычный 12 3 2 23" xfId="57179"/>
    <cellStyle name="Обычный 12 3 2 24" xfId="57553"/>
    <cellStyle name="Обычный 12 3 2 25" xfId="58903"/>
    <cellStyle name="Обычный 12 3 2 3" xfId="195"/>
    <cellStyle name="Обычный 12 3 2 3 10" xfId="4805"/>
    <cellStyle name="Обычный 12 3 2 3 10 2" xfId="8665"/>
    <cellStyle name="Обычный 12 3 2 3 10 2 2" xfId="36950"/>
    <cellStyle name="Обычный 12 3 2 3 10 3" xfId="22647"/>
    <cellStyle name="Обычный 12 3 2 3 10 3 2" xfId="50931"/>
    <cellStyle name="Обычный 12 3 2 3 10 4" xfId="33094"/>
    <cellStyle name="Обычный 12 3 2 3 11" xfId="6123"/>
    <cellStyle name="Обычный 12 3 2 3 11 2" xfId="8666"/>
    <cellStyle name="Обычный 12 3 2 3 11 2 2" xfId="36951"/>
    <cellStyle name="Обычный 12 3 2 3 11 3" xfId="22648"/>
    <cellStyle name="Обычный 12 3 2 3 11 3 2" xfId="50932"/>
    <cellStyle name="Обычный 12 3 2 3 11 4" xfId="34410"/>
    <cellStyle name="Обычный 12 3 2 3 12" xfId="7230"/>
    <cellStyle name="Обычный 12 3 2 3 12 2" xfId="8667"/>
    <cellStyle name="Обычный 12 3 2 3 12 2 2" xfId="36952"/>
    <cellStyle name="Обычный 12 3 2 3 12 3" xfId="22649"/>
    <cellStyle name="Обычный 12 3 2 3 12 3 2" xfId="50933"/>
    <cellStyle name="Обычный 12 3 2 3 12 4" xfId="35515"/>
    <cellStyle name="Обычный 12 3 2 3 13" xfId="8664"/>
    <cellStyle name="Обычный 12 3 2 3 13 2" xfId="36949"/>
    <cellStyle name="Обычный 12 3 2 3 14" xfId="14463"/>
    <cellStyle name="Обычный 12 3 2 3 14 2" xfId="42748"/>
    <cellStyle name="Обычный 12 3 2 3 15" xfId="18741"/>
    <cellStyle name="Обычный 12 3 2 3 15 2" xfId="47025"/>
    <cellStyle name="Обычный 12 3 2 3 16" xfId="20267"/>
    <cellStyle name="Обычный 12 3 2 3 16 2" xfId="48551"/>
    <cellStyle name="Обычный 12 3 2 3 17" xfId="22646"/>
    <cellStyle name="Обычный 12 3 2 3 17 2" xfId="50930"/>
    <cellStyle name="Обычный 12 3 2 3 18" xfId="28444"/>
    <cellStyle name="Обычный 12 3 2 3 18 2" xfId="56728"/>
    <cellStyle name="Обычный 12 3 2 3 19" xfId="28605"/>
    <cellStyle name="Обычный 12 3 2 3 2" xfId="196"/>
    <cellStyle name="Обычный 12 3 2 3 2 10" xfId="6124"/>
    <cellStyle name="Обычный 12 3 2 3 2 10 2" xfId="8669"/>
    <cellStyle name="Обычный 12 3 2 3 2 10 2 2" xfId="36954"/>
    <cellStyle name="Обычный 12 3 2 3 2 10 3" xfId="22651"/>
    <cellStyle name="Обычный 12 3 2 3 2 10 3 2" xfId="50935"/>
    <cellStyle name="Обычный 12 3 2 3 2 10 4" xfId="34411"/>
    <cellStyle name="Обычный 12 3 2 3 2 11" xfId="7231"/>
    <cellStyle name="Обычный 12 3 2 3 2 11 2" xfId="8670"/>
    <cellStyle name="Обычный 12 3 2 3 2 11 2 2" xfId="36955"/>
    <cellStyle name="Обычный 12 3 2 3 2 11 3" xfId="22652"/>
    <cellStyle name="Обычный 12 3 2 3 2 11 3 2" xfId="50936"/>
    <cellStyle name="Обычный 12 3 2 3 2 11 4" xfId="35516"/>
    <cellStyle name="Обычный 12 3 2 3 2 12" xfId="8668"/>
    <cellStyle name="Обычный 12 3 2 3 2 12 2" xfId="36953"/>
    <cellStyle name="Обычный 12 3 2 3 2 13" xfId="14464"/>
    <cellStyle name="Обычный 12 3 2 3 2 13 2" xfId="42749"/>
    <cellStyle name="Обычный 12 3 2 3 2 14" xfId="18742"/>
    <cellStyle name="Обычный 12 3 2 3 2 14 2" xfId="47026"/>
    <cellStyle name="Обычный 12 3 2 3 2 15" xfId="20268"/>
    <cellStyle name="Обычный 12 3 2 3 2 15 2" xfId="48552"/>
    <cellStyle name="Обычный 12 3 2 3 2 16" xfId="22650"/>
    <cellStyle name="Обычный 12 3 2 3 2 16 2" xfId="50934"/>
    <cellStyle name="Обычный 12 3 2 3 2 17" xfId="28445"/>
    <cellStyle name="Обычный 12 3 2 3 2 17 2" xfId="56729"/>
    <cellStyle name="Обычный 12 3 2 3 2 18" xfId="28606"/>
    <cellStyle name="Обычный 12 3 2 3 2 19" xfId="56889"/>
    <cellStyle name="Обычный 12 3 2 3 2 2" xfId="466"/>
    <cellStyle name="Обычный 12 3 2 3 2 2 10" xfId="19078"/>
    <cellStyle name="Обычный 12 3 2 3 2 2 10 2" xfId="47362"/>
    <cellStyle name="Обычный 12 3 2 3 2 2 11" xfId="20269"/>
    <cellStyle name="Обычный 12 3 2 3 2 2 11 2" xfId="48553"/>
    <cellStyle name="Обычный 12 3 2 3 2 2 12" xfId="22653"/>
    <cellStyle name="Обычный 12 3 2 3 2 2 12 2" xfId="50937"/>
    <cellStyle name="Обычный 12 3 2 3 2 2 13" xfId="28770"/>
    <cellStyle name="Обычный 12 3 2 3 2 2 14" xfId="57572"/>
    <cellStyle name="Обычный 12 3 2 3 2 2 15" xfId="58922"/>
    <cellStyle name="Обычный 12 3 2 3 2 2 2" xfId="807"/>
    <cellStyle name="Обычный 12 3 2 3 2 2 2 10" xfId="20270"/>
    <cellStyle name="Обычный 12 3 2 3 2 2 2 10 2" xfId="48554"/>
    <cellStyle name="Обычный 12 3 2 3 2 2 2 11" xfId="22654"/>
    <cellStyle name="Обычный 12 3 2 3 2 2 2 11 2" xfId="50938"/>
    <cellStyle name="Обычный 12 3 2 3 2 2 2 12" xfId="29099"/>
    <cellStyle name="Обычный 12 3 2 3 2 2 2 13" xfId="57573"/>
    <cellStyle name="Обычный 12 3 2 3 2 2 2 14" xfId="58923"/>
    <cellStyle name="Обычный 12 3 2 3 2 2 2 2" xfId="1065"/>
    <cellStyle name="Обычный 12 3 2 3 2 2 2 2 10" xfId="29356"/>
    <cellStyle name="Обычный 12 3 2 3 2 2 2 2 11" xfId="57574"/>
    <cellStyle name="Обычный 12 3 2 3 2 2 2 2 12" xfId="58924"/>
    <cellStyle name="Обычный 12 3 2 3 2 2 2 2 2" xfId="3041"/>
    <cellStyle name="Обычный 12 3 2 3 2 2 2 2 2 2" xfId="8674"/>
    <cellStyle name="Обычный 12 3 2 3 2 2 2 2 2 2 2" xfId="36959"/>
    <cellStyle name="Обычный 12 3 2 3 2 2 2 2 2 3" xfId="17189"/>
    <cellStyle name="Обычный 12 3 2 3 2 2 2 2 2 3 2" xfId="45474"/>
    <cellStyle name="Обычный 12 3 2 3 2 2 2 2 2 4" xfId="22656"/>
    <cellStyle name="Обычный 12 3 2 3 2 2 2 2 2 4 2" xfId="50940"/>
    <cellStyle name="Обычный 12 3 2 3 2 2 2 2 2 5" xfId="31331"/>
    <cellStyle name="Обычный 12 3 2 3 2 2 2 2 2 6" xfId="60269"/>
    <cellStyle name="Обычный 12 3 2 3 2 2 2 2 3" xfId="4809"/>
    <cellStyle name="Обычный 12 3 2 3 2 2 2 2 3 2" xfId="8675"/>
    <cellStyle name="Обычный 12 3 2 3 2 2 2 2 3 2 2" xfId="36960"/>
    <cellStyle name="Обычный 12 3 2 3 2 2 2 2 3 3" xfId="22657"/>
    <cellStyle name="Обычный 12 3 2 3 2 2 2 2 3 3 2" xfId="50941"/>
    <cellStyle name="Обычный 12 3 2 3 2 2 2 2 3 4" xfId="33098"/>
    <cellStyle name="Обычный 12 3 2 3 2 2 2 2 4" xfId="6127"/>
    <cellStyle name="Обычный 12 3 2 3 2 2 2 2 4 2" xfId="8676"/>
    <cellStyle name="Обычный 12 3 2 3 2 2 2 2 4 2 2" xfId="36961"/>
    <cellStyle name="Обычный 12 3 2 3 2 2 2 2 4 3" xfId="22658"/>
    <cellStyle name="Обычный 12 3 2 3 2 2 2 2 4 3 2" xfId="50942"/>
    <cellStyle name="Обычный 12 3 2 3 2 2 2 2 4 4" xfId="34414"/>
    <cellStyle name="Обычный 12 3 2 3 2 2 2 2 5" xfId="8673"/>
    <cellStyle name="Обычный 12 3 2 3 2 2 2 2 5 2" xfId="36958"/>
    <cellStyle name="Обычный 12 3 2 3 2 2 2 2 6" xfId="15214"/>
    <cellStyle name="Обычный 12 3 2 3 2 2 2 2 6 2" xfId="43499"/>
    <cellStyle name="Обычный 12 3 2 3 2 2 2 2 7" xfId="19080"/>
    <cellStyle name="Обычный 12 3 2 3 2 2 2 2 7 2" xfId="47364"/>
    <cellStyle name="Обычный 12 3 2 3 2 2 2 2 8" xfId="20271"/>
    <cellStyle name="Обычный 12 3 2 3 2 2 2 2 8 2" xfId="48555"/>
    <cellStyle name="Обычный 12 3 2 3 2 2 2 2 9" xfId="22655"/>
    <cellStyle name="Обычный 12 3 2 3 2 2 2 2 9 2" xfId="50939"/>
    <cellStyle name="Обычный 12 3 2 3 2 2 2 3" xfId="2126"/>
    <cellStyle name="Обычный 12 3 2 3 2 2 2 3 2" xfId="4101"/>
    <cellStyle name="Обычный 12 3 2 3 2 2 2 3 2 2" xfId="8678"/>
    <cellStyle name="Обычный 12 3 2 3 2 2 2 3 2 2 2" xfId="36963"/>
    <cellStyle name="Обычный 12 3 2 3 2 2 2 3 2 3" xfId="18249"/>
    <cellStyle name="Обычный 12 3 2 3 2 2 2 3 2 3 2" xfId="46534"/>
    <cellStyle name="Обычный 12 3 2 3 2 2 2 3 2 4" xfId="22660"/>
    <cellStyle name="Обычный 12 3 2 3 2 2 2 3 2 4 2" xfId="50944"/>
    <cellStyle name="Обычный 12 3 2 3 2 2 2 3 2 5" xfId="32391"/>
    <cellStyle name="Обычный 12 3 2 3 2 2 2 3 3" xfId="8677"/>
    <cellStyle name="Обычный 12 3 2 3 2 2 2 3 3 2" xfId="36962"/>
    <cellStyle name="Обычный 12 3 2 3 2 2 2 3 4" xfId="16274"/>
    <cellStyle name="Обычный 12 3 2 3 2 2 2 3 4 2" xfId="44559"/>
    <cellStyle name="Обычный 12 3 2 3 2 2 2 3 5" xfId="22659"/>
    <cellStyle name="Обычный 12 3 2 3 2 2 2 3 5 2" xfId="50943"/>
    <cellStyle name="Обычный 12 3 2 3 2 2 2 3 6" xfId="30416"/>
    <cellStyle name="Обычный 12 3 2 3 2 2 2 3 7" xfId="60268"/>
    <cellStyle name="Обычный 12 3 2 3 2 2 2 4" xfId="2784"/>
    <cellStyle name="Обычный 12 3 2 3 2 2 2 4 2" xfId="8679"/>
    <cellStyle name="Обычный 12 3 2 3 2 2 2 4 2 2" xfId="36964"/>
    <cellStyle name="Обычный 12 3 2 3 2 2 2 4 3" xfId="16932"/>
    <cellStyle name="Обычный 12 3 2 3 2 2 2 4 3 2" xfId="45217"/>
    <cellStyle name="Обычный 12 3 2 3 2 2 2 4 4" xfId="22661"/>
    <cellStyle name="Обычный 12 3 2 3 2 2 2 4 4 2" xfId="50945"/>
    <cellStyle name="Обычный 12 3 2 3 2 2 2 4 5" xfId="31074"/>
    <cellStyle name="Обычный 12 3 2 3 2 2 2 5" xfId="4808"/>
    <cellStyle name="Обычный 12 3 2 3 2 2 2 5 2" xfId="8680"/>
    <cellStyle name="Обычный 12 3 2 3 2 2 2 5 2 2" xfId="36965"/>
    <cellStyle name="Обычный 12 3 2 3 2 2 2 5 3" xfId="22662"/>
    <cellStyle name="Обычный 12 3 2 3 2 2 2 5 3 2" xfId="50946"/>
    <cellStyle name="Обычный 12 3 2 3 2 2 2 5 4" xfId="33097"/>
    <cellStyle name="Обычный 12 3 2 3 2 2 2 6" xfId="6126"/>
    <cellStyle name="Обычный 12 3 2 3 2 2 2 6 2" xfId="8681"/>
    <cellStyle name="Обычный 12 3 2 3 2 2 2 6 2 2" xfId="36966"/>
    <cellStyle name="Обычный 12 3 2 3 2 2 2 6 3" xfId="22663"/>
    <cellStyle name="Обычный 12 3 2 3 2 2 2 6 3 2" xfId="50947"/>
    <cellStyle name="Обычный 12 3 2 3 2 2 2 6 4" xfId="34413"/>
    <cellStyle name="Обычный 12 3 2 3 2 2 2 7" xfId="8672"/>
    <cellStyle name="Обычный 12 3 2 3 2 2 2 7 2" xfId="36957"/>
    <cellStyle name="Обычный 12 3 2 3 2 2 2 8" xfId="14957"/>
    <cellStyle name="Обычный 12 3 2 3 2 2 2 8 2" xfId="43242"/>
    <cellStyle name="Обычный 12 3 2 3 2 2 2 9" xfId="19079"/>
    <cellStyle name="Обычный 12 3 2 3 2 2 2 9 2" xfId="47363"/>
    <cellStyle name="Обычный 12 3 2 3 2 2 3" xfId="1064"/>
    <cellStyle name="Обычный 12 3 2 3 2 2 3 10" xfId="29355"/>
    <cellStyle name="Обычный 12 3 2 3 2 2 3 11" xfId="57575"/>
    <cellStyle name="Обычный 12 3 2 3 2 2 3 12" xfId="58925"/>
    <cellStyle name="Обычный 12 3 2 3 2 2 3 2" xfId="3040"/>
    <cellStyle name="Обычный 12 3 2 3 2 2 3 2 2" xfId="8683"/>
    <cellStyle name="Обычный 12 3 2 3 2 2 3 2 2 2" xfId="36968"/>
    <cellStyle name="Обычный 12 3 2 3 2 2 3 2 3" xfId="17188"/>
    <cellStyle name="Обычный 12 3 2 3 2 2 3 2 3 2" xfId="45473"/>
    <cellStyle name="Обычный 12 3 2 3 2 2 3 2 4" xfId="22665"/>
    <cellStyle name="Обычный 12 3 2 3 2 2 3 2 4 2" xfId="50949"/>
    <cellStyle name="Обычный 12 3 2 3 2 2 3 2 5" xfId="31330"/>
    <cellStyle name="Обычный 12 3 2 3 2 2 3 2 6" xfId="60270"/>
    <cellStyle name="Обычный 12 3 2 3 2 2 3 3" xfId="4810"/>
    <cellStyle name="Обычный 12 3 2 3 2 2 3 3 2" xfId="8684"/>
    <cellStyle name="Обычный 12 3 2 3 2 2 3 3 2 2" xfId="36969"/>
    <cellStyle name="Обычный 12 3 2 3 2 2 3 3 3" xfId="22666"/>
    <cellStyle name="Обычный 12 3 2 3 2 2 3 3 3 2" xfId="50950"/>
    <cellStyle name="Обычный 12 3 2 3 2 2 3 3 4" xfId="33099"/>
    <cellStyle name="Обычный 12 3 2 3 2 2 3 4" xfId="6128"/>
    <cellStyle name="Обычный 12 3 2 3 2 2 3 4 2" xfId="8685"/>
    <cellStyle name="Обычный 12 3 2 3 2 2 3 4 2 2" xfId="36970"/>
    <cellStyle name="Обычный 12 3 2 3 2 2 3 4 3" xfId="22667"/>
    <cellStyle name="Обычный 12 3 2 3 2 2 3 4 3 2" xfId="50951"/>
    <cellStyle name="Обычный 12 3 2 3 2 2 3 4 4" xfId="34415"/>
    <cellStyle name="Обычный 12 3 2 3 2 2 3 5" xfId="8682"/>
    <cellStyle name="Обычный 12 3 2 3 2 2 3 5 2" xfId="36967"/>
    <cellStyle name="Обычный 12 3 2 3 2 2 3 6" xfId="15213"/>
    <cellStyle name="Обычный 12 3 2 3 2 2 3 6 2" xfId="43498"/>
    <cellStyle name="Обычный 12 3 2 3 2 2 3 7" xfId="19081"/>
    <cellStyle name="Обычный 12 3 2 3 2 2 3 7 2" xfId="47365"/>
    <cellStyle name="Обычный 12 3 2 3 2 2 3 8" xfId="20272"/>
    <cellStyle name="Обычный 12 3 2 3 2 2 3 8 2" xfId="48556"/>
    <cellStyle name="Обычный 12 3 2 3 2 2 3 9" xfId="22664"/>
    <cellStyle name="Обычный 12 3 2 3 2 2 3 9 2" xfId="50948"/>
    <cellStyle name="Обычный 12 3 2 3 2 2 4" xfId="1797"/>
    <cellStyle name="Обычный 12 3 2 3 2 2 4 2" xfId="3772"/>
    <cellStyle name="Обычный 12 3 2 3 2 2 4 2 2" xfId="8687"/>
    <cellStyle name="Обычный 12 3 2 3 2 2 4 2 2 2" xfId="36972"/>
    <cellStyle name="Обычный 12 3 2 3 2 2 4 2 3" xfId="17920"/>
    <cellStyle name="Обычный 12 3 2 3 2 2 4 2 3 2" xfId="46205"/>
    <cellStyle name="Обычный 12 3 2 3 2 2 4 2 4" xfId="22669"/>
    <cellStyle name="Обычный 12 3 2 3 2 2 4 2 4 2" xfId="50953"/>
    <cellStyle name="Обычный 12 3 2 3 2 2 4 2 5" xfId="32062"/>
    <cellStyle name="Обычный 12 3 2 3 2 2 4 3" xfId="8686"/>
    <cellStyle name="Обычный 12 3 2 3 2 2 4 3 2" xfId="36971"/>
    <cellStyle name="Обычный 12 3 2 3 2 2 4 4" xfId="15945"/>
    <cellStyle name="Обычный 12 3 2 3 2 2 4 4 2" xfId="44230"/>
    <cellStyle name="Обычный 12 3 2 3 2 2 4 5" xfId="22668"/>
    <cellStyle name="Обычный 12 3 2 3 2 2 4 5 2" xfId="50952"/>
    <cellStyle name="Обычный 12 3 2 3 2 2 4 6" xfId="30087"/>
    <cellStyle name="Обычный 12 3 2 3 2 2 4 7" xfId="60267"/>
    <cellStyle name="Обычный 12 3 2 3 2 2 5" xfId="2455"/>
    <cellStyle name="Обычный 12 3 2 3 2 2 5 2" xfId="8688"/>
    <cellStyle name="Обычный 12 3 2 3 2 2 5 2 2" xfId="36973"/>
    <cellStyle name="Обычный 12 3 2 3 2 2 5 3" xfId="16603"/>
    <cellStyle name="Обычный 12 3 2 3 2 2 5 3 2" xfId="44888"/>
    <cellStyle name="Обычный 12 3 2 3 2 2 5 4" xfId="22670"/>
    <cellStyle name="Обычный 12 3 2 3 2 2 5 4 2" xfId="50954"/>
    <cellStyle name="Обычный 12 3 2 3 2 2 5 5" xfId="30745"/>
    <cellStyle name="Обычный 12 3 2 3 2 2 6" xfId="4807"/>
    <cellStyle name="Обычный 12 3 2 3 2 2 6 2" xfId="8689"/>
    <cellStyle name="Обычный 12 3 2 3 2 2 6 2 2" xfId="36974"/>
    <cellStyle name="Обычный 12 3 2 3 2 2 6 3" xfId="22671"/>
    <cellStyle name="Обычный 12 3 2 3 2 2 6 3 2" xfId="50955"/>
    <cellStyle name="Обычный 12 3 2 3 2 2 6 4" xfId="33096"/>
    <cellStyle name="Обычный 12 3 2 3 2 2 7" xfId="6125"/>
    <cellStyle name="Обычный 12 3 2 3 2 2 7 2" xfId="8690"/>
    <cellStyle name="Обычный 12 3 2 3 2 2 7 2 2" xfId="36975"/>
    <cellStyle name="Обычный 12 3 2 3 2 2 7 3" xfId="22672"/>
    <cellStyle name="Обычный 12 3 2 3 2 2 7 3 2" xfId="50956"/>
    <cellStyle name="Обычный 12 3 2 3 2 2 7 4" xfId="34412"/>
    <cellStyle name="Обычный 12 3 2 3 2 2 8" xfId="8671"/>
    <cellStyle name="Обычный 12 3 2 3 2 2 8 2" xfId="36956"/>
    <cellStyle name="Обычный 12 3 2 3 2 2 9" xfId="14628"/>
    <cellStyle name="Обычный 12 3 2 3 2 2 9 2" xfId="42913"/>
    <cellStyle name="Обычный 12 3 2 3 2 20" xfId="57183"/>
    <cellStyle name="Обычный 12 3 2 3 2 21" xfId="57571"/>
    <cellStyle name="Обычный 12 3 2 3 2 22" xfId="58921"/>
    <cellStyle name="Обычный 12 3 2 3 2 3" xfId="640"/>
    <cellStyle name="Обычный 12 3 2 3 2 3 10" xfId="20273"/>
    <cellStyle name="Обычный 12 3 2 3 2 3 10 2" xfId="48557"/>
    <cellStyle name="Обычный 12 3 2 3 2 3 11" xfId="22673"/>
    <cellStyle name="Обычный 12 3 2 3 2 3 11 2" xfId="50957"/>
    <cellStyle name="Обычный 12 3 2 3 2 3 12" xfId="28935"/>
    <cellStyle name="Обычный 12 3 2 3 2 3 13" xfId="57576"/>
    <cellStyle name="Обычный 12 3 2 3 2 3 14" xfId="58926"/>
    <cellStyle name="Обычный 12 3 2 3 2 3 2" xfId="1066"/>
    <cellStyle name="Обычный 12 3 2 3 2 3 2 10" xfId="29357"/>
    <cellStyle name="Обычный 12 3 2 3 2 3 2 11" xfId="57577"/>
    <cellStyle name="Обычный 12 3 2 3 2 3 2 12" xfId="58927"/>
    <cellStyle name="Обычный 12 3 2 3 2 3 2 2" xfId="3042"/>
    <cellStyle name="Обычный 12 3 2 3 2 3 2 2 2" xfId="8693"/>
    <cellStyle name="Обычный 12 3 2 3 2 3 2 2 2 2" xfId="36978"/>
    <cellStyle name="Обычный 12 3 2 3 2 3 2 2 3" xfId="17190"/>
    <cellStyle name="Обычный 12 3 2 3 2 3 2 2 3 2" xfId="45475"/>
    <cellStyle name="Обычный 12 3 2 3 2 3 2 2 4" xfId="22675"/>
    <cellStyle name="Обычный 12 3 2 3 2 3 2 2 4 2" xfId="50959"/>
    <cellStyle name="Обычный 12 3 2 3 2 3 2 2 5" xfId="31332"/>
    <cellStyle name="Обычный 12 3 2 3 2 3 2 2 6" xfId="60272"/>
    <cellStyle name="Обычный 12 3 2 3 2 3 2 3" xfId="4812"/>
    <cellStyle name="Обычный 12 3 2 3 2 3 2 3 2" xfId="8694"/>
    <cellStyle name="Обычный 12 3 2 3 2 3 2 3 2 2" xfId="36979"/>
    <cellStyle name="Обычный 12 3 2 3 2 3 2 3 3" xfId="22676"/>
    <cellStyle name="Обычный 12 3 2 3 2 3 2 3 3 2" xfId="50960"/>
    <cellStyle name="Обычный 12 3 2 3 2 3 2 3 4" xfId="33101"/>
    <cellStyle name="Обычный 12 3 2 3 2 3 2 4" xfId="6130"/>
    <cellStyle name="Обычный 12 3 2 3 2 3 2 4 2" xfId="8695"/>
    <cellStyle name="Обычный 12 3 2 3 2 3 2 4 2 2" xfId="36980"/>
    <cellStyle name="Обычный 12 3 2 3 2 3 2 4 3" xfId="22677"/>
    <cellStyle name="Обычный 12 3 2 3 2 3 2 4 3 2" xfId="50961"/>
    <cellStyle name="Обычный 12 3 2 3 2 3 2 4 4" xfId="34417"/>
    <cellStyle name="Обычный 12 3 2 3 2 3 2 5" xfId="8692"/>
    <cellStyle name="Обычный 12 3 2 3 2 3 2 5 2" xfId="36977"/>
    <cellStyle name="Обычный 12 3 2 3 2 3 2 6" xfId="15215"/>
    <cellStyle name="Обычный 12 3 2 3 2 3 2 6 2" xfId="43500"/>
    <cellStyle name="Обычный 12 3 2 3 2 3 2 7" xfId="19083"/>
    <cellStyle name="Обычный 12 3 2 3 2 3 2 7 2" xfId="47367"/>
    <cellStyle name="Обычный 12 3 2 3 2 3 2 8" xfId="20274"/>
    <cellStyle name="Обычный 12 3 2 3 2 3 2 8 2" xfId="48558"/>
    <cellStyle name="Обычный 12 3 2 3 2 3 2 9" xfId="22674"/>
    <cellStyle name="Обычный 12 3 2 3 2 3 2 9 2" xfId="50958"/>
    <cellStyle name="Обычный 12 3 2 3 2 3 3" xfId="1962"/>
    <cellStyle name="Обычный 12 3 2 3 2 3 3 2" xfId="3937"/>
    <cellStyle name="Обычный 12 3 2 3 2 3 3 2 2" xfId="8697"/>
    <cellStyle name="Обычный 12 3 2 3 2 3 3 2 2 2" xfId="36982"/>
    <cellStyle name="Обычный 12 3 2 3 2 3 3 2 3" xfId="18085"/>
    <cellStyle name="Обычный 12 3 2 3 2 3 3 2 3 2" xfId="46370"/>
    <cellStyle name="Обычный 12 3 2 3 2 3 3 2 4" xfId="22679"/>
    <cellStyle name="Обычный 12 3 2 3 2 3 3 2 4 2" xfId="50963"/>
    <cellStyle name="Обычный 12 3 2 3 2 3 3 2 5" xfId="32227"/>
    <cellStyle name="Обычный 12 3 2 3 2 3 3 3" xfId="8696"/>
    <cellStyle name="Обычный 12 3 2 3 2 3 3 3 2" xfId="36981"/>
    <cellStyle name="Обычный 12 3 2 3 2 3 3 4" xfId="16110"/>
    <cellStyle name="Обычный 12 3 2 3 2 3 3 4 2" xfId="44395"/>
    <cellStyle name="Обычный 12 3 2 3 2 3 3 5" xfId="22678"/>
    <cellStyle name="Обычный 12 3 2 3 2 3 3 5 2" xfId="50962"/>
    <cellStyle name="Обычный 12 3 2 3 2 3 3 6" xfId="30252"/>
    <cellStyle name="Обычный 12 3 2 3 2 3 3 7" xfId="60271"/>
    <cellStyle name="Обычный 12 3 2 3 2 3 4" xfId="2620"/>
    <cellStyle name="Обычный 12 3 2 3 2 3 4 2" xfId="8698"/>
    <cellStyle name="Обычный 12 3 2 3 2 3 4 2 2" xfId="36983"/>
    <cellStyle name="Обычный 12 3 2 3 2 3 4 3" xfId="16768"/>
    <cellStyle name="Обычный 12 3 2 3 2 3 4 3 2" xfId="45053"/>
    <cellStyle name="Обычный 12 3 2 3 2 3 4 4" xfId="22680"/>
    <cellStyle name="Обычный 12 3 2 3 2 3 4 4 2" xfId="50964"/>
    <cellStyle name="Обычный 12 3 2 3 2 3 4 5" xfId="30910"/>
    <cellStyle name="Обычный 12 3 2 3 2 3 5" xfId="4811"/>
    <cellStyle name="Обычный 12 3 2 3 2 3 5 2" xfId="8699"/>
    <cellStyle name="Обычный 12 3 2 3 2 3 5 2 2" xfId="36984"/>
    <cellStyle name="Обычный 12 3 2 3 2 3 5 3" xfId="22681"/>
    <cellStyle name="Обычный 12 3 2 3 2 3 5 3 2" xfId="50965"/>
    <cellStyle name="Обычный 12 3 2 3 2 3 5 4" xfId="33100"/>
    <cellStyle name="Обычный 12 3 2 3 2 3 6" xfId="6129"/>
    <cellStyle name="Обычный 12 3 2 3 2 3 6 2" xfId="8700"/>
    <cellStyle name="Обычный 12 3 2 3 2 3 6 2 2" xfId="36985"/>
    <cellStyle name="Обычный 12 3 2 3 2 3 6 3" xfId="22682"/>
    <cellStyle name="Обычный 12 3 2 3 2 3 6 3 2" xfId="50966"/>
    <cellStyle name="Обычный 12 3 2 3 2 3 6 4" xfId="34416"/>
    <cellStyle name="Обычный 12 3 2 3 2 3 7" xfId="8691"/>
    <cellStyle name="Обычный 12 3 2 3 2 3 7 2" xfId="36976"/>
    <cellStyle name="Обычный 12 3 2 3 2 3 8" xfId="14793"/>
    <cellStyle name="Обычный 12 3 2 3 2 3 8 2" xfId="43078"/>
    <cellStyle name="Обычный 12 3 2 3 2 3 9" xfId="19082"/>
    <cellStyle name="Обычный 12 3 2 3 2 3 9 2" xfId="47366"/>
    <cellStyle name="Обычный 12 3 2 3 2 4" xfId="1063"/>
    <cellStyle name="Обычный 12 3 2 3 2 4 10" xfId="29354"/>
    <cellStyle name="Обычный 12 3 2 3 2 4 11" xfId="57578"/>
    <cellStyle name="Обычный 12 3 2 3 2 4 12" xfId="58928"/>
    <cellStyle name="Обычный 12 3 2 3 2 4 2" xfId="3039"/>
    <cellStyle name="Обычный 12 3 2 3 2 4 2 2" xfId="8702"/>
    <cellStyle name="Обычный 12 3 2 3 2 4 2 2 2" xfId="36987"/>
    <cellStyle name="Обычный 12 3 2 3 2 4 2 3" xfId="17187"/>
    <cellStyle name="Обычный 12 3 2 3 2 4 2 3 2" xfId="45472"/>
    <cellStyle name="Обычный 12 3 2 3 2 4 2 4" xfId="22684"/>
    <cellStyle name="Обычный 12 3 2 3 2 4 2 4 2" xfId="50968"/>
    <cellStyle name="Обычный 12 3 2 3 2 4 2 5" xfId="31329"/>
    <cellStyle name="Обычный 12 3 2 3 2 4 2 6" xfId="60273"/>
    <cellStyle name="Обычный 12 3 2 3 2 4 3" xfId="4813"/>
    <cellStyle name="Обычный 12 3 2 3 2 4 3 2" xfId="8703"/>
    <cellStyle name="Обычный 12 3 2 3 2 4 3 2 2" xfId="36988"/>
    <cellStyle name="Обычный 12 3 2 3 2 4 3 3" xfId="22685"/>
    <cellStyle name="Обычный 12 3 2 3 2 4 3 3 2" xfId="50969"/>
    <cellStyle name="Обычный 12 3 2 3 2 4 3 4" xfId="33102"/>
    <cellStyle name="Обычный 12 3 2 3 2 4 4" xfId="6131"/>
    <cellStyle name="Обычный 12 3 2 3 2 4 4 2" xfId="8704"/>
    <cellStyle name="Обычный 12 3 2 3 2 4 4 2 2" xfId="36989"/>
    <cellStyle name="Обычный 12 3 2 3 2 4 4 3" xfId="22686"/>
    <cellStyle name="Обычный 12 3 2 3 2 4 4 3 2" xfId="50970"/>
    <cellStyle name="Обычный 12 3 2 3 2 4 4 4" xfId="34418"/>
    <cellStyle name="Обычный 12 3 2 3 2 4 5" xfId="8701"/>
    <cellStyle name="Обычный 12 3 2 3 2 4 5 2" xfId="36986"/>
    <cellStyle name="Обычный 12 3 2 3 2 4 6" xfId="15212"/>
    <cellStyle name="Обычный 12 3 2 3 2 4 6 2" xfId="43497"/>
    <cellStyle name="Обычный 12 3 2 3 2 4 7" xfId="19084"/>
    <cellStyle name="Обычный 12 3 2 3 2 4 7 2" xfId="47368"/>
    <cellStyle name="Обычный 12 3 2 3 2 4 8" xfId="20275"/>
    <cellStyle name="Обычный 12 3 2 3 2 4 8 2" xfId="48559"/>
    <cellStyle name="Обычный 12 3 2 3 2 4 9" xfId="22683"/>
    <cellStyle name="Обычный 12 3 2 3 2 4 9 2" xfId="50967"/>
    <cellStyle name="Обычный 12 3 2 3 2 5" xfId="1633"/>
    <cellStyle name="Обычный 12 3 2 3 2 5 2" xfId="3608"/>
    <cellStyle name="Обычный 12 3 2 3 2 5 2 2" xfId="8706"/>
    <cellStyle name="Обычный 12 3 2 3 2 5 2 2 2" xfId="36991"/>
    <cellStyle name="Обычный 12 3 2 3 2 5 2 3" xfId="17756"/>
    <cellStyle name="Обычный 12 3 2 3 2 5 2 3 2" xfId="46041"/>
    <cellStyle name="Обычный 12 3 2 3 2 5 2 4" xfId="22688"/>
    <cellStyle name="Обычный 12 3 2 3 2 5 2 4 2" xfId="50972"/>
    <cellStyle name="Обычный 12 3 2 3 2 5 2 5" xfId="31898"/>
    <cellStyle name="Обычный 12 3 2 3 2 5 3" xfId="8705"/>
    <cellStyle name="Обычный 12 3 2 3 2 5 3 2" xfId="36990"/>
    <cellStyle name="Обычный 12 3 2 3 2 5 4" xfId="15781"/>
    <cellStyle name="Обычный 12 3 2 3 2 5 4 2" xfId="44066"/>
    <cellStyle name="Обычный 12 3 2 3 2 5 5" xfId="22687"/>
    <cellStyle name="Обычный 12 3 2 3 2 5 5 2" xfId="50971"/>
    <cellStyle name="Обычный 12 3 2 3 2 5 6" xfId="29923"/>
    <cellStyle name="Обычный 12 3 2 3 2 5 7" xfId="60266"/>
    <cellStyle name="Обычный 12 3 2 3 2 6" xfId="2291"/>
    <cellStyle name="Обычный 12 3 2 3 2 6 2" xfId="8707"/>
    <cellStyle name="Обычный 12 3 2 3 2 6 2 2" xfId="36992"/>
    <cellStyle name="Обычный 12 3 2 3 2 6 3" xfId="16439"/>
    <cellStyle name="Обычный 12 3 2 3 2 6 3 2" xfId="44724"/>
    <cellStyle name="Обычный 12 3 2 3 2 6 4" xfId="22689"/>
    <cellStyle name="Обычный 12 3 2 3 2 6 4 2" xfId="50973"/>
    <cellStyle name="Обычный 12 3 2 3 2 6 5" xfId="30581"/>
    <cellStyle name="Обычный 12 3 2 3 2 7" xfId="4269"/>
    <cellStyle name="Обычный 12 3 2 3 2 7 2" xfId="8708"/>
    <cellStyle name="Обычный 12 3 2 3 2 7 2 2" xfId="36993"/>
    <cellStyle name="Обычный 12 3 2 3 2 7 3" xfId="18417"/>
    <cellStyle name="Обычный 12 3 2 3 2 7 3 2" xfId="46702"/>
    <cellStyle name="Обычный 12 3 2 3 2 7 4" xfId="22690"/>
    <cellStyle name="Обычный 12 3 2 3 2 7 4 2" xfId="50974"/>
    <cellStyle name="Обычный 12 3 2 3 2 7 5" xfId="32559"/>
    <cellStyle name="Обычный 12 3 2 3 2 8" xfId="4432"/>
    <cellStyle name="Обычный 12 3 2 3 2 8 2" xfId="8709"/>
    <cellStyle name="Обычный 12 3 2 3 2 8 2 2" xfId="36994"/>
    <cellStyle name="Обычный 12 3 2 3 2 8 3" xfId="18580"/>
    <cellStyle name="Обычный 12 3 2 3 2 8 3 2" xfId="46865"/>
    <cellStyle name="Обычный 12 3 2 3 2 8 4" xfId="22691"/>
    <cellStyle name="Обычный 12 3 2 3 2 8 4 2" xfId="50975"/>
    <cellStyle name="Обычный 12 3 2 3 2 8 5" xfId="32722"/>
    <cellStyle name="Обычный 12 3 2 3 2 9" xfId="4806"/>
    <cellStyle name="Обычный 12 3 2 3 2 9 2" xfId="8710"/>
    <cellStyle name="Обычный 12 3 2 3 2 9 2 2" xfId="36995"/>
    <cellStyle name="Обычный 12 3 2 3 2 9 3" xfId="22692"/>
    <cellStyle name="Обычный 12 3 2 3 2 9 3 2" xfId="50976"/>
    <cellStyle name="Обычный 12 3 2 3 2 9 4" xfId="33095"/>
    <cellStyle name="Обычный 12 3 2 3 20" xfId="56888"/>
    <cellStyle name="Обычный 12 3 2 3 21" xfId="57182"/>
    <cellStyle name="Обычный 12 3 2 3 22" xfId="57570"/>
    <cellStyle name="Обычный 12 3 2 3 23" xfId="58920"/>
    <cellStyle name="Обычный 12 3 2 3 3" xfId="465"/>
    <cellStyle name="Обычный 12 3 2 3 3 10" xfId="19085"/>
    <cellStyle name="Обычный 12 3 2 3 3 10 2" xfId="47369"/>
    <cellStyle name="Обычный 12 3 2 3 3 11" xfId="20276"/>
    <cellStyle name="Обычный 12 3 2 3 3 11 2" xfId="48560"/>
    <cellStyle name="Обычный 12 3 2 3 3 12" xfId="22693"/>
    <cellStyle name="Обычный 12 3 2 3 3 12 2" xfId="50977"/>
    <cellStyle name="Обычный 12 3 2 3 3 13" xfId="28769"/>
    <cellStyle name="Обычный 12 3 2 3 3 14" xfId="57579"/>
    <cellStyle name="Обычный 12 3 2 3 3 15" xfId="58929"/>
    <cellStyle name="Обычный 12 3 2 3 3 2" xfId="806"/>
    <cellStyle name="Обычный 12 3 2 3 3 2 10" xfId="20277"/>
    <cellStyle name="Обычный 12 3 2 3 3 2 10 2" xfId="48561"/>
    <cellStyle name="Обычный 12 3 2 3 3 2 11" xfId="22694"/>
    <cellStyle name="Обычный 12 3 2 3 3 2 11 2" xfId="50978"/>
    <cellStyle name="Обычный 12 3 2 3 3 2 12" xfId="29098"/>
    <cellStyle name="Обычный 12 3 2 3 3 2 13" xfId="57580"/>
    <cellStyle name="Обычный 12 3 2 3 3 2 14" xfId="58930"/>
    <cellStyle name="Обычный 12 3 2 3 3 2 2" xfId="1068"/>
    <cellStyle name="Обычный 12 3 2 3 3 2 2 10" xfId="29359"/>
    <cellStyle name="Обычный 12 3 2 3 3 2 2 11" xfId="57581"/>
    <cellStyle name="Обычный 12 3 2 3 3 2 2 12" xfId="58931"/>
    <cellStyle name="Обычный 12 3 2 3 3 2 2 2" xfId="3044"/>
    <cellStyle name="Обычный 12 3 2 3 3 2 2 2 2" xfId="8714"/>
    <cellStyle name="Обычный 12 3 2 3 3 2 2 2 2 2" xfId="36999"/>
    <cellStyle name="Обычный 12 3 2 3 3 2 2 2 3" xfId="17192"/>
    <cellStyle name="Обычный 12 3 2 3 3 2 2 2 3 2" xfId="45477"/>
    <cellStyle name="Обычный 12 3 2 3 3 2 2 2 4" xfId="22696"/>
    <cellStyle name="Обычный 12 3 2 3 3 2 2 2 4 2" xfId="50980"/>
    <cellStyle name="Обычный 12 3 2 3 3 2 2 2 5" xfId="31334"/>
    <cellStyle name="Обычный 12 3 2 3 3 2 2 2 6" xfId="60276"/>
    <cellStyle name="Обычный 12 3 2 3 3 2 2 3" xfId="4816"/>
    <cellStyle name="Обычный 12 3 2 3 3 2 2 3 2" xfId="8715"/>
    <cellStyle name="Обычный 12 3 2 3 3 2 2 3 2 2" xfId="37000"/>
    <cellStyle name="Обычный 12 3 2 3 3 2 2 3 3" xfId="22697"/>
    <cellStyle name="Обычный 12 3 2 3 3 2 2 3 3 2" xfId="50981"/>
    <cellStyle name="Обычный 12 3 2 3 3 2 2 3 4" xfId="33105"/>
    <cellStyle name="Обычный 12 3 2 3 3 2 2 4" xfId="6134"/>
    <cellStyle name="Обычный 12 3 2 3 3 2 2 4 2" xfId="8716"/>
    <cellStyle name="Обычный 12 3 2 3 3 2 2 4 2 2" xfId="37001"/>
    <cellStyle name="Обычный 12 3 2 3 3 2 2 4 3" xfId="22698"/>
    <cellStyle name="Обычный 12 3 2 3 3 2 2 4 3 2" xfId="50982"/>
    <cellStyle name="Обычный 12 3 2 3 3 2 2 4 4" xfId="34421"/>
    <cellStyle name="Обычный 12 3 2 3 3 2 2 5" xfId="8713"/>
    <cellStyle name="Обычный 12 3 2 3 3 2 2 5 2" xfId="36998"/>
    <cellStyle name="Обычный 12 3 2 3 3 2 2 6" xfId="15217"/>
    <cellStyle name="Обычный 12 3 2 3 3 2 2 6 2" xfId="43502"/>
    <cellStyle name="Обычный 12 3 2 3 3 2 2 7" xfId="19087"/>
    <cellStyle name="Обычный 12 3 2 3 3 2 2 7 2" xfId="47371"/>
    <cellStyle name="Обычный 12 3 2 3 3 2 2 8" xfId="20278"/>
    <cellStyle name="Обычный 12 3 2 3 3 2 2 8 2" xfId="48562"/>
    <cellStyle name="Обычный 12 3 2 3 3 2 2 9" xfId="22695"/>
    <cellStyle name="Обычный 12 3 2 3 3 2 2 9 2" xfId="50979"/>
    <cellStyle name="Обычный 12 3 2 3 3 2 3" xfId="2125"/>
    <cellStyle name="Обычный 12 3 2 3 3 2 3 2" xfId="4100"/>
    <cellStyle name="Обычный 12 3 2 3 3 2 3 2 2" xfId="8718"/>
    <cellStyle name="Обычный 12 3 2 3 3 2 3 2 2 2" xfId="37003"/>
    <cellStyle name="Обычный 12 3 2 3 3 2 3 2 3" xfId="18248"/>
    <cellStyle name="Обычный 12 3 2 3 3 2 3 2 3 2" xfId="46533"/>
    <cellStyle name="Обычный 12 3 2 3 3 2 3 2 4" xfId="22700"/>
    <cellStyle name="Обычный 12 3 2 3 3 2 3 2 4 2" xfId="50984"/>
    <cellStyle name="Обычный 12 3 2 3 3 2 3 2 5" xfId="32390"/>
    <cellStyle name="Обычный 12 3 2 3 3 2 3 3" xfId="8717"/>
    <cellStyle name="Обычный 12 3 2 3 3 2 3 3 2" xfId="37002"/>
    <cellStyle name="Обычный 12 3 2 3 3 2 3 4" xfId="16273"/>
    <cellStyle name="Обычный 12 3 2 3 3 2 3 4 2" xfId="44558"/>
    <cellStyle name="Обычный 12 3 2 3 3 2 3 5" xfId="22699"/>
    <cellStyle name="Обычный 12 3 2 3 3 2 3 5 2" xfId="50983"/>
    <cellStyle name="Обычный 12 3 2 3 3 2 3 6" xfId="30415"/>
    <cellStyle name="Обычный 12 3 2 3 3 2 3 7" xfId="60275"/>
    <cellStyle name="Обычный 12 3 2 3 3 2 4" xfId="2783"/>
    <cellStyle name="Обычный 12 3 2 3 3 2 4 2" xfId="8719"/>
    <cellStyle name="Обычный 12 3 2 3 3 2 4 2 2" xfId="37004"/>
    <cellStyle name="Обычный 12 3 2 3 3 2 4 3" xfId="16931"/>
    <cellStyle name="Обычный 12 3 2 3 3 2 4 3 2" xfId="45216"/>
    <cellStyle name="Обычный 12 3 2 3 3 2 4 4" xfId="22701"/>
    <cellStyle name="Обычный 12 3 2 3 3 2 4 4 2" xfId="50985"/>
    <cellStyle name="Обычный 12 3 2 3 3 2 4 5" xfId="31073"/>
    <cellStyle name="Обычный 12 3 2 3 3 2 5" xfId="4815"/>
    <cellStyle name="Обычный 12 3 2 3 3 2 5 2" xfId="8720"/>
    <cellStyle name="Обычный 12 3 2 3 3 2 5 2 2" xfId="37005"/>
    <cellStyle name="Обычный 12 3 2 3 3 2 5 3" xfId="22702"/>
    <cellStyle name="Обычный 12 3 2 3 3 2 5 3 2" xfId="50986"/>
    <cellStyle name="Обычный 12 3 2 3 3 2 5 4" xfId="33104"/>
    <cellStyle name="Обычный 12 3 2 3 3 2 6" xfId="6133"/>
    <cellStyle name="Обычный 12 3 2 3 3 2 6 2" xfId="8721"/>
    <cellStyle name="Обычный 12 3 2 3 3 2 6 2 2" xfId="37006"/>
    <cellStyle name="Обычный 12 3 2 3 3 2 6 3" xfId="22703"/>
    <cellStyle name="Обычный 12 3 2 3 3 2 6 3 2" xfId="50987"/>
    <cellStyle name="Обычный 12 3 2 3 3 2 6 4" xfId="34420"/>
    <cellStyle name="Обычный 12 3 2 3 3 2 7" xfId="8712"/>
    <cellStyle name="Обычный 12 3 2 3 3 2 7 2" xfId="36997"/>
    <cellStyle name="Обычный 12 3 2 3 3 2 8" xfId="14956"/>
    <cellStyle name="Обычный 12 3 2 3 3 2 8 2" xfId="43241"/>
    <cellStyle name="Обычный 12 3 2 3 3 2 9" xfId="19086"/>
    <cellStyle name="Обычный 12 3 2 3 3 2 9 2" xfId="47370"/>
    <cellStyle name="Обычный 12 3 2 3 3 3" xfId="1067"/>
    <cellStyle name="Обычный 12 3 2 3 3 3 10" xfId="29358"/>
    <cellStyle name="Обычный 12 3 2 3 3 3 11" xfId="57582"/>
    <cellStyle name="Обычный 12 3 2 3 3 3 12" xfId="58932"/>
    <cellStyle name="Обычный 12 3 2 3 3 3 2" xfId="3043"/>
    <cellStyle name="Обычный 12 3 2 3 3 3 2 2" xfId="8723"/>
    <cellStyle name="Обычный 12 3 2 3 3 3 2 2 2" xfId="37008"/>
    <cellStyle name="Обычный 12 3 2 3 3 3 2 3" xfId="17191"/>
    <cellStyle name="Обычный 12 3 2 3 3 3 2 3 2" xfId="45476"/>
    <cellStyle name="Обычный 12 3 2 3 3 3 2 4" xfId="22705"/>
    <cellStyle name="Обычный 12 3 2 3 3 3 2 4 2" xfId="50989"/>
    <cellStyle name="Обычный 12 3 2 3 3 3 2 5" xfId="31333"/>
    <cellStyle name="Обычный 12 3 2 3 3 3 2 6" xfId="60277"/>
    <cellStyle name="Обычный 12 3 2 3 3 3 3" xfId="4817"/>
    <cellStyle name="Обычный 12 3 2 3 3 3 3 2" xfId="8724"/>
    <cellStyle name="Обычный 12 3 2 3 3 3 3 2 2" xfId="37009"/>
    <cellStyle name="Обычный 12 3 2 3 3 3 3 3" xfId="22706"/>
    <cellStyle name="Обычный 12 3 2 3 3 3 3 3 2" xfId="50990"/>
    <cellStyle name="Обычный 12 3 2 3 3 3 3 4" xfId="33106"/>
    <cellStyle name="Обычный 12 3 2 3 3 3 4" xfId="6135"/>
    <cellStyle name="Обычный 12 3 2 3 3 3 4 2" xfId="8725"/>
    <cellStyle name="Обычный 12 3 2 3 3 3 4 2 2" xfId="37010"/>
    <cellStyle name="Обычный 12 3 2 3 3 3 4 3" xfId="22707"/>
    <cellStyle name="Обычный 12 3 2 3 3 3 4 3 2" xfId="50991"/>
    <cellStyle name="Обычный 12 3 2 3 3 3 4 4" xfId="34422"/>
    <cellStyle name="Обычный 12 3 2 3 3 3 5" xfId="8722"/>
    <cellStyle name="Обычный 12 3 2 3 3 3 5 2" xfId="37007"/>
    <cellStyle name="Обычный 12 3 2 3 3 3 6" xfId="15216"/>
    <cellStyle name="Обычный 12 3 2 3 3 3 6 2" xfId="43501"/>
    <cellStyle name="Обычный 12 3 2 3 3 3 7" xfId="19088"/>
    <cellStyle name="Обычный 12 3 2 3 3 3 7 2" xfId="47372"/>
    <cellStyle name="Обычный 12 3 2 3 3 3 8" xfId="20279"/>
    <cellStyle name="Обычный 12 3 2 3 3 3 8 2" xfId="48563"/>
    <cellStyle name="Обычный 12 3 2 3 3 3 9" xfId="22704"/>
    <cellStyle name="Обычный 12 3 2 3 3 3 9 2" xfId="50988"/>
    <cellStyle name="Обычный 12 3 2 3 3 4" xfId="1796"/>
    <cellStyle name="Обычный 12 3 2 3 3 4 2" xfId="3771"/>
    <cellStyle name="Обычный 12 3 2 3 3 4 2 2" xfId="8727"/>
    <cellStyle name="Обычный 12 3 2 3 3 4 2 2 2" xfId="37012"/>
    <cellStyle name="Обычный 12 3 2 3 3 4 2 3" xfId="17919"/>
    <cellStyle name="Обычный 12 3 2 3 3 4 2 3 2" xfId="46204"/>
    <cellStyle name="Обычный 12 3 2 3 3 4 2 4" xfId="22709"/>
    <cellStyle name="Обычный 12 3 2 3 3 4 2 4 2" xfId="50993"/>
    <cellStyle name="Обычный 12 3 2 3 3 4 2 5" xfId="32061"/>
    <cellStyle name="Обычный 12 3 2 3 3 4 3" xfId="8726"/>
    <cellStyle name="Обычный 12 3 2 3 3 4 3 2" xfId="37011"/>
    <cellStyle name="Обычный 12 3 2 3 3 4 4" xfId="15944"/>
    <cellStyle name="Обычный 12 3 2 3 3 4 4 2" xfId="44229"/>
    <cellStyle name="Обычный 12 3 2 3 3 4 5" xfId="22708"/>
    <cellStyle name="Обычный 12 3 2 3 3 4 5 2" xfId="50992"/>
    <cellStyle name="Обычный 12 3 2 3 3 4 6" xfId="30086"/>
    <cellStyle name="Обычный 12 3 2 3 3 4 7" xfId="60274"/>
    <cellStyle name="Обычный 12 3 2 3 3 5" xfId="2454"/>
    <cellStyle name="Обычный 12 3 2 3 3 5 2" xfId="8728"/>
    <cellStyle name="Обычный 12 3 2 3 3 5 2 2" xfId="37013"/>
    <cellStyle name="Обычный 12 3 2 3 3 5 3" xfId="16602"/>
    <cellStyle name="Обычный 12 3 2 3 3 5 3 2" xfId="44887"/>
    <cellStyle name="Обычный 12 3 2 3 3 5 4" xfId="22710"/>
    <cellStyle name="Обычный 12 3 2 3 3 5 4 2" xfId="50994"/>
    <cellStyle name="Обычный 12 3 2 3 3 5 5" xfId="30744"/>
    <cellStyle name="Обычный 12 3 2 3 3 6" xfId="4814"/>
    <cellStyle name="Обычный 12 3 2 3 3 6 2" xfId="8729"/>
    <cellStyle name="Обычный 12 3 2 3 3 6 2 2" xfId="37014"/>
    <cellStyle name="Обычный 12 3 2 3 3 6 3" xfId="22711"/>
    <cellStyle name="Обычный 12 3 2 3 3 6 3 2" xfId="50995"/>
    <cellStyle name="Обычный 12 3 2 3 3 6 4" xfId="33103"/>
    <cellStyle name="Обычный 12 3 2 3 3 7" xfId="6132"/>
    <cellStyle name="Обычный 12 3 2 3 3 7 2" xfId="8730"/>
    <cellStyle name="Обычный 12 3 2 3 3 7 2 2" xfId="37015"/>
    <cellStyle name="Обычный 12 3 2 3 3 7 3" xfId="22712"/>
    <cellStyle name="Обычный 12 3 2 3 3 7 3 2" xfId="50996"/>
    <cellStyle name="Обычный 12 3 2 3 3 7 4" xfId="34419"/>
    <cellStyle name="Обычный 12 3 2 3 3 8" xfId="8711"/>
    <cellStyle name="Обычный 12 3 2 3 3 8 2" xfId="36996"/>
    <cellStyle name="Обычный 12 3 2 3 3 9" xfId="14627"/>
    <cellStyle name="Обычный 12 3 2 3 3 9 2" xfId="42912"/>
    <cellStyle name="Обычный 12 3 2 3 4" xfId="639"/>
    <cellStyle name="Обычный 12 3 2 3 4 10" xfId="20280"/>
    <cellStyle name="Обычный 12 3 2 3 4 10 2" xfId="48564"/>
    <cellStyle name="Обычный 12 3 2 3 4 11" xfId="22713"/>
    <cellStyle name="Обычный 12 3 2 3 4 11 2" xfId="50997"/>
    <cellStyle name="Обычный 12 3 2 3 4 12" xfId="28934"/>
    <cellStyle name="Обычный 12 3 2 3 4 13" xfId="57583"/>
    <cellStyle name="Обычный 12 3 2 3 4 14" xfId="58933"/>
    <cellStyle name="Обычный 12 3 2 3 4 2" xfId="1069"/>
    <cellStyle name="Обычный 12 3 2 3 4 2 10" xfId="29360"/>
    <cellStyle name="Обычный 12 3 2 3 4 2 11" xfId="57584"/>
    <cellStyle name="Обычный 12 3 2 3 4 2 12" xfId="58934"/>
    <cellStyle name="Обычный 12 3 2 3 4 2 2" xfId="3045"/>
    <cellStyle name="Обычный 12 3 2 3 4 2 2 2" xfId="8733"/>
    <cellStyle name="Обычный 12 3 2 3 4 2 2 2 2" xfId="37018"/>
    <cellStyle name="Обычный 12 3 2 3 4 2 2 3" xfId="17193"/>
    <cellStyle name="Обычный 12 3 2 3 4 2 2 3 2" xfId="45478"/>
    <cellStyle name="Обычный 12 3 2 3 4 2 2 4" xfId="22715"/>
    <cellStyle name="Обычный 12 3 2 3 4 2 2 4 2" xfId="50999"/>
    <cellStyle name="Обычный 12 3 2 3 4 2 2 5" xfId="31335"/>
    <cellStyle name="Обычный 12 3 2 3 4 2 2 6" xfId="60279"/>
    <cellStyle name="Обычный 12 3 2 3 4 2 3" xfId="4819"/>
    <cellStyle name="Обычный 12 3 2 3 4 2 3 2" xfId="8734"/>
    <cellStyle name="Обычный 12 3 2 3 4 2 3 2 2" xfId="37019"/>
    <cellStyle name="Обычный 12 3 2 3 4 2 3 3" xfId="22716"/>
    <cellStyle name="Обычный 12 3 2 3 4 2 3 3 2" xfId="51000"/>
    <cellStyle name="Обычный 12 3 2 3 4 2 3 4" xfId="33108"/>
    <cellStyle name="Обычный 12 3 2 3 4 2 4" xfId="6137"/>
    <cellStyle name="Обычный 12 3 2 3 4 2 4 2" xfId="8735"/>
    <cellStyle name="Обычный 12 3 2 3 4 2 4 2 2" xfId="37020"/>
    <cellStyle name="Обычный 12 3 2 3 4 2 4 3" xfId="22717"/>
    <cellStyle name="Обычный 12 3 2 3 4 2 4 3 2" xfId="51001"/>
    <cellStyle name="Обычный 12 3 2 3 4 2 4 4" xfId="34424"/>
    <cellStyle name="Обычный 12 3 2 3 4 2 5" xfId="8732"/>
    <cellStyle name="Обычный 12 3 2 3 4 2 5 2" xfId="37017"/>
    <cellStyle name="Обычный 12 3 2 3 4 2 6" xfId="15218"/>
    <cellStyle name="Обычный 12 3 2 3 4 2 6 2" xfId="43503"/>
    <cellStyle name="Обычный 12 3 2 3 4 2 7" xfId="19090"/>
    <cellStyle name="Обычный 12 3 2 3 4 2 7 2" xfId="47374"/>
    <cellStyle name="Обычный 12 3 2 3 4 2 8" xfId="20281"/>
    <cellStyle name="Обычный 12 3 2 3 4 2 8 2" xfId="48565"/>
    <cellStyle name="Обычный 12 3 2 3 4 2 9" xfId="22714"/>
    <cellStyle name="Обычный 12 3 2 3 4 2 9 2" xfId="50998"/>
    <cellStyle name="Обычный 12 3 2 3 4 3" xfId="1961"/>
    <cellStyle name="Обычный 12 3 2 3 4 3 2" xfId="3936"/>
    <cellStyle name="Обычный 12 3 2 3 4 3 2 2" xfId="8737"/>
    <cellStyle name="Обычный 12 3 2 3 4 3 2 2 2" xfId="37022"/>
    <cellStyle name="Обычный 12 3 2 3 4 3 2 3" xfId="18084"/>
    <cellStyle name="Обычный 12 3 2 3 4 3 2 3 2" xfId="46369"/>
    <cellStyle name="Обычный 12 3 2 3 4 3 2 4" xfId="22719"/>
    <cellStyle name="Обычный 12 3 2 3 4 3 2 4 2" xfId="51003"/>
    <cellStyle name="Обычный 12 3 2 3 4 3 2 5" xfId="32226"/>
    <cellStyle name="Обычный 12 3 2 3 4 3 3" xfId="8736"/>
    <cellStyle name="Обычный 12 3 2 3 4 3 3 2" xfId="37021"/>
    <cellStyle name="Обычный 12 3 2 3 4 3 4" xfId="16109"/>
    <cellStyle name="Обычный 12 3 2 3 4 3 4 2" xfId="44394"/>
    <cellStyle name="Обычный 12 3 2 3 4 3 5" xfId="22718"/>
    <cellStyle name="Обычный 12 3 2 3 4 3 5 2" xfId="51002"/>
    <cellStyle name="Обычный 12 3 2 3 4 3 6" xfId="30251"/>
    <cellStyle name="Обычный 12 3 2 3 4 3 7" xfId="60278"/>
    <cellStyle name="Обычный 12 3 2 3 4 4" xfId="2619"/>
    <cellStyle name="Обычный 12 3 2 3 4 4 2" xfId="8738"/>
    <cellStyle name="Обычный 12 3 2 3 4 4 2 2" xfId="37023"/>
    <cellStyle name="Обычный 12 3 2 3 4 4 3" xfId="16767"/>
    <cellStyle name="Обычный 12 3 2 3 4 4 3 2" xfId="45052"/>
    <cellStyle name="Обычный 12 3 2 3 4 4 4" xfId="22720"/>
    <cellStyle name="Обычный 12 3 2 3 4 4 4 2" xfId="51004"/>
    <cellStyle name="Обычный 12 3 2 3 4 4 5" xfId="30909"/>
    <cellStyle name="Обычный 12 3 2 3 4 5" xfId="4818"/>
    <cellStyle name="Обычный 12 3 2 3 4 5 2" xfId="8739"/>
    <cellStyle name="Обычный 12 3 2 3 4 5 2 2" xfId="37024"/>
    <cellStyle name="Обычный 12 3 2 3 4 5 3" xfId="22721"/>
    <cellStyle name="Обычный 12 3 2 3 4 5 3 2" xfId="51005"/>
    <cellStyle name="Обычный 12 3 2 3 4 5 4" xfId="33107"/>
    <cellStyle name="Обычный 12 3 2 3 4 6" xfId="6136"/>
    <cellStyle name="Обычный 12 3 2 3 4 6 2" xfId="8740"/>
    <cellStyle name="Обычный 12 3 2 3 4 6 2 2" xfId="37025"/>
    <cellStyle name="Обычный 12 3 2 3 4 6 3" xfId="22722"/>
    <cellStyle name="Обычный 12 3 2 3 4 6 3 2" xfId="51006"/>
    <cellStyle name="Обычный 12 3 2 3 4 6 4" xfId="34423"/>
    <cellStyle name="Обычный 12 3 2 3 4 7" xfId="8731"/>
    <cellStyle name="Обычный 12 3 2 3 4 7 2" xfId="37016"/>
    <cellStyle name="Обычный 12 3 2 3 4 8" xfId="14792"/>
    <cellStyle name="Обычный 12 3 2 3 4 8 2" xfId="43077"/>
    <cellStyle name="Обычный 12 3 2 3 4 9" xfId="19089"/>
    <cellStyle name="Обычный 12 3 2 3 4 9 2" xfId="47373"/>
    <cellStyle name="Обычный 12 3 2 3 5" xfId="1062"/>
    <cellStyle name="Обычный 12 3 2 3 5 10" xfId="29353"/>
    <cellStyle name="Обычный 12 3 2 3 5 11" xfId="57585"/>
    <cellStyle name="Обычный 12 3 2 3 5 12" xfId="58935"/>
    <cellStyle name="Обычный 12 3 2 3 5 2" xfId="3038"/>
    <cellStyle name="Обычный 12 3 2 3 5 2 2" xfId="8742"/>
    <cellStyle name="Обычный 12 3 2 3 5 2 2 2" xfId="37027"/>
    <cellStyle name="Обычный 12 3 2 3 5 2 3" xfId="17186"/>
    <cellStyle name="Обычный 12 3 2 3 5 2 3 2" xfId="45471"/>
    <cellStyle name="Обычный 12 3 2 3 5 2 4" xfId="22724"/>
    <cellStyle name="Обычный 12 3 2 3 5 2 4 2" xfId="51008"/>
    <cellStyle name="Обычный 12 3 2 3 5 2 5" xfId="31328"/>
    <cellStyle name="Обычный 12 3 2 3 5 2 6" xfId="60280"/>
    <cellStyle name="Обычный 12 3 2 3 5 3" xfId="4820"/>
    <cellStyle name="Обычный 12 3 2 3 5 3 2" xfId="8743"/>
    <cellStyle name="Обычный 12 3 2 3 5 3 2 2" xfId="37028"/>
    <cellStyle name="Обычный 12 3 2 3 5 3 3" xfId="22725"/>
    <cellStyle name="Обычный 12 3 2 3 5 3 3 2" xfId="51009"/>
    <cellStyle name="Обычный 12 3 2 3 5 3 4" xfId="33109"/>
    <cellStyle name="Обычный 12 3 2 3 5 4" xfId="6138"/>
    <cellStyle name="Обычный 12 3 2 3 5 4 2" xfId="8744"/>
    <cellStyle name="Обычный 12 3 2 3 5 4 2 2" xfId="37029"/>
    <cellStyle name="Обычный 12 3 2 3 5 4 3" xfId="22726"/>
    <cellStyle name="Обычный 12 3 2 3 5 4 3 2" xfId="51010"/>
    <cellStyle name="Обычный 12 3 2 3 5 4 4" xfId="34425"/>
    <cellStyle name="Обычный 12 3 2 3 5 5" xfId="8741"/>
    <cellStyle name="Обычный 12 3 2 3 5 5 2" xfId="37026"/>
    <cellStyle name="Обычный 12 3 2 3 5 6" xfId="15211"/>
    <cellStyle name="Обычный 12 3 2 3 5 6 2" xfId="43496"/>
    <cellStyle name="Обычный 12 3 2 3 5 7" xfId="19091"/>
    <cellStyle name="Обычный 12 3 2 3 5 7 2" xfId="47375"/>
    <cellStyle name="Обычный 12 3 2 3 5 8" xfId="20282"/>
    <cellStyle name="Обычный 12 3 2 3 5 8 2" xfId="48566"/>
    <cellStyle name="Обычный 12 3 2 3 5 9" xfId="22723"/>
    <cellStyle name="Обычный 12 3 2 3 5 9 2" xfId="51007"/>
    <cellStyle name="Обычный 12 3 2 3 6" xfId="1632"/>
    <cellStyle name="Обычный 12 3 2 3 6 2" xfId="3607"/>
    <cellStyle name="Обычный 12 3 2 3 6 2 2" xfId="8746"/>
    <cellStyle name="Обычный 12 3 2 3 6 2 2 2" xfId="37031"/>
    <cellStyle name="Обычный 12 3 2 3 6 2 3" xfId="17755"/>
    <cellStyle name="Обычный 12 3 2 3 6 2 3 2" xfId="46040"/>
    <cellStyle name="Обычный 12 3 2 3 6 2 4" xfId="22728"/>
    <cellStyle name="Обычный 12 3 2 3 6 2 4 2" xfId="51012"/>
    <cellStyle name="Обычный 12 3 2 3 6 2 5" xfId="31897"/>
    <cellStyle name="Обычный 12 3 2 3 6 3" xfId="8745"/>
    <cellStyle name="Обычный 12 3 2 3 6 3 2" xfId="37030"/>
    <cellStyle name="Обычный 12 3 2 3 6 4" xfId="15780"/>
    <cellStyle name="Обычный 12 3 2 3 6 4 2" xfId="44065"/>
    <cellStyle name="Обычный 12 3 2 3 6 5" xfId="22727"/>
    <cellStyle name="Обычный 12 3 2 3 6 5 2" xfId="51011"/>
    <cellStyle name="Обычный 12 3 2 3 6 6" xfId="29922"/>
    <cellStyle name="Обычный 12 3 2 3 6 7" xfId="60265"/>
    <cellStyle name="Обычный 12 3 2 3 7" xfId="2290"/>
    <cellStyle name="Обычный 12 3 2 3 7 2" xfId="8747"/>
    <cellStyle name="Обычный 12 3 2 3 7 2 2" xfId="37032"/>
    <cellStyle name="Обычный 12 3 2 3 7 3" xfId="16438"/>
    <cellStyle name="Обычный 12 3 2 3 7 3 2" xfId="44723"/>
    <cellStyle name="Обычный 12 3 2 3 7 4" xfId="22729"/>
    <cellStyle name="Обычный 12 3 2 3 7 4 2" xfId="51013"/>
    <cellStyle name="Обычный 12 3 2 3 7 5" xfId="30580"/>
    <cellStyle name="Обычный 12 3 2 3 8" xfId="4268"/>
    <cellStyle name="Обычный 12 3 2 3 8 2" xfId="8748"/>
    <cellStyle name="Обычный 12 3 2 3 8 2 2" xfId="37033"/>
    <cellStyle name="Обычный 12 3 2 3 8 3" xfId="18416"/>
    <cellStyle name="Обычный 12 3 2 3 8 3 2" xfId="46701"/>
    <cellStyle name="Обычный 12 3 2 3 8 4" xfId="22730"/>
    <cellStyle name="Обычный 12 3 2 3 8 4 2" xfId="51014"/>
    <cellStyle name="Обычный 12 3 2 3 8 5" xfId="32558"/>
    <cellStyle name="Обычный 12 3 2 3 9" xfId="4431"/>
    <cellStyle name="Обычный 12 3 2 3 9 2" xfId="8749"/>
    <cellStyle name="Обычный 12 3 2 3 9 2 2" xfId="37034"/>
    <cellStyle name="Обычный 12 3 2 3 9 3" xfId="18579"/>
    <cellStyle name="Обычный 12 3 2 3 9 3 2" xfId="46864"/>
    <cellStyle name="Обычный 12 3 2 3 9 4" xfId="22731"/>
    <cellStyle name="Обычный 12 3 2 3 9 4 2" xfId="51015"/>
    <cellStyle name="Обычный 12 3 2 3 9 5" xfId="32721"/>
    <cellStyle name="Обычный 12 3 2 4" xfId="197"/>
    <cellStyle name="Обычный 12 3 2 4 10" xfId="6139"/>
    <cellStyle name="Обычный 12 3 2 4 10 2" xfId="8751"/>
    <cellStyle name="Обычный 12 3 2 4 10 2 2" xfId="37036"/>
    <cellStyle name="Обычный 12 3 2 4 10 3" xfId="22733"/>
    <cellStyle name="Обычный 12 3 2 4 10 3 2" xfId="51017"/>
    <cellStyle name="Обычный 12 3 2 4 10 4" xfId="34426"/>
    <cellStyle name="Обычный 12 3 2 4 11" xfId="7232"/>
    <cellStyle name="Обычный 12 3 2 4 11 2" xfId="8752"/>
    <cellStyle name="Обычный 12 3 2 4 11 2 2" xfId="37037"/>
    <cellStyle name="Обычный 12 3 2 4 11 3" xfId="22734"/>
    <cellStyle name="Обычный 12 3 2 4 11 3 2" xfId="51018"/>
    <cellStyle name="Обычный 12 3 2 4 11 4" xfId="35517"/>
    <cellStyle name="Обычный 12 3 2 4 12" xfId="8750"/>
    <cellStyle name="Обычный 12 3 2 4 12 2" xfId="37035"/>
    <cellStyle name="Обычный 12 3 2 4 13" xfId="14465"/>
    <cellStyle name="Обычный 12 3 2 4 13 2" xfId="42750"/>
    <cellStyle name="Обычный 12 3 2 4 14" xfId="18743"/>
    <cellStyle name="Обычный 12 3 2 4 14 2" xfId="47027"/>
    <cellStyle name="Обычный 12 3 2 4 15" xfId="20283"/>
    <cellStyle name="Обычный 12 3 2 4 15 2" xfId="48567"/>
    <cellStyle name="Обычный 12 3 2 4 16" xfId="22732"/>
    <cellStyle name="Обычный 12 3 2 4 16 2" xfId="51016"/>
    <cellStyle name="Обычный 12 3 2 4 17" xfId="28446"/>
    <cellStyle name="Обычный 12 3 2 4 17 2" xfId="56730"/>
    <cellStyle name="Обычный 12 3 2 4 18" xfId="28607"/>
    <cellStyle name="Обычный 12 3 2 4 19" xfId="56890"/>
    <cellStyle name="Обычный 12 3 2 4 2" xfId="467"/>
    <cellStyle name="Обычный 12 3 2 4 2 10" xfId="19092"/>
    <cellStyle name="Обычный 12 3 2 4 2 10 2" xfId="47376"/>
    <cellStyle name="Обычный 12 3 2 4 2 11" xfId="20284"/>
    <cellStyle name="Обычный 12 3 2 4 2 11 2" xfId="48568"/>
    <cellStyle name="Обычный 12 3 2 4 2 12" xfId="22735"/>
    <cellStyle name="Обычный 12 3 2 4 2 12 2" xfId="51019"/>
    <cellStyle name="Обычный 12 3 2 4 2 13" xfId="28771"/>
    <cellStyle name="Обычный 12 3 2 4 2 14" xfId="57587"/>
    <cellStyle name="Обычный 12 3 2 4 2 15" xfId="58937"/>
    <cellStyle name="Обычный 12 3 2 4 2 2" xfId="808"/>
    <cellStyle name="Обычный 12 3 2 4 2 2 10" xfId="20285"/>
    <cellStyle name="Обычный 12 3 2 4 2 2 10 2" xfId="48569"/>
    <cellStyle name="Обычный 12 3 2 4 2 2 11" xfId="22736"/>
    <cellStyle name="Обычный 12 3 2 4 2 2 11 2" xfId="51020"/>
    <cellStyle name="Обычный 12 3 2 4 2 2 12" xfId="29100"/>
    <cellStyle name="Обычный 12 3 2 4 2 2 13" xfId="57588"/>
    <cellStyle name="Обычный 12 3 2 4 2 2 14" xfId="58938"/>
    <cellStyle name="Обычный 12 3 2 4 2 2 2" xfId="1072"/>
    <cellStyle name="Обычный 12 3 2 4 2 2 2 10" xfId="29363"/>
    <cellStyle name="Обычный 12 3 2 4 2 2 2 11" xfId="57589"/>
    <cellStyle name="Обычный 12 3 2 4 2 2 2 12" xfId="58939"/>
    <cellStyle name="Обычный 12 3 2 4 2 2 2 2" xfId="3048"/>
    <cellStyle name="Обычный 12 3 2 4 2 2 2 2 2" xfId="8756"/>
    <cellStyle name="Обычный 12 3 2 4 2 2 2 2 2 2" xfId="37041"/>
    <cellStyle name="Обычный 12 3 2 4 2 2 2 2 3" xfId="17196"/>
    <cellStyle name="Обычный 12 3 2 4 2 2 2 2 3 2" xfId="45481"/>
    <cellStyle name="Обычный 12 3 2 4 2 2 2 2 4" xfId="22738"/>
    <cellStyle name="Обычный 12 3 2 4 2 2 2 2 4 2" xfId="51022"/>
    <cellStyle name="Обычный 12 3 2 4 2 2 2 2 5" xfId="31338"/>
    <cellStyle name="Обычный 12 3 2 4 2 2 2 2 6" xfId="60284"/>
    <cellStyle name="Обычный 12 3 2 4 2 2 2 3" xfId="4824"/>
    <cellStyle name="Обычный 12 3 2 4 2 2 2 3 2" xfId="8757"/>
    <cellStyle name="Обычный 12 3 2 4 2 2 2 3 2 2" xfId="37042"/>
    <cellStyle name="Обычный 12 3 2 4 2 2 2 3 3" xfId="22739"/>
    <cellStyle name="Обычный 12 3 2 4 2 2 2 3 3 2" xfId="51023"/>
    <cellStyle name="Обычный 12 3 2 4 2 2 2 3 4" xfId="33113"/>
    <cellStyle name="Обычный 12 3 2 4 2 2 2 4" xfId="6142"/>
    <cellStyle name="Обычный 12 3 2 4 2 2 2 4 2" xfId="8758"/>
    <cellStyle name="Обычный 12 3 2 4 2 2 2 4 2 2" xfId="37043"/>
    <cellStyle name="Обычный 12 3 2 4 2 2 2 4 3" xfId="22740"/>
    <cellStyle name="Обычный 12 3 2 4 2 2 2 4 3 2" xfId="51024"/>
    <cellStyle name="Обычный 12 3 2 4 2 2 2 4 4" xfId="34429"/>
    <cellStyle name="Обычный 12 3 2 4 2 2 2 5" xfId="8755"/>
    <cellStyle name="Обычный 12 3 2 4 2 2 2 5 2" xfId="37040"/>
    <cellStyle name="Обычный 12 3 2 4 2 2 2 6" xfId="15221"/>
    <cellStyle name="Обычный 12 3 2 4 2 2 2 6 2" xfId="43506"/>
    <cellStyle name="Обычный 12 3 2 4 2 2 2 7" xfId="19094"/>
    <cellStyle name="Обычный 12 3 2 4 2 2 2 7 2" xfId="47378"/>
    <cellStyle name="Обычный 12 3 2 4 2 2 2 8" xfId="20286"/>
    <cellStyle name="Обычный 12 3 2 4 2 2 2 8 2" xfId="48570"/>
    <cellStyle name="Обычный 12 3 2 4 2 2 2 9" xfId="22737"/>
    <cellStyle name="Обычный 12 3 2 4 2 2 2 9 2" xfId="51021"/>
    <cellStyle name="Обычный 12 3 2 4 2 2 3" xfId="2127"/>
    <cellStyle name="Обычный 12 3 2 4 2 2 3 2" xfId="4102"/>
    <cellStyle name="Обычный 12 3 2 4 2 2 3 2 2" xfId="8760"/>
    <cellStyle name="Обычный 12 3 2 4 2 2 3 2 2 2" xfId="37045"/>
    <cellStyle name="Обычный 12 3 2 4 2 2 3 2 3" xfId="18250"/>
    <cellStyle name="Обычный 12 3 2 4 2 2 3 2 3 2" xfId="46535"/>
    <cellStyle name="Обычный 12 3 2 4 2 2 3 2 4" xfId="22742"/>
    <cellStyle name="Обычный 12 3 2 4 2 2 3 2 4 2" xfId="51026"/>
    <cellStyle name="Обычный 12 3 2 4 2 2 3 2 5" xfId="32392"/>
    <cellStyle name="Обычный 12 3 2 4 2 2 3 3" xfId="8759"/>
    <cellStyle name="Обычный 12 3 2 4 2 2 3 3 2" xfId="37044"/>
    <cellStyle name="Обычный 12 3 2 4 2 2 3 4" xfId="16275"/>
    <cellStyle name="Обычный 12 3 2 4 2 2 3 4 2" xfId="44560"/>
    <cellStyle name="Обычный 12 3 2 4 2 2 3 5" xfId="22741"/>
    <cellStyle name="Обычный 12 3 2 4 2 2 3 5 2" xfId="51025"/>
    <cellStyle name="Обычный 12 3 2 4 2 2 3 6" xfId="30417"/>
    <cellStyle name="Обычный 12 3 2 4 2 2 3 7" xfId="60283"/>
    <cellStyle name="Обычный 12 3 2 4 2 2 4" xfId="2785"/>
    <cellStyle name="Обычный 12 3 2 4 2 2 4 2" xfId="8761"/>
    <cellStyle name="Обычный 12 3 2 4 2 2 4 2 2" xfId="37046"/>
    <cellStyle name="Обычный 12 3 2 4 2 2 4 3" xfId="16933"/>
    <cellStyle name="Обычный 12 3 2 4 2 2 4 3 2" xfId="45218"/>
    <cellStyle name="Обычный 12 3 2 4 2 2 4 4" xfId="22743"/>
    <cellStyle name="Обычный 12 3 2 4 2 2 4 4 2" xfId="51027"/>
    <cellStyle name="Обычный 12 3 2 4 2 2 4 5" xfId="31075"/>
    <cellStyle name="Обычный 12 3 2 4 2 2 5" xfId="4823"/>
    <cellStyle name="Обычный 12 3 2 4 2 2 5 2" xfId="8762"/>
    <cellStyle name="Обычный 12 3 2 4 2 2 5 2 2" xfId="37047"/>
    <cellStyle name="Обычный 12 3 2 4 2 2 5 3" xfId="22744"/>
    <cellStyle name="Обычный 12 3 2 4 2 2 5 3 2" xfId="51028"/>
    <cellStyle name="Обычный 12 3 2 4 2 2 5 4" xfId="33112"/>
    <cellStyle name="Обычный 12 3 2 4 2 2 6" xfId="6141"/>
    <cellStyle name="Обычный 12 3 2 4 2 2 6 2" xfId="8763"/>
    <cellStyle name="Обычный 12 3 2 4 2 2 6 2 2" xfId="37048"/>
    <cellStyle name="Обычный 12 3 2 4 2 2 6 3" xfId="22745"/>
    <cellStyle name="Обычный 12 3 2 4 2 2 6 3 2" xfId="51029"/>
    <cellStyle name="Обычный 12 3 2 4 2 2 6 4" xfId="34428"/>
    <cellStyle name="Обычный 12 3 2 4 2 2 7" xfId="8754"/>
    <cellStyle name="Обычный 12 3 2 4 2 2 7 2" xfId="37039"/>
    <cellStyle name="Обычный 12 3 2 4 2 2 8" xfId="14958"/>
    <cellStyle name="Обычный 12 3 2 4 2 2 8 2" xfId="43243"/>
    <cellStyle name="Обычный 12 3 2 4 2 2 9" xfId="19093"/>
    <cellStyle name="Обычный 12 3 2 4 2 2 9 2" xfId="47377"/>
    <cellStyle name="Обычный 12 3 2 4 2 3" xfId="1071"/>
    <cellStyle name="Обычный 12 3 2 4 2 3 10" xfId="29362"/>
    <cellStyle name="Обычный 12 3 2 4 2 3 11" xfId="57590"/>
    <cellStyle name="Обычный 12 3 2 4 2 3 12" xfId="58940"/>
    <cellStyle name="Обычный 12 3 2 4 2 3 2" xfId="3047"/>
    <cellStyle name="Обычный 12 3 2 4 2 3 2 2" xfId="8765"/>
    <cellStyle name="Обычный 12 3 2 4 2 3 2 2 2" xfId="37050"/>
    <cellStyle name="Обычный 12 3 2 4 2 3 2 3" xfId="17195"/>
    <cellStyle name="Обычный 12 3 2 4 2 3 2 3 2" xfId="45480"/>
    <cellStyle name="Обычный 12 3 2 4 2 3 2 4" xfId="22747"/>
    <cellStyle name="Обычный 12 3 2 4 2 3 2 4 2" xfId="51031"/>
    <cellStyle name="Обычный 12 3 2 4 2 3 2 5" xfId="31337"/>
    <cellStyle name="Обычный 12 3 2 4 2 3 2 6" xfId="60285"/>
    <cellStyle name="Обычный 12 3 2 4 2 3 3" xfId="4825"/>
    <cellStyle name="Обычный 12 3 2 4 2 3 3 2" xfId="8766"/>
    <cellStyle name="Обычный 12 3 2 4 2 3 3 2 2" xfId="37051"/>
    <cellStyle name="Обычный 12 3 2 4 2 3 3 3" xfId="22748"/>
    <cellStyle name="Обычный 12 3 2 4 2 3 3 3 2" xfId="51032"/>
    <cellStyle name="Обычный 12 3 2 4 2 3 3 4" xfId="33114"/>
    <cellStyle name="Обычный 12 3 2 4 2 3 4" xfId="6143"/>
    <cellStyle name="Обычный 12 3 2 4 2 3 4 2" xfId="8767"/>
    <cellStyle name="Обычный 12 3 2 4 2 3 4 2 2" xfId="37052"/>
    <cellStyle name="Обычный 12 3 2 4 2 3 4 3" xfId="22749"/>
    <cellStyle name="Обычный 12 3 2 4 2 3 4 3 2" xfId="51033"/>
    <cellStyle name="Обычный 12 3 2 4 2 3 4 4" xfId="34430"/>
    <cellStyle name="Обычный 12 3 2 4 2 3 5" xfId="8764"/>
    <cellStyle name="Обычный 12 3 2 4 2 3 5 2" xfId="37049"/>
    <cellStyle name="Обычный 12 3 2 4 2 3 6" xfId="15220"/>
    <cellStyle name="Обычный 12 3 2 4 2 3 6 2" xfId="43505"/>
    <cellStyle name="Обычный 12 3 2 4 2 3 7" xfId="19095"/>
    <cellStyle name="Обычный 12 3 2 4 2 3 7 2" xfId="47379"/>
    <cellStyle name="Обычный 12 3 2 4 2 3 8" xfId="20287"/>
    <cellStyle name="Обычный 12 3 2 4 2 3 8 2" xfId="48571"/>
    <cellStyle name="Обычный 12 3 2 4 2 3 9" xfId="22746"/>
    <cellStyle name="Обычный 12 3 2 4 2 3 9 2" xfId="51030"/>
    <cellStyle name="Обычный 12 3 2 4 2 4" xfId="1798"/>
    <cellStyle name="Обычный 12 3 2 4 2 4 2" xfId="3773"/>
    <cellStyle name="Обычный 12 3 2 4 2 4 2 2" xfId="8769"/>
    <cellStyle name="Обычный 12 3 2 4 2 4 2 2 2" xfId="37054"/>
    <cellStyle name="Обычный 12 3 2 4 2 4 2 3" xfId="17921"/>
    <cellStyle name="Обычный 12 3 2 4 2 4 2 3 2" xfId="46206"/>
    <cellStyle name="Обычный 12 3 2 4 2 4 2 4" xfId="22751"/>
    <cellStyle name="Обычный 12 3 2 4 2 4 2 4 2" xfId="51035"/>
    <cellStyle name="Обычный 12 3 2 4 2 4 2 5" xfId="32063"/>
    <cellStyle name="Обычный 12 3 2 4 2 4 3" xfId="8768"/>
    <cellStyle name="Обычный 12 3 2 4 2 4 3 2" xfId="37053"/>
    <cellStyle name="Обычный 12 3 2 4 2 4 4" xfId="15946"/>
    <cellStyle name="Обычный 12 3 2 4 2 4 4 2" xfId="44231"/>
    <cellStyle name="Обычный 12 3 2 4 2 4 5" xfId="22750"/>
    <cellStyle name="Обычный 12 3 2 4 2 4 5 2" xfId="51034"/>
    <cellStyle name="Обычный 12 3 2 4 2 4 6" xfId="30088"/>
    <cellStyle name="Обычный 12 3 2 4 2 4 7" xfId="60282"/>
    <cellStyle name="Обычный 12 3 2 4 2 5" xfId="2456"/>
    <cellStyle name="Обычный 12 3 2 4 2 5 2" xfId="8770"/>
    <cellStyle name="Обычный 12 3 2 4 2 5 2 2" xfId="37055"/>
    <cellStyle name="Обычный 12 3 2 4 2 5 3" xfId="16604"/>
    <cellStyle name="Обычный 12 3 2 4 2 5 3 2" xfId="44889"/>
    <cellStyle name="Обычный 12 3 2 4 2 5 4" xfId="22752"/>
    <cellStyle name="Обычный 12 3 2 4 2 5 4 2" xfId="51036"/>
    <cellStyle name="Обычный 12 3 2 4 2 5 5" xfId="30746"/>
    <cellStyle name="Обычный 12 3 2 4 2 6" xfId="4822"/>
    <cellStyle name="Обычный 12 3 2 4 2 6 2" xfId="8771"/>
    <cellStyle name="Обычный 12 3 2 4 2 6 2 2" xfId="37056"/>
    <cellStyle name="Обычный 12 3 2 4 2 6 3" xfId="22753"/>
    <cellStyle name="Обычный 12 3 2 4 2 6 3 2" xfId="51037"/>
    <cellStyle name="Обычный 12 3 2 4 2 6 4" xfId="33111"/>
    <cellStyle name="Обычный 12 3 2 4 2 7" xfId="6140"/>
    <cellStyle name="Обычный 12 3 2 4 2 7 2" xfId="8772"/>
    <cellStyle name="Обычный 12 3 2 4 2 7 2 2" xfId="37057"/>
    <cellStyle name="Обычный 12 3 2 4 2 7 3" xfId="22754"/>
    <cellStyle name="Обычный 12 3 2 4 2 7 3 2" xfId="51038"/>
    <cellStyle name="Обычный 12 3 2 4 2 7 4" xfId="34427"/>
    <cellStyle name="Обычный 12 3 2 4 2 8" xfId="8753"/>
    <cellStyle name="Обычный 12 3 2 4 2 8 2" xfId="37038"/>
    <cellStyle name="Обычный 12 3 2 4 2 9" xfId="14629"/>
    <cellStyle name="Обычный 12 3 2 4 2 9 2" xfId="42914"/>
    <cellStyle name="Обычный 12 3 2 4 20" xfId="57184"/>
    <cellStyle name="Обычный 12 3 2 4 21" xfId="57586"/>
    <cellStyle name="Обычный 12 3 2 4 22" xfId="58936"/>
    <cellStyle name="Обычный 12 3 2 4 3" xfId="641"/>
    <cellStyle name="Обычный 12 3 2 4 3 10" xfId="20288"/>
    <cellStyle name="Обычный 12 3 2 4 3 10 2" xfId="48572"/>
    <cellStyle name="Обычный 12 3 2 4 3 11" xfId="22755"/>
    <cellStyle name="Обычный 12 3 2 4 3 11 2" xfId="51039"/>
    <cellStyle name="Обычный 12 3 2 4 3 12" xfId="28936"/>
    <cellStyle name="Обычный 12 3 2 4 3 13" xfId="57591"/>
    <cellStyle name="Обычный 12 3 2 4 3 14" xfId="58941"/>
    <cellStyle name="Обычный 12 3 2 4 3 2" xfId="1073"/>
    <cellStyle name="Обычный 12 3 2 4 3 2 10" xfId="29364"/>
    <cellStyle name="Обычный 12 3 2 4 3 2 11" xfId="57592"/>
    <cellStyle name="Обычный 12 3 2 4 3 2 12" xfId="58942"/>
    <cellStyle name="Обычный 12 3 2 4 3 2 2" xfId="3049"/>
    <cellStyle name="Обычный 12 3 2 4 3 2 2 2" xfId="8775"/>
    <cellStyle name="Обычный 12 3 2 4 3 2 2 2 2" xfId="37060"/>
    <cellStyle name="Обычный 12 3 2 4 3 2 2 3" xfId="17197"/>
    <cellStyle name="Обычный 12 3 2 4 3 2 2 3 2" xfId="45482"/>
    <cellStyle name="Обычный 12 3 2 4 3 2 2 4" xfId="22757"/>
    <cellStyle name="Обычный 12 3 2 4 3 2 2 4 2" xfId="51041"/>
    <cellStyle name="Обычный 12 3 2 4 3 2 2 5" xfId="31339"/>
    <cellStyle name="Обычный 12 3 2 4 3 2 2 6" xfId="60287"/>
    <cellStyle name="Обычный 12 3 2 4 3 2 3" xfId="4827"/>
    <cellStyle name="Обычный 12 3 2 4 3 2 3 2" xfId="8776"/>
    <cellStyle name="Обычный 12 3 2 4 3 2 3 2 2" xfId="37061"/>
    <cellStyle name="Обычный 12 3 2 4 3 2 3 3" xfId="22758"/>
    <cellStyle name="Обычный 12 3 2 4 3 2 3 3 2" xfId="51042"/>
    <cellStyle name="Обычный 12 3 2 4 3 2 3 4" xfId="33116"/>
    <cellStyle name="Обычный 12 3 2 4 3 2 4" xfId="6145"/>
    <cellStyle name="Обычный 12 3 2 4 3 2 4 2" xfId="8777"/>
    <cellStyle name="Обычный 12 3 2 4 3 2 4 2 2" xfId="37062"/>
    <cellStyle name="Обычный 12 3 2 4 3 2 4 3" xfId="22759"/>
    <cellStyle name="Обычный 12 3 2 4 3 2 4 3 2" xfId="51043"/>
    <cellStyle name="Обычный 12 3 2 4 3 2 4 4" xfId="34432"/>
    <cellStyle name="Обычный 12 3 2 4 3 2 5" xfId="8774"/>
    <cellStyle name="Обычный 12 3 2 4 3 2 5 2" xfId="37059"/>
    <cellStyle name="Обычный 12 3 2 4 3 2 6" xfId="15222"/>
    <cellStyle name="Обычный 12 3 2 4 3 2 6 2" xfId="43507"/>
    <cellStyle name="Обычный 12 3 2 4 3 2 7" xfId="19097"/>
    <cellStyle name="Обычный 12 3 2 4 3 2 7 2" xfId="47381"/>
    <cellStyle name="Обычный 12 3 2 4 3 2 8" xfId="20289"/>
    <cellStyle name="Обычный 12 3 2 4 3 2 8 2" xfId="48573"/>
    <cellStyle name="Обычный 12 3 2 4 3 2 9" xfId="22756"/>
    <cellStyle name="Обычный 12 3 2 4 3 2 9 2" xfId="51040"/>
    <cellStyle name="Обычный 12 3 2 4 3 3" xfId="1963"/>
    <cellStyle name="Обычный 12 3 2 4 3 3 2" xfId="3938"/>
    <cellStyle name="Обычный 12 3 2 4 3 3 2 2" xfId="8779"/>
    <cellStyle name="Обычный 12 3 2 4 3 3 2 2 2" xfId="37064"/>
    <cellStyle name="Обычный 12 3 2 4 3 3 2 3" xfId="18086"/>
    <cellStyle name="Обычный 12 3 2 4 3 3 2 3 2" xfId="46371"/>
    <cellStyle name="Обычный 12 3 2 4 3 3 2 4" xfId="22761"/>
    <cellStyle name="Обычный 12 3 2 4 3 3 2 4 2" xfId="51045"/>
    <cellStyle name="Обычный 12 3 2 4 3 3 2 5" xfId="32228"/>
    <cellStyle name="Обычный 12 3 2 4 3 3 3" xfId="8778"/>
    <cellStyle name="Обычный 12 3 2 4 3 3 3 2" xfId="37063"/>
    <cellStyle name="Обычный 12 3 2 4 3 3 4" xfId="16111"/>
    <cellStyle name="Обычный 12 3 2 4 3 3 4 2" xfId="44396"/>
    <cellStyle name="Обычный 12 3 2 4 3 3 5" xfId="22760"/>
    <cellStyle name="Обычный 12 3 2 4 3 3 5 2" xfId="51044"/>
    <cellStyle name="Обычный 12 3 2 4 3 3 6" xfId="30253"/>
    <cellStyle name="Обычный 12 3 2 4 3 3 7" xfId="60286"/>
    <cellStyle name="Обычный 12 3 2 4 3 4" xfId="2621"/>
    <cellStyle name="Обычный 12 3 2 4 3 4 2" xfId="8780"/>
    <cellStyle name="Обычный 12 3 2 4 3 4 2 2" xfId="37065"/>
    <cellStyle name="Обычный 12 3 2 4 3 4 3" xfId="16769"/>
    <cellStyle name="Обычный 12 3 2 4 3 4 3 2" xfId="45054"/>
    <cellStyle name="Обычный 12 3 2 4 3 4 4" xfId="22762"/>
    <cellStyle name="Обычный 12 3 2 4 3 4 4 2" xfId="51046"/>
    <cellStyle name="Обычный 12 3 2 4 3 4 5" xfId="30911"/>
    <cellStyle name="Обычный 12 3 2 4 3 5" xfId="4826"/>
    <cellStyle name="Обычный 12 3 2 4 3 5 2" xfId="8781"/>
    <cellStyle name="Обычный 12 3 2 4 3 5 2 2" xfId="37066"/>
    <cellStyle name="Обычный 12 3 2 4 3 5 3" xfId="22763"/>
    <cellStyle name="Обычный 12 3 2 4 3 5 3 2" xfId="51047"/>
    <cellStyle name="Обычный 12 3 2 4 3 5 4" xfId="33115"/>
    <cellStyle name="Обычный 12 3 2 4 3 6" xfId="6144"/>
    <cellStyle name="Обычный 12 3 2 4 3 6 2" xfId="8782"/>
    <cellStyle name="Обычный 12 3 2 4 3 6 2 2" xfId="37067"/>
    <cellStyle name="Обычный 12 3 2 4 3 6 3" xfId="22764"/>
    <cellStyle name="Обычный 12 3 2 4 3 6 3 2" xfId="51048"/>
    <cellStyle name="Обычный 12 3 2 4 3 6 4" xfId="34431"/>
    <cellStyle name="Обычный 12 3 2 4 3 7" xfId="8773"/>
    <cellStyle name="Обычный 12 3 2 4 3 7 2" xfId="37058"/>
    <cellStyle name="Обычный 12 3 2 4 3 8" xfId="14794"/>
    <cellStyle name="Обычный 12 3 2 4 3 8 2" xfId="43079"/>
    <cellStyle name="Обычный 12 3 2 4 3 9" xfId="19096"/>
    <cellStyle name="Обычный 12 3 2 4 3 9 2" xfId="47380"/>
    <cellStyle name="Обычный 12 3 2 4 4" xfId="1070"/>
    <cellStyle name="Обычный 12 3 2 4 4 10" xfId="29361"/>
    <cellStyle name="Обычный 12 3 2 4 4 11" xfId="57593"/>
    <cellStyle name="Обычный 12 3 2 4 4 12" xfId="58943"/>
    <cellStyle name="Обычный 12 3 2 4 4 2" xfId="3046"/>
    <cellStyle name="Обычный 12 3 2 4 4 2 2" xfId="8784"/>
    <cellStyle name="Обычный 12 3 2 4 4 2 2 2" xfId="37069"/>
    <cellStyle name="Обычный 12 3 2 4 4 2 3" xfId="17194"/>
    <cellStyle name="Обычный 12 3 2 4 4 2 3 2" xfId="45479"/>
    <cellStyle name="Обычный 12 3 2 4 4 2 4" xfId="22766"/>
    <cellStyle name="Обычный 12 3 2 4 4 2 4 2" xfId="51050"/>
    <cellStyle name="Обычный 12 3 2 4 4 2 5" xfId="31336"/>
    <cellStyle name="Обычный 12 3 2 4 4 2 6" xfId="60288"/>
    <cellStyle name="Обычный 12 3 2 4 4 3" xfId="4828"/>
    <cellStyle name="Обычный 12 3 2 4 4 3 2" xfId="8785"/>
    <cellStyle name="Обычный 12 3 2 4 4 3 2 2" xfId="37070"/>
    <cellStyle name="Обычный 12 3 2 4 4 3 3" xfId="22767"/>
    <cellStyle name="Обычный 12 3 2 4 4 3 3 2" xfId="51051"/>
    <cellStyle name="Обычный 12 3 2 4 4 3 4" xfId="33117"/>
    <cellStyle name="Обычный 12 3 2 4 4 4" xfId="6146"/>
    <cellStyle name="Обычный 12 3 2 4 4 4 2" xfId="8786"/>
    <cellStyle name="Обычный 12 3 2 4 4 4 2 2" xfId="37071"/>
    <cellStyle name="Обычный 12 3 2 4 4 4 3" xfId="22768"/>
    <cellStyle name="Обычный 12 3 2 4 4 4 3 2" xfId="51052"/>
    <cellStyle name="Обычный 12 3 2 4 4 4 4" xfId="34433"/>
    <cellStyle name="Обычный 12 3 2 4 4 5" xfId="8783"/>
    <cellStyle name="Обычный 12 3 2 4 4 5 2" xfId="37068"/>
    <cellStyle name="Обычный 12 3 2 4 4 6" xfId="15219"/>
    <cellStyle name="Обычный 12 3 2 4 4 6 2" xfId="43504"/>
    <cellStyle name="Обычный 12 3 2 4 4 7" xfId="19098"/>
    <cellStyle name="Обычный 12 3 2 4 4 7 2" xfId="47382"/>
    <cellStyle name="Обычный 12 3 2 4 4 8" xfId="20290"/>
    <cellStyle name="Обычный 12 3 2 4 4 8 2" xfId="48574"/>
    <cellStyle name="Обычный 12 3 2 4 4 9" xfId="22765"/>
    <cellStyle name="Обычный 12 3 2 4 4 9 2" xfId="51049"/>
    <cellStyle name="Обычный 12 3 2 4 5" xfId="1634"/>
    <cellStyle name="Обычный 12 3 2 4 5 2" xfId="3609"/>
    <cellStyle name="Обычный 12 3 2 4 5 2 2" xfId="8788"/>
    <cellStyle name="Обычный 12 3 2 4 5 2 2 2" xfId="37073"/>
    <cellStyle name="Обычный 12 3 2 4 5 2 3" xfId="17757"/>
    <cellStyle name="Обычный 12 3 2 4 5 2 3 2" xfId="46042"/>
    <cellStyle name="Обычный 12 3 2 4 5 2 4" xfId="22770"/>
    <cellStyle name="Обычный 12 3 2 4 5 2 4 2" xfId="51054"/>
    <cellStyle name="Обычный 12 3 2 4 5 2 5" xfId="31899"/>
    <cellStyle name="Обычный 12 3 2 4 5 3" xfId="8787"/>
    <cellStyle name="Обычный 12 3 2 4 5 3 2" xfId="37072"/>
    <cellStyle name="Обычный 12 3 2 4 5 4" xfId="15782"/>
    <cellStyle name="Обычный 12 3 2 4 5 4 2" xfId="44067"/>
    <cellStyle name="Обычный 12 3 2 4 5 5" xfId="22769"/>
    <cellStyle name="Обычный 12 3 2 4 5 5 2" xfId="51053"/>
    <cellStyle name="Обычный 12 3 2 4 5 6" xfId="29924"/>
    <cellStyle name="Обычный 12 3 2 4 5 7" xfId="60281"/>
    <cellStyle name="Обычный 12 3 2 4 6" xfId="2292"/>
    <cellStyle name="Обычный 12 3 2 4 6 2" xfId="8789"/>
    <cellStyle name="Обычный 12 3 2 4 6 2 2" xfId="37074"/>
    <cellStyle name="Обычный 12 3 2 4 6 3" xfId="16440"/>
    <cellStyle name="Обычный 12 3 2 4 6 3 2" xfId="44725"/>
    <cellStyle name="Обычный 12 3 2 4 6 4" xfId="22771"/>
    <cellStyle name="Обычный 12 3 2 4 6 4 2" xfId="51055"/>
    <cellStyle name="Обычный 12 3 2 4 6 5" xfId="30582"/>
    <cellStyle name="Обычный 12 3 2 4 7" xfId="4270"/>
    <cellStyle name="Обычный 12 3 2 4 7 2" xfId="8790"/>
    <cellStyle name="Обычный 12 3 2 4 7 2 2" xfId="37075"/>
    <cellStyle name="Обычный 12 3 2 4 7 3" xfId="18418"/>
    <cellStyle name="Обычный 12 3 2 4 7 3 2" xfId="46703"/>
    <cellStyle name="Обычный 12 3 2 4 7 4" xfId="22772"/>
    <cellStyle name="Обычный 12 3 2 4 7 4 2" xfId="51056"/>
    <cellStyle name="Обычный 12 3 2 4 7 5" xfId="32560"/>
    <cellStyle name="Обычный 12 3 2 4 8" xfId="4433"/>
    <cellStyle name="Обычный 12 3 2 4 8 2" xfId="8791"/>
    <cellStyle name="Обычный 12 3 2 4 8 2 2" xfId="37076"/>
    <cellStyle name="Обычный 12 3 2 4 8 3" xfId="18581"/>
    <cellStyle name="Обычный 12 3 2 4 8 3 2" xfId="46866"/>
    <cellStyle name="Обычный 12 3 2 4 8 4" xfId="22773"/>
    <cellStyle name="Обычный 12 3 2 4 8 4 2" xfId="51057"/>
    <cellStyle name="Обычный 12 3 2 4 8 5" xfId="32723"/>
    <cellStyle name="Обычный 12 3 2 4 9" xfId="4821"/>
    <cellStyle name="Обычный 12 3 2 4 9 2" xfId="8792"/>
    <cellStyle name="Обычный 12 3 2 4 9 2 2" xfId="37077"/>
    <cellStyle name="Обычный 12 3 2 4 9 3" xfId="22774"/>
    <cellStyle name="Обычный 12 3 2 4 9 3 2" xfId="51058"/>
    <cellStyle name="Обычный 12 3 2 4 9 4" xfId="33110"/>
    <cellStyle name="Обычный 12 3 2 5" xfId="462"/>
    <cellStyle name="Обычный 12 3 2 5 10" xfId="19099"/>
    <cellStyle name="Обычный 12 3 2 5 10 2" xfId="47383"/>
    <cellStyle name="Обычный 12 3 2 5 11" xfId="20291"/>
    <cellStyle name="Обычный 12 3 2 5 11 2" xfId="48575"/>
    <cellStyle name="Обычный 12 3 2 5 12" xfId="22775"/>
    <cellStyle name="Обычный 12 3 2 5 12 2" xfId="51059"/>
    <cellStyle name="Обычный 12 3 2 5 13" xfId="28766"/>
    <cellStyle name="Обычный 12 3 2 5 14" xfId="57594"/>
    <cellStyle name="Обычный 12 3 2 5 15" xfId="58944"/>
    <cellStyle name="Обычный 12 3 2 5 2" xfId="803"/>
    <cellStyle name="Обычный 12 3 2 5 2 10" xfId="20292"/>
    <cellStyle name="Обычный 12 3 2 5 2 10 2" xfId="48576"/>
    <cellStyle name="Обычный 12 3 2 5 2 11" xfId="22776"/>
    <cellStyle name="Обычный 12 3 2 5 2 11 2" xfId="51060"/>
    <cellStyle name="Обычный 12 3 2 5 2 12" xfId="29095"/>
    <cellStyle name="Обычный 12 3 2 5 2 13" xfId="57595"/>
    <cellStyle name="Обычный 12 3 2 5 2 14" xfId="58945"/>
    <cellStyle name="Обычный 12 3 2 5 2 2" xfId="1075"/>
    <cellStyle name="Обычный 12 3 2 5 2 2 10" xfId="29366"/>
    <cellStyle name="Обычный 12 3 2 5 2 2 11" xfId="57596"/>
    <cellStyle name="Обычный 12 3 2 5 2 2 12" xfId="58946"/>
    <cellStyle name="Обычный 12 3 2 5 2 2 2" xfId="3051"/>
    <cellStyle name="Обычный 12 3 2 5 2 2 2 2" xfId="8796"/>
    <cellStyle name="Обычный 12 3 2 5 2 2 2 2 2" xfId="37081"/>
    <cellStyle name="Обычный 12 3 2 5 2 2 2 3" xfId="17199"/>
    <cellStyle name="Обычный 12 3 2 5 2 2 2 3 2" xfId="45484"/>
    <cellStyle name="Обычный 12 3 2 5 2 2 2 4" xfId="22778"/>
    <cellStyle name="Обычный 12 3 2 5 2 2 2 4 2" xfId="51062"/>
    <cellStyle name="Обычный 12 3 2 5 2 2 2 5" xfId="31341"/>
    <cellStyle name="Обычный 12 3 2 5 2 2 2 6" xfId="60291"/>
    <cellStyle name="Обычный 12 3 2 5 2 2 3" xfId="4831"/>
    <cellStyle name="Обычный 12 3 2 5 2 2 3 2" xfId="8797"/>
    <cellStyle name="Обычный 12 3 2 5 2 2 3 2 2" xfId="37082"/>
    <cellStyle name="Обычный 12 3 2 5 2 2 3 3" xfId="22779"/>
    <cellStyle name="Обычный 12 3 2 5 2 2 3 3 2" xfId="51063"/>
    <cellStyle name="Обычный 12 3 2 5 2 2 3 4" xfId="33120"/>
    <cellStyle name="Обычный 12 3 2 5 2 2 4" xfId="6149"/>
    <cellStyle name="Обычный 12 3 2 5 2 2 4 2" xfId="8798"/>
    <cellStyle name="Обычный 12 3 2 5 2 2 4 2 2" xfId="37083"/>
    <cellStyle name="Обычный 12 3 2 5 2 2 4 3" xfId="22780"/>
    <cellStyle name="Обычный 12 3 2 5 2 2 4 3 2" xfId="51064"/>
    <cellStyle name="Обычный 12 3 2 5 2 2 4 4" xfId="34436"/>
    <cellStyle name="Обычный 12 3 2 5 2 2 5" xfId="8795"/>
    <cellStyle name="Обычный 12 3 2 5 2 2 5 2" xfId="37080"/>
    <cellStyle name="Обычный 12 3 2 5 2 2 6" xfId="15224"/>
    <cellStyle name="Обычный 12 3 2 5 2 2 6 2" xfId="43509"/>
    <cellStyle name="Обычный 12 3 2 5 2 2 7" xfId="19101"/>
    <cellStyle name="Обычный 12 3 2 5 2 2 7 2" xfId="47385"/>
    <cellStyle name="Обычный 12 3 2 5 2 2 8" xfId="20293"/>
    <cellStyle name="Обычный 12 3 2 5 2 2 8 2" xfId="48577"/>
    <cellStyle name="Обычный 12 3 2 5 2 2 9" xfId="22777"/>
    <cellStyle name="Обычный 12 3 2 5 2 2 9 2" xfId="51061"/>
    <cellStyle name="Обычный 12 3 2 5 2 3" xfId="2122"/>
    <cellStyle name="Обычный 12 3 2 5 2 3 2" xfId="4097"/>
    <cellStyle name="Обычный 12 3 2 5 2 3 2 2" xfId="8800"/>
    <cellStyle name="Обычный 12 3 2 5 2 3 2 2 2" xfId="37085"/>
    <cellStyle name="Обычный 12 3 2 5 2 3 2 3" xfId="18245"/>
    <cellStyle name="Обычный 12 3 2 5 2 3 2 3 2" xfId="46530"/>
    <cellStyle name="Обычный 12 3 2 5 2 3 2 4" xfId="22782"/>
    <cellStyle name="Обычный 12 3 2 5 2 3 2 4 2" xfId="51066"/>
    <cellStyle name="Обычный 12 3 2 5 2 3 2 5" xfId="32387"/>
    <cellStyle name="Обычный 12 3 2 5 2 3 3" xfId="8799"/>
    <cellStyle name="Обычный 12 3 2 5 2 3 3 2" xfId="37084"/>
    <cellStyle name="Обычный 12 3 2 5 2 3 4" xfId="16270"/>
    <cellStyle name="Обычный 12 3 2 5 2 3 4 2" xfId="44555"/>
    <cellStyle name="Обычный 12 3 2 5 2 3 5" xfId="22781"/>
    <cellStyle name="Обычный 12 3 2 5 2 3 5 2" xfId="51065"/>
    <cellStyle name="Обычный 12 3 2 5 2 3 6" xfId="30412"/>
    <cellStyle name="Обычный 12 3 2 5 2 3 7" xfId="60290"/>
    <cellStyle name="Обычный 12 3 2 5 2 4" xfId="2780"/>
    <cellStyle name="Обычный 12 3 2 5 2 4 2" xfId="8801"/>
    <cellStyle name="Обычный 12 3 2 5 2 4 2 2" xfId="37086"/>
    <cellStyle name="Обычный 12 3 2 5 2 4 3" xfId="16928"/>
    <cellStyle name="Обычный 12 3 2 5 2 4 3 2" xfId="45213"/>
    <cellStyle name="Обычный 12 3 2 5 2 4 4" xfId="22783"/>
    <cellStyle name="Обычный 12 3 2 5 2 4 4 2" xfId="51067"/>
    <cellStyle name="Обычный 12 3 2 5 2 4 5" xfId="31070"/>
    <cellStyle name="Обычный 12 3 2 5 2 5" xfId="4830"/>
    <cellStyle name="Обычный 12 3 2 5 2 5 2" xfId="8802"/>
    <cellStyle name="Обычный 12 3 2 5 2 5 2 2" xfId="37087"/>
    <cellStyle name="Обычный 12 3 2 5 2 5 3" xfId="22784"/>
    <cellStyle name="Обычный 12 3 2 5 2 5 3 2" xfId="51068"/>
    <cellStyle name="Обычный 12 3 2 5 2 5 4" xfId="33119"/>
    <cellStyle name="Обычный 12 3 2 5 2 6" xfId="6148"/>
    <cellStyle name="Обычный 12 3 2 5 2 6 2" xfId="8803"/>
    <cellStyle name="Обычный 12 3 2 5 2 6 2 2" xfId="37088"/>
    <cellStyle name="Обычный 12 3 2 5 2 6 3" xfId="22785"/>
    <cellStyle name="Обычный 12 3 2 5 2 6 3 2" xfId="51069"/>
    <cellStyle name="Обычный 12 3 2 5 2 6 4" xfId="34435"/>
    <cellStyle name="Обычный 12 3 2 5 2 7" xfId="8794"/>
    <cellStyle name="Обычный 12 3 2 5 2 7 2" xfId="37079"/>
    <cellStyle name="Обычный 12 3 2 5 2 8" xfId="14953"/>
    <cellStyle name="Обычный 12 3 2 5 2 8 2" xfId="43238"/>
    <cellStyle name="Обычный 12 3 2 5 2 9" xfId="19100"/>
    <cellStyle name="Обычный 12 3 2 5 2 9 2" xfId="47384"/>
    <cellStyle name="Обычный 12 3 2 5 3" xfId="1074"/>
    <cellStyle name="Обычный 12 3 2 5 3 10" xfId="29365"/>
    <cellStyle name="Обычный 12 3 2 5 3 11" xfId="57597"/>
    <cellStyle name="Обычный 12 3 2 5 3 12" xfId="58947"/>
    <cellStyle name="Обычный 12 3 2 5 3 2" xfId="3050"/>
    <cellStyle name="Обычный 12 3 2 5 3 2 2" xfId="8805"/>
    <cellStyle name="Обычный 12 3 2 5 3 2 2 2" xfId="37090"/>
    <cellStyle name="Обычный 12 3 2 5 3 2 3" xfId="17198"/>
    <cellStyle name="Обычный 12 3 2 5 3 2 3 2" xfId="45483"/>
    <cellStyle name="Обычный 12 3 2 5 3 2 4" xfId="22787"/>
    <cellStyle name="Обычный 12 3 2 5 3 2 4 2" xfId="51071"/>
    <cellStyle name="Обычный 12 3 2 5 3 2 5" xfId="31340"/>
    <cellStyle name="Обычный 12 3 2 5 3 2 6" xfId="60292"/>
    <cellStyle name="Обычный 12 3 2 5 3 3" xfId="4832"/>
    <cellStyle name="Обычный 12 3 2 5 3 3 2" xfId="8806"/>
    <cellStyle name="Обычный 12 3 2 5 3 3 2 2" xfId="37091"/>
    <cellStyle name="Обычный 12 3 2 5 3 3 3" xfId="22788"/>
    <cellStyle name="Обычный 12 3 2 5 3 3 3 2" xfId="51072"/>
    <cellStyle name="Обычный 12 3 2 5 3 3 4" xfId="33121"/>
    <cellStyle name="Обычный 12 3 2 5 3 4" xfId="6150"/>
    <cellStyle name="Обычный 12 3 2 5 3 4 2" xfId="8807"/>
    <cellStyle name="Обычный 12 3 2 5 3 4 2 2" xfId="37092"/>
    <cellStyle name="Обычный 12 3 2 5 3 4 3" xfId="22789"/>
    <cellStyle name="Обычный 12 3 2 5 3 4 3 2" xfId="51073"/>
    <cellStyle name="Обычный 12 3 2 5 3 4 4" xfId="34437"/>
    <cellStyle name="Обычный 12 3 2 5 3 5" xfId="8804"/>
    <cellStyle name="Обычный 12 3 2 5 3 5 2" xfId="37089"/>
    <cellStyle name="Обычный 12 3 2 5 3 6" xfId="15223"/>
    <cellStyle name="Обычный 12 3 2 5 3 6 2" xfId="43508"/>
    <cellStyle name="Обычный 12 3 2 5 3 7" xfId="19102"/>
    <cellStyle name="Обычный 12 3 2 5 3 7 2" xfId="47386"/>
    <cellStyle name="Обычный 12 3 2 5 3 8" xfId="20294"/>
    <cellStyle name="Обычный 12 3 2 5 3 8 2" xfId="48578"/>
    <cellStyle name="Обычный 12 3 2 5 3 9" xfId="22786"/>
    <cellStyle name="Обычный 12 3 2 5 3 9 2" xfId="51070"/>
    <cellStyle name="Обычный 12 3 2 5 4" xfId="1793"/>
    <cellStyle name="Обычный 12 3 2 5 4 2" xfId="3768"/>
    <cellStyle name="Обычный 12 3 2 5 4 2 2" xfId="8809"/>
    <cellStyle name="Обычный 12 3 2 5 4 2 2 2" xfId="37094"/>
    <cellStyle name="Обычный 12 3 2 5 4 2 3" xfId="17916"/>
    <cellStyle name="Обычный 12 3 2 5 4 2 3 2" xfId="46201"/>
    <cellStyle name="Обычный 12 3 2 5 4 2 4" xfId="22791"/>
    <cellStyle name="Обычный 12 3 2 5 4 2 4 2" xfId="51075"/>
    <cellStyle name="Обычный 12 3 2 5 4 2 5" xfId="32058"/>
    <cellStyle name="Обычный 12 3 2 5 4 3" xfId="8808"/>
    <cellStyle name="Обычный 12 3 2 5 4 3 2" xfId="37093"/>
    <cellStyle name="Обычный 12 3 2 5 4 4" xfId="15941"/>
    <cellStyle name="Обычный 12 3 2 5 4 4 2" xfId="44226"/>
    <cellStyle name="Обычный 12 3 2 5 4 5" xfId="22790"/>
    <cellStyle name="Обычный 12 3 2 5 4 5 2" xfId="51074"/>
    <cellStyle name="Обычный 12 3 2 5 4 6" xfId="30083"/>
    <cellStyle name="Обычный 12 3 2 5 4 7" xfId="60289"/>
    <cellStyle name="Обычный 12 3 2 5 5" xfId="2451"/>
    <cellStyle name="Обычный 12 3 2 5 5 2" xfId="8810"/>
    <cellStyle name="Обычный 12 3 2 5 5 2 2" xfId="37095"/>
    <cellStyle name="Обычный 12 3 2 5 5 3" xfId="16599"/>
    <cellStyle name="Обычный 12 3 2 5 5 3 2" xfId="44884"/>
    <cellStyle name="Обычный 12 3 2 5 5 4" xfId="22792"/>
    <cellStyle name="Обычный 12 3 2 5 5 4 2" xfId="51076"/>
    <cellStyle name="Обычный 12 3 2 5 5 5" xfId="30741"/>
    <cellStyle name="Обычный 12 3 2 5 6" xfId="4829"/>
    <cellStyle name="Обычный 12 3 2 5 6 2" xfId="8811"/>
    <cellStyle name="Обычный 12 3 2 5 6 2 2" xfId="37096"/>
    <cellStyle name="Обычный 12 3 2 5 6 3" xfId="22793"/>
    <cellStyle name="Обычный 12 3 2 5 6 3 2" xfId="51077"/>
    <cellStyle name="Обычный 12 3 2 5 6 4" xfId="33118"/>
    <cellStyle name="Обычный 12 3 2 5 7" xfId="6147"/>
    <cellStyle name="Обычный 12 3 2 5 7 2" xfId="8812"/>
    <cellStyle name="Обычный 12 3 2 5 7 2 2" xfId="37097"/>
    <cellStyle name="Обычный 12 3 2 5 7 3" xfId="22794"/>
    <cellStyle name="Обычный 12 3 2 5 7 3 2" xfId="51078"/>
    <cellStyle name="Обычный 12 3 2 5 7 4" xfId="34434"/>
    <cellStyle name="Обычный 12 3 2 5 8" xfId="8793"/>
    <cellStyle name="Обычный 12 3 2 5 8 2" xfId="37078"/>
    <cellStyle name="Обычный 12 3 2 5 9" xfId="14624"/>
    <cellStyle name="Обычный 12 3 2 5 9 2" xfId="42909"/>
    <cellStyle name="Обычный 12 3 2 6" xfId="636"/>
    <cellStyle name="Обычный 12 3 2 6 10" xfId="20295"/>
    <cellStyle name="Обычный 12 3 2 6 10 2" xfId="48579"/>
    <cellStyle name="Обычный 12 3 2 6 11" xfId="22795"/>
    <cellStyle name="Обычный 12 3 2 6 11 2" xfId="51079"/>
    <cellStyle name="Обычный 12 3 2 6 12" xfId="28931"/>
    <cellStyle name="Обычный 12 3 2 6 13" xfId="57598"/>
    <cellStyle name="Обычный 12 3 2 6 14" xfId="58948"/>
    <cellStyle name="Обычный 12 3 2 6 2" xfId="1076"/>
    <cellStyle name="Обычный 12 3 2 6 2 10" xfId="29367"/>
    <cellStyle name="Обычный 12 3 2 6 2 11" xfId="57599"/>
    <cellStyle name="Обычный 12 3 2 6 2 12" xfId="58949"/>
    <cellStyle name="Обычный 12 3 2 6 2 2" xfId="3052"/>
    <cellStyle name="Обычный 12 3 2 6 2 2 2" xfId="8815"/>
    <cellStyle name="Обычный 12 3 2 6 2 2 2 2" xfId="37100"/>
    <cellStyle name="Обычный 12 3 2 6 2 2 3" xfId="17200"/>
    <cellStyle name="Обычный 12 3 2 6 2 2 3 2" xfId="45485"/>
    <cellStyle name="Обычный 12 3 2 6 2 2 4" xfId="22797"/>
    <cellStyle name="Обычный 12 3 2 6 2 2 4 2" xfId="51081"/>
    <cellStyle name="Обычный 12 3 2 6 2 2 5" xfId="31342"/>
    <cellStyle name="Обычный 12 3 2 6 2 2 6" xfId="60294"/>
    <cellStyle name="Обычный 12 3 2 6 2 3" xfId="4834"/>
    <cellStyle name="Обычный 12 3 2 6 2 3 2" xfId="8816"/>
    <cellStyle name="Обычный 12 3 2 6 2 3 2 2" xfId="37101"/>
    <cellStyle name="Обычный 12 3 2 6 2 3 3" xfId="22798"/>
    <cellStyle name="Обычный 12 3 2 6 2 3 3 2" xfId="51082"/>
    <cellStyle name="Обычный 12 3 2 6 2 3 4" xfId="33123"/>
    <cellStyle name="Обычный 12 3 2 6 2 4" xfId="6152"/>
    <cellStyle name="Обычный 12 3 2 6 2 4 2" xfId="8817"/>
    <cellStyle name="Обычный 12 3 2 6 2 4 2 2" xfId="37102"/>
    <cellStyle name="Обычный 12 3 2 6 2 4 3" xfId="22799"/>
    <cellStyle name="Обычный 12 3 2 6 2 4 3 2" xfId="51083"/>
    <cellStyle name="Обычный 12 3 2 6 2 4 4" xfId="34439"/>
    <cellStyle name="Обычный 12 3 2 6 2 5" xfId="8814"/>
    <cellStyle name="Обычный 12 3 2 6 2 5 2" xfId="37099"/>
    <cellStyle name="Обычный 12 3 2 6 2 6" xfId="15225"/>
    <cellStyle name="Обычный 12 3 2 6 2 6 2" xfId="43510"/>
    <cellStyle name="Обычный 12 3 2 6 2 7" xfId="19104"/>
    <cellStyle name="Обычный 12 3 2 6 2 7 2" xfId="47388"/>
    <cellStyle name="Обычный 12 3 2 6 2 8" xfId="20296"/>
    <cellStyle name="Обычный 12 3 2 6 2 8 2" xfId="48580"/>
    <cellStyle name="Обычный 12 3 2 6 2 9" xfId="22796"/>
    <cellStyle name="Обычный 12 3 2 6 2 9 2" xfId="51080"/>
    <cellStyle name="Обычный 12 3 2 6 3" xfId="1958"/>
    <cellStyle name="Обычный 12 3 2 6 3 2" xfId="3933"/>
    <cellStyle name="Обычный 12 3 2 6 3 2 2" xfId="8819"/>
    <cellStyle name="Обычный 12 3 2 6 3 2 2 2" xfId="37104"/>
    <cellStyle name="Обычный 12 3 2 6 3 2 3" xfId="18081"/>
    <cellStyle name="Обычный 12 3 2 6 3 2 3 2" xfId="46366"/>
    <cellStyle name="Обычный 12 3 2 6 3 2 4" xfId="22801"/>
    <cellStyle name="Обычный 12 3 2 6 3 2 4 2" xfId="51085"/>
    <cellStyle name="Обычный 12 3 2 6 3 2 5" xfId="32223"/>
    <cellStyle name="Обычный 12 3 2 6 3 3" xfId="8818"/>
    <cellStyle name="Обычный 12 3 2 6 3 3 2" xfId="37103"/>
    <cellStyle name="Обычный 12 3 2 6 3 4" xfId="16106"/>
    <cellStyle name="Обычный 12 3 2 6 3 4 2" xfId="44391"/>
    <cellStyle name="Обычный 12 3 2 6 3 5" xfId="22800"/>
    <cellStyle name="Обычный 12 3 2 6 3 5 2" xfId="51084"/>
    <cellStyle name="Обычный 12 3 2 6 3 6" xfId="30248"/>
    <cellStyle name="Обычный 12 3 2 6 3 7" xfId="60293"/>
    <cellStyle name="Обычный 12 3 2 6 4" xfId="2616"/>
    <cellStyle name="Обычный 12 3 2 6 4 2" xfId="8820"/>
    <cellStyle name="Обычный 12 3 2 6 4 2 2" xfId="37105"/>
    <cellStyle name="Обычный 12 3 2 6 4 3" xfId="16764"/>
    <cellStyle name="Обычный 12 3 2 6 4 3 2" xfId="45049"/>
    <cellStyle name="Обычный 12 3 2 6 4 4" xfId="22802"/>
    <cellStyle name="Обычный 12 3 2 6 4 4 2" xfId="51086"/>
    <cellStyle name="Обычный 12 3 2 6 4 5" xfId="30906"/>
    <cellStyle name="Обычный 12 3 2 6 5" xfId="4833"/>
    <cellStyle name="Обычный 12 3 2 6 5 2" xfId="8821"/>
    <cellStyle name="Обычный 12 3 2 6 5 2 2" xfId="37106"/>
    <cellStyle name="Обычный 12 3 2 6 5 3" xfId="22803"/>
    <cellStyle name="Обычный 12 3 2 6 5 3 2" xfId="51087"/>
    <cellStyle name="Обычный 12 3 2 6 5 4" xfId="33122"/>
    <cellStyle name="Обычный 12 3 2 6 6" xfId="6151"/>
    <cellStyle name="Обычный 12 3 2 6 6 2" xfId="8822"/>
    <cellStyle name="Обычный 12 3 2 6 6 2 2" xfId="37107"/>
    <cellStyle name="Обычный 12 3 2 6 6 3" xfId="22804"/>
    <cellStyle name="Обычный 12 3 2 6 6 3 2" xfId="51088"/>
    <cellStyle name="Обычный 12 3 2 6 6 4" xfId="34438"/>
    <cellStyle name="Обычный 12 3 2 6 7" xfId="8813"/>
    <cellStyle name="Обычный 12 3 2 6 7 2" xfId="37098"/>
    <cellStyle name="Обычный 12 3 2 6 8" xfId="14789"/>
    <cellStyle name="Обычный 12 3 2 6 8 2" xfId="43074"/>
    <cellStyle name="Обычный 12 3 2 6 9" xfId="19103"/>
    <cellStyle name="Обычный 12 3 2 6 9 2" xfId="47387"/>
    <cellStyle name="Обычный 12 3 2 7" xfId="1053"/>
    <cellStyle name="Обычный 12 3 2 7 10" xfId="29344"/>
    <cellStyle name="Обычный 12 3 2 7 11" xfId="57600"/>
    <cellStyle name="Обычный 12 3 2 7 12" xfId="58950"/>
    <cellStyle name="Обычный 12 3 2 7 2" xfId="3029"/>
    <cellStyle name="Обычный 12 3 2 7 2 2" xfId="8824"/>
    <cellStyle name="Обычный 12 3 2 7 2 2 2" xfId="37109"/>
    <cellStyle name="Обычный 12 3 2 7 2 3" xfId="17177"/>
    <cellStyle name="Обычный 12 3 2 7 2 3 2" xfId="45462"/>
    <cellStyle name="Обычный 12 3 2 7 2 4" xfId="22806"/>
    <cellStyle name="Обычный 12 3 2 7 2 4 2" xfId="51090"/>
    <cellStyle name="Обычный 12 3 2 7 2 5" xfId="31319"/>
    <cellStyle name="Обычный 12 3 2 7 2 6" xfId="60295"/>
    <cellStyle name="Обычный 12 3 2 7 3" xfId="4835"/>
    <cellStyle name="Обычный 12 3 2 7 3 2" xfId="8825"/>
    <cellStyle name="Обычный 12 3 2 7 3 2 2" xfId="37110"/>
    <cellStyle name="Обычный 12 3 2 7 3 3" xfId="22807"/>
    <cellStyle name="Обычный 12 3 2 7 3 3 2" xfId="51091"/>
    <cellStyle name="Обычный 12 3 2 7 3 4" xfId="33124"/>
    <cellStyle name="Обычный 12 3 2 7 4" xfId="6153"/>
    <cellStyle name="Обычный 12 3 2 7 4 2" xfId="8826"/>
    <cellStyle name="Обычный 12 3 2 7 4 2 2" xfId="37111"/>
    <cellStyle name="Обычный 12 3 2 7 4 3" xfId="22808"/>
    <cellStyle name="Обычный 12 3 2 7 4 3 2" xfId="51092"/>
    <cellStyle name="Обычный 12 3 2 7 4 4" xfId="34440"/>
    <cellStyle name="Обычный 12 3 2 7 5" xfId="8823"/>
    <cellStyle name="Обычный 12 3 2 7 5 2" xfId="37108"/>
    <cellStyle name="Обычный 12 3 2 7 6" xfId="15202"/>
    <cellStyle name="Обычный 12 3 2 7 6 2" xfId="43487"/>
    <cellStyle name="Обычный 12 3 2 7 7" xfId="19105"/>
    <cellStyle name="Обычный 12 3 2 7 7 2" xfId="47389"/>
    <cellStyle name="Обычный 12 3 2 7 8" xfId="20297"/>
    <cellStyle name="Обычный 12 3 2 7 8 2" xfId="48581"/>
    <cellStyle name="Обычный 12 3 2 7 9" xfId="22805"/>
    <cellStyle name="Обычный 12 3 2 7 9 2" xfId="51089"/>
    <cellStyle name="Обычный 12 3 2 8" xfId="1629"/>
    <cellStyle name="Обычный 12 3 2 8 2" xfId="3604"/>
    <cellStyle name="Обычный 12 3 2 8 2 2" xfId="8828"/>
    <cellStyle name="Обычный 12 3 2 8 2 2 2" xfId="37113"/>
    <cellStyle name="Обычный 12 3 2 8 2 3" xfId="17752"/>
    <cellStyle name="Обычный 12 3 2 8 2 3 2" xfId="46037"/>
    <cellStyle name="Обычный 12 3 2 8 2 4" xfId="22810"/>
    <cellStyle name="Обычный 12 3 2 8 2 4 2" xfId="51094"/>
    <cellStyle name="Обычный 12 3 2 8 2 5" xfId="31894"/>
    <cellStyle name="Обычный 12 3 2 8 3" xfId="8827"/>
    <cellStyle name="Обычный 12 3 2 8 3 2" xfId="37112"/>
    <cellStyle name="Обычный 12 3 2 8 4" xfId="15777"/>
    <cellStyle name="Обычный 12 3 2 8 4 2" xfId="44062"/>
    <cellStyle name="Обычный 12 3 2 8 5" xfId="22809"/>
    <cellStyle name="Обычный 12 3 2 8 5 2" xfId="51093"/>
    <cellStyle name="Обычный 12 3 2 8 6" xfId="29919"/>
    <cellStyle name="Обычный 12 3 2 8 7" xfId="60248"/>
    <cellStyle name="Обычный 12 3 2 9" xfId="2287"/>
    <cellStyle name="Обычный 12 3 2 9 2" xfId="8829"/>
    <cellStyle name="Обычный 12 3 2 9 2 2" xfId="37114"/>
    <cellStyle name="Обычный 12 3 2 9 3" xfId="16435"/>
    <cellStyle name="Обычный 12 3 2 9 3 2" xfId="44720"/>
    <cellStyle name="Обычный 12 3 2 9 4" xfId="22811"/>
    <cellStyle name="Обычный 12 3 2 9 4 2" xfId="51095"/>
    <cellStyle name="Обычный 12 3 2 9 5" xfId="30577"/>
    <cellStyle name="Обычный 12 3 20" xfId="22547"/>
    <cellStyle name="Обычный 12 3 20 2" xfId="50831"/>
    <cellStyle name="Обычный 12 3 21" xfId="28440"/>
    <cellStyle name="Обычный 12 3 21 2" xfId="56724"/>
    <cellStyle name="Обычный 12 3 22" xfId="28601"/>
    <cellStyle name="Обычный 12 3 23" xfId="56884"/>
    <cellStyle name="Обычный 12 3 24" xfId="57056"/>
    <cellStyle name="Обычный 12 3 25" xfId="57118"/>
    <cellStyle name="Обычный 12 3 26" xfId="57178"/>
    <cellStyle name="Обычный 12 3 27" xfId="57552"/>
    <cellStyle name="Обычный 12 3 28" xfId="58902"/>
    <cellStyle name="Обычный 12 3 3" xfId="198"/>
    <cellStyle name="Обычный 12 3 3 10" xfId="4836"/>
    <cellStyle name="Обычный 12 3 3 10 2" xfId="8831"/>
    <cellStyle name="Обычный 12 3 3 10 2 2" xfId="37116"/>
    <cellStyle name="Обычный 12 3 3 10 3" xfId="22813"/>
    <cellStyle name="Обычный 12 3 3 10 3 2" xfId="51097"/>
    <cellStyle name="Обычный 12 3 3 10 4" xfId="33125"/>
    <cellStyle name="Обычный 12 3 3 11" xfId="6154"/>
    <cellStyle name="Обычный 12 3 3 11 2" xfId="8832"/>
    <cellStyle name="Обычный 12 3 3 11 2 2" xfId="37117"/>
    <cellStyle name="Обычный 12 3 3 11 3" xfId="22814"/>
    <cellStyle name="Обычный 12 3 3 11 3 2" xfId="51098"/>
    <cellStyle name="Обычный 12 3 3 11 4" xfId="34441"/>
    <cellStyle name="Обычный 12 3 3 12" xfId="7233"/>
    <cellStyle name="Обычный 12 3 3 12 2" xfId="8833"/>
    <cellStyle name="Обычный 12 3 3 12 2 2" xfId="37118"/>
    <cellStyle name="Обычный 12 3 3 12 3" xfId="22815"/>
    <cellStyle name="Обычный 12 3 3 12 3 2" xfId="51099"/>
    <cellStyle name="Обычный 12 3 3 12 4" xfId="35518"/>
    <cellStyle name="Обычный 12 3 3 13" xfId="8830"/>
    <cellStyle name="Обычный 12 3 3 13 2" xfId="37115"/>
    <cellStyle name="Обычный 12 3 3 14" xfId="14466"/>
    <cellStyle name="Обычный 12 3 3 14 2" xfId="42751"/>
    <cellStyle name="Обычный 12 3 3 15" xfId="18744"/>
    <cellStyle name="Обычный 12 3 3 15 2" xfId="47028"/>
    <cellStyle name="Обычный 12 3 3 16" xfId="20298"/>
    <cellStyle name="Обычный 12 3 3 16 2" xfId="48582"/>
    <cellStyle name="Обычный 12 3 3 17" xfId="22812"/>
    <cellStyle name="Обычный 12 3 3 17 2" xfId="51096"/>
    <cellStyle name="Обычный 12 3 3 18" xfId="28447"/>
    <cellStyle name="Обычный 12 3 3 18 2" xfId="56731"/>
    <cellStyle name="Обычный 12 3 3 19" xfId="28608"/>
    <cellStyle name="Обычный 12 3 3 2" xfId="199"/>
    <cellStyle name="Обычный 12 3 3 2 10" xfId="6155"/>
    <cellStyle name="Обычный 12 3 3 2 10 2" xfId="8835"/>
    <cellStyle name="Обычный 12 3 3 2 10 2 2" xfId="37120"/>
    <cellStyle name="Обычный 12 3 3 2 10 3" xfId="22817"/>
    <cellStyle name="Обычный 12 3 3 2 10 3 2" xfId="51101"/>
    <cellStyle name="Обычный 12 3 3 2 10 4" xfId="34442"/>
    <cellStyle name="Обычный 12 3 3 2 11" xfId="7234"/>
    <cellStyle name="Обычный 12 3 3 2 11 2" xfId="8836"/>
    <cellStyle name="Обычный 12 3 3 2 11 2 2" xfId="37121"/>
    <cellStyle name="Обычный 12 3 3 2 11 3" xfId="22818"/>
    <cellStyle name="Обычный 12 3 3 2 11 3 2" xfId="51102"/>
    <cellStyle name="Обычный 12 3 3 2 11 4" xfId="35519"/>
    <cellStyle name="Обычный 12 3 3 2 12" xfId="8834"/>
    <cellStyle name="Обычный 12 3 3 2 12 2" xfId="37119"/>
    <cellStyle name="Обычный 12 3 3 2 13" xfId="14467"/>
    <cellStyle name="Обычный 12 3 3 2 13 2" xfId="42752"/>
    <cellStyle name="Обычный 12 3 3 2 14" xfId="18745"/>
    <cellStyle name="Обычный 12 3 3 2 14 2" xfId="47029"/>
    <cellStyle name="Обычный 12 3 3 2 15" xfId="20299"/>
    <cellStyle name="Обычный 12 3 3 2 15 2" xfId="48583"/>
    <cellStyle name="Обычный 12 3 3 2 16" xfId="22816"/>
    <cellStyle name="Обычный 12 3 3 2 16 2" xfId="51100"/>
    <cellStyle name="Обычный 12 3 3 2 17" xfId="28448"/>
    <cellStyle name="Обычный 12 3 3 2 17 2" xfId="56732"/>
    <cellStyle name="Обычный 12 3 3 2 18" xfId="28609"/>
    <cellStyle name="Обычный 12 3 3 2 19" xfId="56892"/>
    <cellStyle name="Обычный 12 3 3 2 2" xfId="469"/>
    <cellStyle name="Обычный 12 3 3 2 2 10" xfId="19106"/>
    <cellStyle name="Обычный 12 3 3 2 2 10 2" xfId="47390"/>
    <cellStyle name="Обычный 12 3 3 2 2 11" xfId="20300"/>
    <cellStyle name="Обычный 12 3 3 2 2 11 2" xfId="48584"/>
    <cellStyle name="Обычный 12 3 3 2 2 12" xfId="22819"/>
    <cellStyle name="Обычный 12 3 3 2 2 12 2" xfId="51103"/>
    <cellStyle name="Обычный 12 3 3 2 2 13" xfId="28773"/>
    <cellStyle name="Обычный 12 3 3 2 2 14" xfId="57603"/>
    <cellStyle name="Обычный 12 3 3 2 2 15" xfId="58953"/>
    <cellStyle name="Обычный 12 3 3 2 2 2" xfId="810"/>
    <cellStyle name="Обычный 12 3 3 2 2 2 10" xfId="20301"/>
    <cellStyle name="Обычный 12 3 3 2 2 2 10 2" xfId="48585"/>
    <cellStyle name="Обычный 12 3 3 2 2 2 11" xfId="22820"/>
    <cellStyle name="Обычный 12 3 3 2 2 2 11 2" xfId="51104"/>
    <cellStyle name="Обычный 12 3 3 2 2 2 12" xfId="29102"/>
    <cellStyle name="Обычный 12 3 3 2 2 2 13" xfId="57604"/>
    <cellStyle name="Обычный 12 3 3 2 2 2 14" xfId="58954"/>
    <cellStyle name="Обычный 12 3 3 2 2 2 2" xfId="1080"/>
    <cellStyle name="Обычный 12 3 3 2 2 2 2 10" xfId="29371"/>
    <cellStyle name="Обычный 12 3 3 2 2 2 2 11" xfId="57605"/>
    <cellStyle name="Обычный 12 3 3 2 2 2 2 12" xfId="58955"/>
    <cellStyle name="Обычный 12 3 3 2 2 2 2 2" xfId="3056"/>
    <cellStyle name="Обычный 12 3 3 2 2 2 2 2 2" xfId="8840"/>
    <cellStyle name="Обычный 12 3 3 2 2 2 2 2 2 2" xfId="37125"/>
    <cellStyle name="Обычный 12 3 3 2 2 2 2 2 3" xfId="17204"/>
    <cellStyle name="Обычный 12 3 3 2 2 2 2 2 3 2" xfId="45489"/>
    <cellStyle name="Обычный 12 3 3 2 2 2 2 2 4" xfId="22822"/>
    <cellStyle name="Обычный 12 3 3 2 2 2 2 2 4 2" xfId="51106"/>
    <cellStyle name="Обычный 12 3 3 2 2 2 2 2 5" xfId="31346"/>
    <cellStyle name="Обычный 12 3 3 2 2 2 2 2 6" xfId="60300"/>
    <cellStyle name="Обычный 12 3 3 2 2 2 2 3" xfId="4840"/>
    <cellStyle name="Обычный 12 3 3 2 2 2 2 3 2" xfId="8841"/>
    <cellStyle name="Обычный 12 3 3 2 2 2 2 3 2 2" xfId="37126"/>
    <cellStyle name="Обычный 12 3 3 2 2 2 2 3 3" xfId="22823"/>
    <cellStyle name="Обычный 12 3 3 2 2 2 2 3 3 2" xfId="51107"/>
    <cellStyle name="Обычный 12 3 3 2 2 2 2 3 4" xfId="33129"/>
    <cellStyle name="Обычный 12 3 3 2 2 2 2 4" xfId="6158"/>
    <cellStyle name="Обычный 12 3 3 2 2 2 2 4 2" xfId="8842"/>
    <cellStyle name="Обычный 12 3 3 2 2 2 2 4 2 2" xfId="37127"/>
    <cellStyle name="Обычный 12 3 3 2 2 2 2 4 3" xfId="22824"/>
    <cellStyle name="Обычный 12 3 3 2 2 2 2 4 3 2" xfId="51108"/>
    <cellStyle name="Обычный 12 3 3 2 2 2 2 4 4" xfId="34445"/>
    <cellStyle name="Обычный 12 3 3 2 2 2 2 5" xfId="8839"/>
    <cellStyle name="Обычный 12 3 3 2 2 2 2 5 2" xfId="37124"/>
    <cellStyle name="Обычный 12 3 3 2 2 2 2 6" xfId="15229"/>
    <cellStyle name="Обычный 12 3 3 2 2 2 2 6 2" xfId="43514"/>
    <cellStyle name="Обычный 12 3 3 2 2 2 2 7" xfId="19108"/>
    <cellStyle name="Обычный 12 3 3 2 2 2 2 7 2" xfId="47392"/>
    <cellStyle name="Обычный 12 3 3 2 2 2 2 8" xfId="20302"/>
    <cellStyle name="Обычный 12 3 3 2 2 2 2 8 2" xfId="48586"/>
    <cellStyle name="Обычный 12 3 3 2 2 2 2 9" xfId="22821"/>
    <cellStyle name="Обычный 12 3 3 2 2 2 2 9 2" xfId="51105"/>
    <cellStyle name="Обычный 12 3 3 2 2 2 3" xfId="2129"/>
    <cellStyle name="Обычный 12 3 3 2 2 2 3 2" xfId="4104"/>
    <cellStyle name="Обычный 12 3 3 2 2 2 3 2 2" xfId="8844"/>
    <cellStyle name="Обычный 12 3 3 2 2 2 3 2 2 2" xfId="37129"/>
    <cellStyle name="Обычный 12 3 3 2 2 2 3 2 3" xfId="18252"/>
    <cellStyle name="Обычный 12 3 3 2 2 2 3 2 3 2" xfId="46537"/>
    <cellStyle name="Обычный 12 3 3 2 2 2 3 2 4" xfId="22826"/>
    <cellStyle name="Обычный 12 3 3 2 2 2 3 2 4 2" xfId="51110"/>
    <cellStyle name="Обычный 12 3 3 2 2 2 3 2 5" xfId="32394"/>
    <cellStyle name="Обычный 12 3 3 2 2 2 3 3" xfId="8843"/>
    <cellStyle name="Обычный 12 3 3 2 2 2 3 3 2" xfId="37128"/>
    <cellStyle name="Обычный 12 3 3 2 2 2 3 4" xfId="16277"/>
    <cellStyle name="Обычный 12 3 3 2 2 2 3 4 2" xfId="44562"/>
    <cellStyle name="Обычный 12 3 3 2 2 2 3 5" xfId="22825"/>
    <cellStyle name="Обычный 12 3 3 2 2 2 3 5 2" xfId="51109"/>
    <cellStyle name="Обычный 12 3 3 2 2 2 3 6" xfId="30419"/>
    <cellStyle name="Обычный 12 3 3 2 2 2 3 7" xfId="60299"/>
    <cellStyle name="Обычный 12 3 3 2 2 2 4" xfId="2787"/>
    <cellStyle name="Обычный 12 3 3 2 2 2 4 2" xfId="8845"/>
    <cellStyle name="Обычный 12 3 3 2 2 2 4 2 2" xfId="37130"/>
    <cellStyle name="Обычный 12 3 3 2 2 2 4 3" xfId="16935"/>
    <cellStyle name="Обычный 12 3 3 2 2 2 4 3 2" xfId="45220"/>
    <cellStyle name="Обычный 12 3 3 2 2 2 4 4" xfId="22827"/>
    <cellStyle name="Обычный 12 3 3 2 2 2 4 4 2" xfId="51111"/>
    <cellStyle name="Обычный 12 3 3 2 2 2 4 5" xfId="31077"/>
    <cellStyle name="Обычный 12 3 3 2 2 2 5" xfId="4839"/>
    <cellStyle name="Обычный 12 3 3 2 2 2 5 2" xfId="8846"/>
    <cellStyle name="Обычный 12 3 3 2 2 2 5 2 2" xfId="37131"/>
    <cellStyle name="Обычный 12 3 3 2 2 2 5 3" xfId="22828"/>
    <cellStyle name="Обычный 12 3 3 2 2 2 5 3 2" xfId="51112"/>
    <cellStyle name="Обычный 12 3 3 2 2 2 5 4" xfId="33128"/>
    <cellStyle name="Обычный 12 3 3 2 2 2 6" xfId="6157"/>
    <cellStyle name="Обычный 12 3 3 2 2 2 6 2" xfId="8847"/>
    <cellStyle name="Обычный 12 3 3 2 2 2 6 2 2" xfId="37132"/>
    <cellStyle name="Обычный 12 3 3 2 2 2 6 3" xfId="22829"/>
    <cellStyle name="Обычный 12 3 3 2 2 2 6 3 2" xfId="51113"/>
    <cellStyle name="Обычный 12 3 3 2 2 2 6 4" xfId="34444"/>
    <cellStyle name="Обычный 12 3 3 2 2 2 7" xfId="8838"/>
    <cellStyle name="Обычный 12 3 3 2 2 2 7 2" xfId="37123"/>
    <cellStyle name="Обычный 12 3 3 2 2 2 8" xfId="14960"/>
    <cellStyle name="Обычный 12 3 3 2 2 2 8 2" xfId="43245"/>
    <cellStyle name="Обычный 12 3 3 2 2 2 9" xfId="19107"/>
    <cellStyle name="Обычный 12 3 3 2 2 2 9 2" xfId="47391"/>
    <cellStyle name="Обычный 12 3 3 2 2 3" xfId="1079"/>
    <cellStyle name="Обычный 12 3 3 2 2 3 10" xfId="29370"/>
    <cellStyle name="Обычный 12 3 3 2 2 3 11" xfId="57606"/>
    <cellStyle name="Обычный 12 3 3 2 2 3 12" xfId="58956"/>
    <cellStyle name="Обычный 12 3 3 2 2 3 2" xfId="3055"/>
    <cellStyle name="Обычный 12 3 3 2 2 3 2 2" xfId="8849"/>
    <cellStyle name="Обычный 12 3 3 2 2 3 2 2 2" xfId="37134"/>
    <cellStyle name="Обычный 12 3 3 2 2 3 2 3" xfId="17203"/>
    <cellStyle name="Обычный 12 3 3 2 2 3 2 3 2" xfId="45488"/>
    <cellStyle name="Обычный 12 3 3 2 2 3 2 4" xfId="22831"/>
    <cellStyle name="Обычный 12 3 3 2 2 3 2 4 2" xfId="51115"/>
    <cellStyle name="Обычный 12 3 3 2 2 3 2 5" xfId="31345"/>
    <cellStyle name="Обычный 12 3 3 2 2 3 2 6" xfId="60301"/>
    <cellStyle name="Обычный 12 3 3 2 2 3 3" xfId="4841"/>
    <cellStyle name="Обычный 12 3 3 2 2 3 3 2" xfId="8850"/>
    <cellStyle name="Обычный 12 3 3 2 2 3 3 2 2" xfId="37135"/>
    <cellStyle name="Обычный 12 3 3 2 2 3 3 3" xfId="22832"/>
    <cellStyle name="Обычный 12 3 3 2 2 3 3 3 2" xfId="51116"/>
    <cellStyle name="Обычный 12 3 3 2 2 3 3 4" xfId="33130"/>
    <cellStyle name="Обычный 12 3 3 2 2 3 4" xfId="6159"/>
    <cellStyle name="Обычный 12 3 3 2 2 3 4 2" xfId="8851"/>
    <cellStyle name="Обычный 12 3 3 2 2 3 4 2 2" xfId="37136"/>
    <cellStyle name="Обычный 12 3 3 2 2 3 4 3" xfId="22833"/>
    <cellStyle name="Обычный 12 3 3 2 2 3 4 3 2" xfId="51117"/>
    <cellStyle name="Обычный 12 3 3 2 2 3 4 4" xfId="34446"/>
    <cellStyle name="Обычный 12 3 3 2 2 3 5" xfId="8848"/>
    <cellStyle name="Обычный 12 3 3 2 2 3 5 2" xfId="37133"/>
    <cellStyle name="Обычный 12 3 3 2 2 3 6" xfId="15228"/>
    <cellStyle name="Обычный 12 3 3 2 2 3 6 2" xfId="43513"/>
    <cellStyle name="Обычный 12 3 3 2 2 3 7" xfId="19109"/>
    <cellStyle name="Обычный 12 3 3 2 2 3 7 2" xfId="47393"/>
    <cellStyle name="Обычный 12 3 3 2 2 3 8" xfId="20303"/>
    <cellStyle name="Обычный 12 3 3 2 2 3 8 2" xfId="48587"/>
    <cellStyle name="Обычный 12 3 3 2 2 3 9" xfId="22830"/>
    <cellStyle name="Обычный 12 3 3 2 2 3 9 2" xfId="51114"/>
    <cellStyle name="Обычный 12 3 3 2 2 4" xfId="1800"/>
    <cellStyle name="Обычный 12 3 3 2 2 4 2" xfId="3775"/>
    <cellStyle name="Обычный 12 3 3 2 2 4 2 2" xfId="8853"/>
    <cellStyle name="Обычный 12 3 3 2 2 4 2 2 2" xfId="37138"/>
    <cellStyle name="Обычный 12 3 3 2 2 4 2 3" xfId="17923"/>
    <cellStyle name="Обычный 12 3 3 2 2 4 2 3 2" xfId="46208"/>
    <cellStyle name="Обычный 12 3 3 2 2 4 2 4" xfId="22835"/>
    <cellStyle name="Обычный 12 3 3 2 2 4 2 4 2" xfId="51119"/>
    <cellStyle name="Обычный 12 3 3 2 2 4 2 5" xfId="32065"/>
    <cellStyle name="Обычный 12 3 3 2 2 4 3" xfId="8852"/>
    <cellStyle name="Обычный 12 3 3 2 2 4 3 2" xfId="37137"/>
    <cellStyle name="Обычный 12 3 3 2 2 4 4" xfId="15948"/>
    <cellStyle name="Обычный 12 3 3 2 2 4 4 2" xfId="44233"/>
    <cellStyle name="Обычный 12 3 3 2 2 4 5" xfId="22834"/>
    <cellStyle name="Обычный 12 3 3 2 2 4 5 2" xfId="51118"/>
    <cellStyle name="Обычный 12 3 3 2 2 4 6" xfId="30090"/>
    <cellStyle name="Обычный 12 3 3 2 2 4 7" xfId="60298"/>
    <cellStyle name="Обычный 12 3 3 2 2 5" xfId="2458"/>
    <cellStyle name="Обычный 12 3 3 2 2 5 2" xfId="8854"/>
    <cellStyle name="Обычный 12 3 3 2 2 5 2 2" xfId="37139"/>
    <cellStyle name="Обычный 12 3 3 2 2 5 3" xfId="16606"/>
    <cellStyle name="Обычный 12 3 3 2 2 5 3 2" xfId="44891"/>
    <cellStyle name="Обычный 12 3 3 2 2 5 4" xfId="22836"/>
    <cellStyle name="Обычный 12 3 3 2 2 5 4 2" xfId="51120"/>
    <cellStyle name="Обычный 12 3 3 2 2 5 5" xfId="30748"/>
    <cellStyle name="Обычный 12 3 3 2 2 6" xfId="4838"/>
    <cellStyle name="Обычный 12 3 3 2 2 6 2" xfId="8855"/>
    <cellStyle name="Обычный 12 3 3 2 2 6 2 2" xfId="37140"/>
    <cellStyle name="Обычный 12 3 3 2 2 6 3" xfId="22837"/>
    <cellStyle name="Обычный 12 3 3 2 2 6 3 2" xfId="51121"/>
    <cellStyle name="Обычный 12 3 3 2 2 6 4" xfId="33127"/>
    <cellStyle name="Обычный 12 3 3 2 2 7" xfId="6156"/>
    <cellStyle name="Обычный 12 3 3 2 2 7 2" xfId="8856"/>
    <cellStyle name="Обычный 12 3 3 2 2 7 2 2" xfId="37141"/>
    <cellStyle name="Обычный 12 3 3 2 2 7 3" xfId="22838"/>
    <cellStyle name="Обычный 12 3 3 2 2 7 3 2" xfId="51122"/>
    <cellStyle name="Обычный 12 3 3 2 2 7 4" xfId="34443"/>
    <cellStyle name="Обычный 12 3 3 2 2 8" xfId="8837"/>
    <cellStyle name="Обычный 12 3 3 2 2 8 2" xfId="37122"/>
    <cellStyle name="Обычный 12 3 3 2 2 9" xfId="14631"/>
    <cellStyle name="Обычный 12 3 3 2 2 9 2" xfId="42916"/>
    <cellStyle name="Обычный 12 3 3 2 20" xfId="57186"/>
    <cellStyle name="Обычный 12 3 3 2 21" xfId="57602"/>
    <cellStyle name="Обычный 12 3 3 2 22" xfId="58952"/>
    <cellStyle name="Обычный 12 3 3 2 3" xfId="643"/>
    <cellStyle name="Обычный 12 3 3 2 3 10" xfId="20304"/>
    <cellStyle name="Обычный 12 3 3 2 3 10 2" xfId="48588"/>
    <cellStyle name="Обычный 12 3 3 2 3 11" xfId="22839"/>
    <cellStyle name="Обычный 12 3 3 2 3 11 2" xfId="51123"/>
    <cellStyle name="Обычный 12 3 3 2 3 12" xfId="28938"/>
    <cellStyle name="Обычный 12 3 3 2 3 13" xfId="57607"/>
    <cellStyle name="Обычный 12 3 3 2 3 14" xfId="58957"/>
    <cellStyle name="Обычный 12 3 3 2 3 2" xfId="1081"/>
    <cellStyle name="Обычный 12 3 3 2 3 2 10" xfId="29372"/>
    <cellStyle name="Обычный 12 3 3 2 3 2 11" xfId="57608"/>
    <cellStyle name="Обычный 12 3 3 2 3 2 12" xfId="58958"/>
    <cellStyle name="Обычный 12 3 3 2 3 2 2" xfId="3057"/>
    <cellStyle name="Обычный 12 3 3 2 3 2 2 2" xfId="8859"/>
    <cellStyle name="Обычный 12 3 3 2 3 2 2 2 2" xfId="37144"/>
    <cellStyle name="Обычный 12 3 3 2 3 2 2 3" xfId="17205"/>
    <cellStyle name="Обычный 12 3 3 2 3 2 2 3 2" xfId="45490"/>
    <cellStyle name="Обычный 12 3 3 2 3 2 2 4" xfId="22841"/>
    <cellStyle name="Обычный 12 3 3 2 3 2 2 4 2" xfId="51125"/>
    <cellStyle name="Обычный 12 3 3 2 3 2 2 5" xfId="31347"/>
    <cellStyle name="Обычный 12 3 3 2 3 2 2 6" xfId="60303"/>
    <cellStyle name="Обычный 12 3 3 2 3 2 3" xfId="4843"/>
    <cellStyle name="Обычный 12 3 3 2 3 2 3 2" xfId="8860"/>
    <cellStyle name="Обычный 12 3 3 2 3 2 3 2 2" xfId="37145"/>
    <cellStyle name="Обычный 12 3 3 2 3 2 3 3" xfId="22842"/>
    <cellStyle name="Обычный 12 3 3 2 3 2 3 3 2" xfId="51126"/>
    <cellStyle name="Обычный 12 3 3 2 3 2 3 4" xfId="33132"/>
    <cellStyle name="Обычный 12 3 3 2 3 2 4" xfId="6161"/>
    <cellStyle name="Обычный 12 3 3 2 3 2 4 2" xfId="8861"/>
    <cellStyle name="Обычный 12 3 3 2 3 2 4 2 2" xfId="37146"/>
    <cellStyle name="Обычный 12 3 3 2 3 2 4 3" xfId="22843"/>
    <cellStyle name="Обычный 12 3 3 2 3 2 4 3 2" xfId="51127"/>
    <cellStyle name="Обычный 12 3 3 2 3 2 4 4" xfId="34448"/>
    <cellStyle name="Обычный 12 3 3 2 3 2 5" xfId="8858"/>
    <cellStyle name="Обычный 12 3 3 2 3 2 5 2" xfId="37143"/>
    <cellStyle name="Обычный 12 3 3 2 3 2 6" xfId="15230"/>
    <cellStyle name="Обычный 12 3 3 2 3 2 6 2" xfId="43515"/>
    <cellStyle name="Обычный 12 3 3 2 3 2 7" xfId="19111"/>
    <cellStyle name="Обычный 12 3 3 2 3 2 7 2" xfId="47395"/>
    <cellStyle name="Обычный 12 3 3 2 3 2 8" xfId="20305"/>
    <cellStyle name="Обычный 12 3 3 2 3 2 8 2" xfId="48589"/>
    <cellStyle name="Обычный 12 3 3 2 3 2 9" xfId="22840"/>
    <cellStyle name="Обычный 12 3 3 2 3 2 9 2" xfId="51124"/>
    <cellStyle name="Обычный 12 3 3 2 3 3" xfId="1965"/>
    <cellStyle name="Обычный 12 3 3 2 3 3 2" xfId="3940"/>
    <cellStyle name="Обычный 12 3 3 2 3 3 2 2" xfId="8863"/>
    <cellStyle name="Обычный 12 3 3 2 3 3 2 2 2" xfId="37148"/>
    <cellStyle name="Обычный 12 3 3 2 3 3 2 3" xfId="18088"/>
    <cellStyle name="Обычный 12 3 3 2 3 3 2 3 2" xfId="46373"/>
    <cellStyle name="Обычный 12 3 3 2 3 3 2 4" xfId="22845"/>
    <cellStyle name="Обычный 12 3 3 2 3 3 2 4 2" xfId="51129"/>
    <cellStyle name="Обычный 12 3 3 2 3 3 2 5" xfId="32230"/>
    <cellStyle name="Обычный 12 3 3 2 3 3 3" xfId="8862"/>
    <cellStyle name="Обычный 12 3 3 2 3 3 3 2" xfId="37147"/>
    <cellStyle name="Обычный 12 3 3 2 3 3 4" xfId="16113"/>
    <cellStyle name="Обычный 12 3 3 2 3 3 4 2" xfId="44398"/>
    <cellStyle name="Обычный 12 3 3 2 3 3 5" xfId="22844"/>
    <cellStyle name="Обычный 12 3 3 2 3 3 5 2" xfId="51128"/>
    <cellStyle name="Обычный 12 3 3 2 3 3 6" xfId="30255"/>
    <cellStyle name="Обычный 12 3 3 2 3 3 7" xfId="60302"/>
    <cellStyle name="Обычный 12 3 3 2 3 4" xfId="2623"/>
    <cellStyle name="Обычный 12 3 3 2 3 4 2" xfId="8864"/>
    <cellStyle name="Обычный 12 3 3 2 3 4 2 2" xfId="37149"/>
    <cellStyle name="Обычный 12 3 3 2 3 4 3" xfId="16771"/>
    <cellStyle name="Обычный 12 3 3 2 3 4 3 2" xfId="45056"/>
    <cellStyle name="Обычный 12 3 3 2 3 4 4" xfId="22846"/>
    <cellStyle name="Обычный 12 3 3 2 3 4 4 2" xfId="51130"/>
    <cellStyle name="Обычный 12 3 3 2 3 4 5" xfId="30913"/>
    <cellStyle name="Обычный 12 3 3 2 3 5" xfId="4842"/>
    <cellStyle name="Обычный 12 3 3 2 3 5 2" xfId="8865"/>
    <cellStyle name="Обычный 12 3 3 2 3 5 2 2" xfId="37150"/>
    <cellStyle name="Обычный 12 3 3 2 3 5 3" xfId="22847"/>
    <cellStyle name="Обычный 12 3 3 2 3 5 3 2" xfId="51131"/>
    <cellStyle name="Обычный 12 3 3 2 3 5 4" xfId="33131"/>
    <cellStyle name="Обычный 12 3 3 2 3 6" xfId="6160"/>
    <cellStyle name="Обычный 12 3 3 2 3 6 2" xfId="8866"/>
    <cellStyle name="Обычный 12 3 3 2 3 6 2 2" xfId="37151"/>
    <cellStyle name="Обычный 12 3 3 2 3 6 3" xfId="22848"/>
    <cellStyle name="Обычный 12 3 3 2 3 6 3 2" xfId="51132"/>
    <cellStyle name="Обычный 12 3 3 2 3 6 4" xfId="34447"/>
    <cellStyle name="Обычный 12 3 3 2 3 7" xfId="8857"/>
    <cellStyle name="Обычный 12 3 3 2 3 7 2" xfId="37142"/>
    <cellStyle name="Обычный 12 3 3 2 3 8" xfId="14796"/>
    <cellStyle name="Обычный 12 3 3 2 3 8 2" xfId="43081"/>
    <cellStyle name="Обычный 12 3 3 2 3 9" xfId="19110"/>
    <cellStyle name="Обычный 12 3 3 2 3 9 2" xfId="47394"/>
    <cellStyle name="Обычный 12 3 3 2 4" xfId="1078"/>
    <cellStyle name="Обычный 12 3 3 2 4 10" xfId="29369"/>
    <cellStyle name="Обычный 12 3 3 2 4 11" xfId="57609"/>
    <cellStyle name="Обычный 12 3 3 2 4 12" xfId="58959"/>
    <cellStyle name="Обычный 12 3 3 2 4 2" xfId="3054"/>
    <cellStyle name="Обычный 12 3 3 2 4 2 2" xfId="8868"/>
    <cellStyle name="Обычный 12 3 3 2 4 2 2 2" xfId="37153"/>
    <cellStyle name="Обычный 12 3 3 2 4 2 3" xfId="17202"/>
    <cellStyle name="Обычный 12 3 3 2 4 2 3 2" xfId="45487"/>
    <cellStyle name="Обычный 12 3 3 2 4 2 4" xfId="22850"/>
    <cellStyle name="Обычный 12 3 3 2 4 2 4 2" xfId="51134"/>
    <cellStyle name="Обычный 12 3 3 2 4 2 5" xfId="31344"/>
    <cellStyle name="Обычный 12 3 3 2 4 2 6" xfId="60304"/>
    <cellStyle name="Обычный 12 3 3 2 4 3" xfId="4844"/>
    <cellStyle name="Обычный 12 3 3 2 4 3 2" xfId="8869"/>
    <cellStyle name="Обычный 12 3 3 2 4 3 2 2" xfId="37154"/>
    <cellStyle name="Обычный 12 3 3 2 4 3 3" xfId="22851"/>
    <cellStyle name="Обычный 12 3 3 2 4 3 3 2" xfId="51135"/>
    <cellStyle name="Обычный 12 3 3 2 4 3 4" xfId="33133"/>
    <cellStyle name="Обычный 12 3 3 2 4 4" xfId="6162"/>
    <cellStyle name="Обычный 12 3 3 2 4 4 2" xfId="8870"/>
    <cellStyle name="Обычный 12 3 3 2 4 4 2 2" xfId="37155"/>
    <cellStyle name="Обычный 12 3 3 2 4 4 3" xfId="22852"/>
    <cellStyle name="Обычный 12 3 3 2 4 4 3 2" xfId="51136"/>
    <cellStyle name="Обычный 12 3 3 2 4 4 4" xfId="34449"/>
    <cellStyle name="Обычный 12 3 3 2 4 5" xfId="8867"/>
    <cellStyle name="Обычный 12 3 3 2 4 5 2" xfId="37152"/>
    <cellStyle name="Обычный 12 3 3 2 4 6" xfId="15227"/>
    <cellStyle name="Обычный 12 3 3 2 4 6 2" xfId="43512"/>
    <cellStyle name="Обычный 12 3 3 2 4 7" xfId="19112"/>
    <cellStyle name="Обычный 12 3 3 2 4 7 2" xfId="47396"/>
    <cellStyle name="Обычный 12 3 3 2 4 8" xfId="20306"/>
    <cellStyle name="Обычный 12 3 3 2 4 8 2" xfId="48590"/>
    <cellStyle name="Обычный 12 3 3 2 4 9" xfId="22849"/>
    <cellStyle name="Обычный 12 3 3 2 4 9 2" xfId="51133"/>
    <cellStyle name="Обычный 12 3 3 2 5" xfId="1636"/>
    <cellStyle name="Обычный 12 3 3 2 5 2" xfId="3611"/>
    <cellStyle name="Обычный 12 3 3 2 5 2 2" xfId="8872"/>
    <cellStyle name="Обычный 12 3 3 2 5 2 2 2" xfId="37157"/>
    <cellStyle name="Обычный 12 3 3 2 5 2 3" xfId="17759"/>
    <cellStyle name="Обычный 12 3 3 2 5 2 3 2" xfId="46044"/>
    <cellStyle name="Обычный 12 3 3 2 5 2 4" xfId="22854"/>
    <cellStyle name="Обычный 12 3 3 2 5 2 4 2" xfId="51138"/>
    <cellStyle name="Обычный 12 3 3 2 5 2 5" xfId="31901"/>
    <cellStyle name="Обычный 12 3 3 2 5 3" xfId="8871"/>
    <cellStyle name="Обычный 12 3 3 2 5 3 2" xfId="37156"/>
    <cellStyle name="Обычный 12 3 3 2 5 4" xfId="15784"/>
    <cellStyle name="Обычный 12 3 3 2 5 4 2" xfId="44069"/>
    <cellStyle name="Обычный 12 3 3 2 5 5" xfId="22853"/>
    <cellStyle name="Обычный 12 3 3 2 5 5 2" xfId="51137"/>
    <cellStyle name="Обычный 12 3 3 2 5 6" xfId="29926"/>
    <cellStyle name="Обычный 12 3 3 2 5 7" xfId="60297"/>
    <cellStyle name="Обычный 12 3 3 2 6" xfId="2294"/>
    <cellStyle name="Обычный 12 3 3 2 6 2" xfId="8873"/>
    <cellStyle name="Обычный 12 3 3 2 6 2 2" xfId="37158"/>
    <cellStyle name="Обычный 12 3 3 2 6 3" xfId="16442"/>
    <cellStyle name="Обычный 12 3 3 2 6 3 2" xfId="44727"/>
    <cellStyle name="Обычный 12 3 3 2 6 4" xfId="22855"/>
    <cellStyle name="Обычный 12 3 3 2 6 4 2" xfId="51139"/>
    <cellStyle name="Обычный 12 3 3 2 6 5" xfId="30584"/>
    <cellStyle name="Обычный 12 3 3 2 7" xfId="4272"/>
    <cellStyle name="Обычный 12 3 3 2 7 2" xfId="8874"/>
    <cellStyle name="Обычный 12 3 3 2 7 2 2" xfId="37159"/>
    <cellStyle name="Обычный 12 3 3 2 7 3" xfId="18420"/>
    <cellStyle name="Обычный 12 3 3 2 7 3 2" xfId="46705"/>
    <cellStyle name="Обычный 12 3 3 2 7 4" xfId="22856"/>
    <cellStyle name="Обычный 12 3 3 2 7 4 2" xfId="51140"/>
    <cellStyle name="Обычный 12 3 3 2 7 5" xfId="32562"/>
    <cellStyle name="Обычный 12 3 3 2 8" xfId="4435"/>
    <cellStyle name="Обычный 12 3 3 2 8 2" xfId="8875"/>
    <cellStyle name="Обычный 12 3 3 2 8 2 2" xfId="37160"/>
    <cellStyle name="Обычный 12 3 3 2 8 3" xfId="18583"/>
    <cellStyle name="Обычный 12 3 3 2 8 3 2" xfId="46868"/>
    <cellStyle name="Обычный 12 3 3 2 8 4" xfId="22857"/>
    <cellStyle name="Обычный 12 3 3 2 8 4 2" xfId="51141"/>
    <cellStyle name="Обычный 12 3 3 2 8 5" xfId="32725"/>
    <cellStyle name="Обычный 12 3 3 2 9" xfId="4837"/>
    <cellStyle name="Обычный 12 3 3 2 9 2" xfId="8876"/>
    <cellStyle name="Обычный 12 3 3 2 9 2 2" xfId="37161"/>
    <cellStyle name="Обычный 12 3 3 2 9 3" xfId="22858"/>
    <cellStyle name="Обычный 12 3 3 2 9 3 2" xfId="51142"/>
    <cellStyle name="Обычный 12 3 3 2 9 4" xfId="33126"/>
    <cellStyle name="Обычный 12 3 3 20" xfId="56891"/>
    <cellStyle name="Обычный 12 3 3 21" xfId="57185"/>
    <cellStyle name="Обычный 12 3 3 22" xfId="57601"/>
    <cellStyle name="Обычный 12 3 3 23" xfId="58951"/>
    <cellStyle name="Обычный 12 3 3 3" xfId="468"/>
    <cellStyle name="Обычный 12 3 3 3 10" xfId="19113"/>
    <cellStyle name="Обычный 12 3 3 3 10 2" xfId="47397"/>
    <cellStyle name="Обычный 12 3 3 3 11" xfId="20307"/>
    <cellStyle name="Обычный 12 3 3 3 11 2" xfId="48591"/>
    <cellStyle name="Обычный 12 3 3 3 12" xfId="22859"/>
    <cellStyle name="Обычный 12 3 3 3 12 2" xfId="51143"/>
    <cellStyle name="Обычный 12 3 3 3 13" xfId="28772"/>
    <cellStyle name="Обычный 12 3 3 3 14" xfId="57610"/>
    <cellStyle name="Обычный 12 3 3 3 15" xfId="58960"/>
    <cellStyle name="Обычный 12 3 3 3 2" xfId="809"/>
    <cellStyle name="Обычный 12 3 3 3 2 10" xfId="20308"/>
    <cellStyle name="Обычный 12 3 3 3 2 10 2" xfId="48592"/>
    <cellStyle name="Обычный 12 3 3 3 2 11" xfId="22860"/>
    <cellStyle name="Обычный 12 3 3 3 2 11 2" xfId="51144"/>
    <cellStyle name="Обычный 12 3 3 3 2 12" xfId="29101"/>
    <cellStyle name="Обычный 12 3 3 3 2 13" xfId="57611"/>
    <cellStyle name="Обычный 12 3 3 3 2 14" xfId="58961"/>
    <cellStyle name="Обычный 12 3 3 3 2 2" xfId="1083"/>
    <cellStyle name="Обычный 12 3 3 3 2 2 10" xfId="29374"/>
    <cellStyle name="Обычный 12 3 3 3 2 2 11" xfId="57612"/>
    <cellStyle name="Обычный 12 3 3 3 2 2 12" xfId="58962"/>
    <cellStyle name="Обычный 12 3 3 3 2 2 2" xfId="3059"/>
    <cellStyle name="Обычный 12 3 3 3 2 2 2 2" xfId="8880"/>
    <cellStyle name="Обычный 12 3 3 3 2 2 2 2 2" xfId="37165"/>
    <cellStyle name="Обычный 12 3 3 3 2 2 2 3" xfId="17207"/>
    <cellStyle name="Обычный 12 3 3 3 2 2 2 3 2" xfId="45492"/>
    <cellStyle name="Обычный 12 3 3 3 2 2 2 4" xfId="22862"/>
    <cellStyle name="Обычный 12 3 3 3 2 2 2 4 2" xfId="51146"/>
    <cellStyle name="Обычный 12 3 3 3 2 2 2 5" xfId="31349"/>
    <cellStyle name="Обычный 12 3 3 3 2 2 2 6" xfId="60307"/>
    <cellStyle name="Обычный 12 3 3 3 2 2 3" xfId="4847"/>
    <cellStyle name="Обычный 12 3 3 3 2 2 3 2" xfId="8881"/>
    <cellStyle name="Обычный 12 3 3 3 2 2 3 2 2" xfId="37166"/>
    <cellStyle name="Обычный 12 3 3 3 2 2 3 3" xfId="22863"/>
    <cellStyle name="Обычный 12 3 3 3 2 2 3 3 2" xfId="51147"/>
    <cellStyle name="Обычный 12 3 3 3 2 2 3 4" xfId="33136"/>
    <cellStyle name="Обычный 12 3 3 3 2 2 4" xfId="6165"/>
    <cellStyle name="Обычный 12 3 3 3 2 2 4 2" xfId="8882"/>
    <cellStyle name="Обычный 12 3 3 3 2 2 4 2 2" xfId="37167"/>
    <cellStyle name="Обычный 12 3 3 3 2 2 4 3" xfId="22864"/>
    <cellStyle name="Обычный 12 3 3 3 2 2 4 3 2" xfId="51148"/>
    <cellStyle name="Обычный 12 3 3 3 2 2 4 4" xfId="34452"/>
    <cellStyle name="Обычный 12 3 3 3 2 2 5" xfId="8879"/>
    <cellStyle name="Обычный 12 3 3 3 2 2 5 2" xfId="37164"/>
    <cellStyle name="Обычный 12 3 3 3 2 2 6" xfId="15232"/>
    <cellStyle name="Обычный 12 3 3 3 2 2 6 2" xfId="43517"/>
    <cellStyle name="Обычный 12 3 3 3 2 2 7" xfId="19115"/>
    <cellStyle name="Обычный 12 3 3 3 2 2 7 2" xfId="47399"/>
    <cellStyle name="Обычный 12 3 3 3 2 2 8" xfId="20309"/>
    <cellStyle name="Обычный 12 3 3 3 2 2 8 2" xfId="48593"/>
    <cellStyle name="Обычный 12 3 3 3 2 2 9" xfId="22861"/>
    <cellStyle name="Обычный 12 3 3 3 2 2 9 2" xfId="51145"/>
    <cellStyle name="Обычный 12 3 3 3 2 3" xfId="2128"/>
    <cellStyle name="Обычный 12 3 3 3 2 3 2" xfId="4103"/>
    <cellStyle name="Обычный 12 3 3 3 2 3 2 2" xfId="8884"/>
    <cellStyle name="Обычный 12 3 3 3 2 3 2 2 2" xfId="37169"/>
    <cellStyle name="Обычный 12 3 3 3 2 3 2 3" xfId="18251"/>
    <cellStyle name="Обычный 12 3 3 3 2 3 2 3 2" xfId="46536"/>
    <cellStyle name="Обычный 12 3 3 3 2 3 2 4" xfId="22866"/>
    <cellStyle name="Обычный 12 3 3 3 2 3 2 4 2" xfId="51150"/>
    <cellStyle name="Обычный 12 3 3 3 2 3 2 5" xfId="32393"/>
    <cellStyle name="Обычный 12 3 3 3 2 3 3" xfId="8883"/>
    <cellStyle name="Обычный 12 3 3 3 2 3 3 2" xfId="37168"/>
    <cellStyle name="Обычный 12 3 3 3 2 3 4" xfId="16276"/>
    <cellStyle name="Обычный 12 3 3 3 2 3 4 2" xfId="44561"/>
    <cellStyle name="Обычный 12 3 3 3 2 3 5" xfId="22865"/>
    <cellStyle name="Обычный 12 3 3 3 2 3 5 2" xfId="51149"/>
    <cellStyle name="Обычный 12 3 3 3 2 3 6" xfId="30418"/>
    <cellStyle name="Обычный 12 3 3 3 2 3 7" xfId="60306"/>
    <cellStyle name="Обычный 12 3 3 3 2 4" xfId="2786"/>
    <cellStyle name="Обычный 12 3 3 3 2 4 2" xfId="8885"/>
    <cellStyle name="Обычный 12 3 3 3 2 4 2 2" xfId="37170"/>
    <cellStyle name="Обычный 12 3 3 3 2 4 3" xfId="16934"/>
    <cellStyle name="Обычный 12 3 3 3 2 4 3 2" xfId="45219"/>
    <cellStyle name="Обычный 12 3 3 3 2 4 4" xfId="22867"/>
    <cellStyle name="Обычный 12 3 3 3 2 4 4 2" xfId="51151"/>
    <cellStyle name="Обычный 12 3 3 3 2 4 5" xfId="31076"/>
    <cellStyle name="Обычный 12 3 3 3 2 5" xfId="4846"/>
    <cellStyle name="Обычный 12 3 3 3 2 5 2" xfId="8886"/>
    <cellStyle name="Обычный 12 3 3 3 2 5 2 2" xfId="37171"/>
    <cellStyle name="Обычный 12 3 3 3 2 5 3" xfId="22868"/>
    <cellStyle name="Обычный 12 3 3 3 2 5 3 2" xfId="51152"/>
    <cellStyle name="Обычный 12 3 3 3 2 5 4" xfId="33135"/>
    <cellStyle name="Обычный 12 3 3 3 2 6" xfId="6164"/>
    <cellStyle name="Обычный 12 3 3 3 2 6 2" xfId="8887"/>
    <cellStyle name="Обычный 12 3 3 3 2 6 2 2" xfId="37172"/>
    <cellStyle name="Обычный 12 3 3 3 2 6 3" xfId="22869"/>
    <cellStyle name="Обычный 12 3 3 3 2 6 3 2" xfId="51153"/>
    <cellStyle name="Обычный 12 3 3 3 2 6 4" xfId="34451"/>
    <cellStyle name="Обычный 12 3 3 3 2 7" xfId="8878"/>
    <cellStyle name="Обычный 12 3 3 3 2 7 2" xfId="37163"/>
    <cellStyle name="Обычный 12 3 3 3 2 8" xfId="14959"/>
    <cellStyle name="Обычный 12 3 3 3 2 8 2" xfId="43244"/>
    <cellStyle name="Обычный 12 3 3 3 2 9" xfId="19114"/>
    <cellStyle name="Обычный 12 3 3 3 2 9 2" xfId="47398"/>
    <cellStyle name="Обычный 12 3 3 3 3" xfId="1082"/>
    <cellStyle name="Обычный 12 3 3 3 3 10" xfId="29373"/>
    <cellStyle name="Обычный 12 3 3 3 3 11" xfId="57613"/>
    <cellStyle name="Обычный 12 3 3 3 3 12" xfId="58963"/>
    <cellStyle name="Обычный 12 3 3 3 3 2" xfId="3058"/>
    <cellStyle name="Обычный 12 3 3 3 3 2 2" xfId="8889"/>
    <cellStyle name="Обычный 12 3 3 3 3 2 2 2" xfId="37174"/>
    <cellStyle name="Обычный 12 3 3 3 3 2 3" xfId="17206"/>
    <cellStyle name="Обычный 12 3 3 3 3 2 3 2" xfId="45491"/>
    <cellStyle name="Обычный 12 3 3 3 3 2 4" xfId="22871"/>
    <cellStyle name="Обычный 12 3 3 3 3 2 4 2" xfId="51155"/>
    <cellStyle name="Обычный 12 3 3 3 3 2 5" xfId="31348"/>
    <cellStyle name="Обычный 12 3 3 3 3 2 6" xfId="60308"/>
    <cellStyle name="Обычный 12 3 3 3 3 3" xfId="4848"/>
    <cellStyle name="Обычный 12 3 3 3 3 3 2" xfId="8890"/>
    <cellStyle name="Обычный 12 3 3 3 3 3 2 2" xfId="37175"/>
    <cellStyle name="Обычный 12 3 3 3 3 3 3" xfId="22872"/>
    <cellStyle name="Обычный 12 3 3 3 3 3 3 2" xfId="51156"/>
    <cellStyle name="Обычный 12 3 3 3 3 3 4" xfId="33137"/>
    <cellStyle name="Обычный 12 3 3 3 3 4" xfId="6166"/>
    <cellStyle name="Обычный 12 3 3 3 3 4 2" xfId="8891"/>
    <cellStyle name="Обычный 12 3 3 3 3 4 2 2" xfId="37176"/>
    <cellStyle name="Обычный 12 3 3 3 3 4 3" xfId="22873"/>
    <cellStyle name="Обычный 12 3 3 3 3 4 3 2" xfId="51157"/>
    <cellStyle name="Обычный 12 3 3 3 3 4 4" xfId="34453"/>
    <cellStyle name="Обычный 12 3 3 3 3 5" xfId="8888"/>
    <cellStyle name="Обычный 12 3 3 3 3 5 2" xfId="37173"/>
    <cellStyle name="Обычный 12 3 3 3 3 6" xfId="15231"/>
    <cellStyle name="Обычный 12 3 3 3 3 6 2" xfId="43516"/>
    <cellStyle name="Обычный 12 3 3 3 3 7" xfId="19116"/>
    <cellStyle name="Обычный 12 3 3 3 3 7 2" xfId="47400"/>
    <cellStyle name="Обычный 12 3 3 3 3 8" xfId="20310"/>
    <cellStyle name="Обычный 12 3 3 3 3 8 2" xfId="48594"/>
    <cellStyle name="Обычный 12 3 3 3 3 9" xfId="22870"/>
    <cellStyle name="Обычный 12 3 3 3 3 9 2" xfId="51154"/>
    <cellStyle name="Обычный 12 3 3 3 4" xfId="1799"/>
    <cellStyle name="Обычный 12 3 3 3 4 2" xfId="3774"/>
    <cellStyle name="Обычный 12 3 3 3 4 2 2" xfId="8893"/>
    <cellStyle name="Обычный 12 3 3 3 4 2 2 2" xfId="37178"/>
    <cellStyle name="Обычный 12 3 3 3 4 2 3" xfId="17922"/>
    <cellStyle name="Обычный 12 3 3 3 4 2 3 2" xfId="46207"/>
    <cellStyle name="Обычный 12 3 3 3 4 2 4" xfId="22875"/>
    <cellStyle name="Обычный 12 3 3 3 4 2 4 2" xfId="51159"/>
    <cellStyle name="Обычный 12 3 3 3 4 2 5" xfId="32064"/>
    <cellStyle name="Обычный 12 3 3 3 4 3" xfId="8892"/>
    <cellStyle name="Обычный 12 3 3 3 4 3 2" xfId="37177"/>
    <cellStyle name="Обычный 12 3 3 3 4 4" xfId="15947"/>
    <cellStyle name="Обычный 12 3 3 3 4 4 2" xfId="44232"/>
    <cellStyle name="Обычный 12 3 3 3 4 5" xfId="22874"/>
    <cellStyle name="Обычный 12 3 3 3 4 5 2" xfId="51158"/>
    <cellStyle name="Обычный 12 3 3 3 4 6" xfId="30089"/>
    <cellStyle name="Обычный 12 3 3 3 4 7" xfId="60305"/>
    <cellStyle name="Обычный 12 3 3 3 5" xfId="2457"/>
    <cellStyle name="Обычный 12 3 3 3 5 2" xfId="8894"/>
    <cellStyle name="Обычный 12 3 3 3 5 2 2" xfId="37179"/>
    <cellStyle name="Обычный 12 3 3 3 5 3" xfId="16605"/>
    <cellStyle name="Обычный 12 3 3 3 5 3 2" xfId="44890"/>
    <cellStyle name="Обычный 12 3 3 3 5 4" xfId="22876"/>
    <cellStyle name="Обычный 12 3 3 3 5 4 2" xfId="51160"/>
    <cellStyle name="Обычный 12 3 3 3 5 5" xfId="30747"/>
    <cellStyle name="Обычный 12 3 3 3 6" xfId="4845"/>
    <cellStyle name="Обычный 12 3 3 3 6 2" xfId="8895"/>
    <cellStyle name="Обычный 12 3 3 3 6 2 2" xfId="37180"/>
    <cellStyle name="Обычный 12 3 3 3 6 3" xfId="22877"/>
    <cellStyle name="Обычный 12 3 3 3 6 3 2" xfId="51161"/>
    <cellStyle name="Обычный 12 3 3 3 6 4" xfId="33134"/>
    <cellStyle name="Обычный 12 3 3 3 7" xfId="6163"/>
    <cellStyle name="Обычный 12 3 3 3 7 2" xfId="8896"/>
    <cellStyle name="Обычный 12 3 3 3 7 2 2" xfId="37181"/>
    <cellStyle name="Обычный 12 3 3 3 7 3" xfId="22878"/>
    <cellStyle name="Обычный 12 3 3 3 7 3 2" xfId="51162"/>
    <cellStyle name="Обычный 12 3 3 3 7 4" xfId="34450"/>
    <cellStyle name="Обычный 12 3 3 3 8" xfId="8877"/>
    <cellStyle name="Обычный 12 3 3 3 8 2" xfId="37162"/>
    <cellStyle name="Обычный 12 3 3 3 9" xfId="14630"/>
    <cellStyle name="Обычный 12 3 3 3 9 2" xfId="42915"/>
    <cellStyle name="Обычный 12 3 3 4" xfId="642"/>
    <cellStyle name="Обычный 12 3 3 4 10" xfId="20311"/>
    <cellStyle name="Обычный 12 3 3 4 10 2" xfId="48595"/>
    <cellStyle name="Обычный 12 3 3 4 11" xfId="22879"/>
    <cellStyle name="Обычный 12 3 3 4 11 2" xfId="51163"/>
    <cellStyle name="Обычный 12 3 3 4 12" xfId="28937"/>
    <cellStyle name="Обычный 12 3 3 4 13" xfId="57614"/>
    <cellStyle name="Обычный 12 3 3 4 14" xfId="58964"/>
    <cellStyle name="Обычный 12 3 3 4 2" xfId="1084"/>
    <cellStyle name="Обычный 12 3 3 4 2 10" xfId="29375"/>
    <cellStyle name="Обычный 12 3 3 4 2 11" xfId="57615"/>
    <cellStyle name="Обычный 12 3 3 4 2 12" xfId="58965"/>
    <cellStyle name="Обычный 12 3 3 4 2 2" xfId="3060"/>
    <cellStyle name="Обычный 12 3 3 4 2 2 2" xfId="8899"/>
    <cellStyle name="Обычный 12 3 3 4 2 2 2 2" xfId="37184"/>
    <cellStyle name="Обычный 12 3 3 4 2 2 3" xfId="17208"/>
    <cellStyle name="Обычный 12 3 3 4 2 2 3 2" xfId="45493"/>
    <cellStyle name="Обычный 12 3 3 4 2 2 4" xfId="22881"/>
    <cellStyle name="Обычный 12 3 3 4 2 2 4 2" xfId="51165"/>
    <cellStyle name="Обычный 12 3 3 4 2 2 5" xfId="31350"/>
    <cellStyle name="Обычный 12 3 3 4 2 2 6" xfId="60310"/>
    <cellStyle name="Обычный 12 3 3 4 2 3" xfId="4850"/>
    <cellStyle name="Обычный 12 3 3 4 2 3 2" xfId="8900"/>
    <cellStyle name="Обычный 12 3 3 4 2 3 2 2" xfId="37185"/>
    <cellStyle name="Обычный 12 3 3 4 2 3 3" xfId="22882"/>
    <cellStyle name="Обычный 12 3 3 4 2 3 3 2" xfId="51166"/>
    <cellStyle name="Обычный 12 3 3 4 2 3 4" xfId="33139"/>
    <cellStyle name="Обычный 12 3 3 4 2 4" xfId="6168"/>
    <cellStyle name="Обычный 12 3 3 4 2 4 2" xfId="8901"/>
    <cellStyle name="Обычный 12 3 3 4 2 4 2 2" xfId="37186"/>
    <cellStyle name="Обычный 12 3 3 4 2 4 3" xfId="22883"/>
    <cellStyle name="Обычный 12 3 3 4 2 4 3 2" xfId="51167"/>
    <cellStyle name="Обычный 12 3 3 4 2 4 4" xfId="34455"/>
    <cellStyle name="Обычный 12 3 3 4 2 5" xfId="8898"/>
    <cellStyle name="Обычный 12 3 3 4 2 5 2" xfId="37183"/>
    <cellStyle name="Обычный 12 3 3 4 2 6" xfId="15233"/>
    <cellStyle name="Обычный 12 3 3 4 2 6 2" xfId="43518"/>
    <cellStyle name="Обычный 12 3 3 4 2 7" xfId="19118"/>
    <cellStyle name="Обычный 12 3 3 4 2 7 2" xfId="47402"/>
    <cellStyle name="Обычный 12 3 3 4 2 8" xfId="20312"/>
    <cellStyle name="Обычный 12 3 3 4 2 8 2" xfId="48596"/>
    <cellStyle name="Обычный 12 3 3 4 2 9" xfId="22880"/>
    <cellStyle name="Обычный 12 3 3 4 2 9 2" xfId="51164"/>
    <cellStyle name="Обычный 12 3 3 4 3" xfId="1964"/>
    <cellStyle name="Обычный 12 3 3 4 3 2" xfId="3939"/>
    <cellStyle name="Обычный 12 3 3 4 3 2 2" xfId="8903"/>
    <cellStyle name="Обычный 12 3 3 4 3 2 2 2" xfId="37188"/>
    <cellStyle name="Обычный 12 3 3 4 3 2 3" xfId="18087"/>
    <cellStyle name="Обычный 12 3 3 4 3 2 3 2" xfId="46372"/>
    <cellStyle name="Обычный 12 3 3 4 3 2 4" xfId="22885"/>
    <cellStyle name="Обычный 12 3 3 4 3 2 4 2" xfId="51169"/>
    <cellStyle name="Обычный 12 3 3 4 3 2 5" xfId="32229"/>
    <cellStyle name="Обычный 12 3 3 4 3 3" xfId="8902"/>
    <cellStyle name="Обычный 12 3 3 4 3 3 2" xfId="37187"/>
    <cellStyle name="Обычный 12 3 3 4 3 4" xfId="16112"/>
    <cellStyle name="Обычный 12 3 3 4 3 4 2" xfId="44397"/>
    <cellStyle name="Обычный 12 3 3 4 3 5" xfId="22884"/>
    <cellStyle name="Обычный 12 3 3 4 3 5 2" xfId="51168"/>
    <cellStyle name="Обычный 12 3 3 4 3 6" xfId="30254"/>
    <cellStyle name="Обычный 12 3 3 4 3 7" xfId="60309"/>
    <cellStyle name="Обычный 12 3 3 4 4" xfId="2622"/>
    <cellStyle name="Обычный 12 3 3 4 4 2" xfId="8904"/>
    <cellStyle name="Обычный 12 3 3 4 4 2 2" xfId="37189"/>
    <cellStyle name="Обычный 12 3 3 4 4 3" xfId="16770"/>
    <cellStyle name="Обычный 12 3 3 4 4 3 2" xfId="45055"/>
    <cellStyle name="Обычный 12 3 3 4 4 4" xfId="22886"/>
    <cellStyle name="Обычный 12 3 3 4 4 4 2" xfId="51170"/>
    <cellStyle name="Обычный 12 3 3 4 4 5" xfId="30912"/>
    <cellStyle name="Обычный 12 3 3 4 5" xfId="4849"/>
    <cellStyle name="Обычный 12 3 3 4 5 2" xfId="8905"/>
    <cellStyle name="Обычный 12 3 3 4 5 2 2" xfId="37190"/>
    <cellStyle name="Обычный 12 3 3 4 5 3" xfId="22887"/>
    <cellStyle name="Обычный 12 3 3 4 5 3 2" xfId="51171"/>
    <cellStyle name="Обычный 12 3 3 4 5 4" xfId="33138"/>
    <cellStyle name="Обычный 12 3 3 4 6" xfId="6167"/>
    <cellStyle name="Обычный 12 3 3 4 6 2" xfId="8906"/>
    <cellStyle name="Обычный 12 3 3 4 6 2 2" xfId="37191"/>
    <cellStyle name="Обычный 12 3 3 4 6 3" xfId="22888"/>
    <cellStyle name="Обычный 12 3 3 4 6 3 2" xfId="51172"/>
    <cellStyle name="Обычный 12 3 3 4 6 4" xfId="34454"/>
    <cellStyle name="Обычный 12 3 3 4 7" xfId="8897"/>
    <cellStyle name="Обычный 12 3 3 4 7 2" xfId="37182"/>
    <cellStyle name="Обычный 12 3 3 4 8" xfId="14795"/>
    <cellStyle name="Обычный 12 3 3 4 8 2" xfId="43080"/>
    <cellStyle name="Обычный 12 3 3 4 9" xfId="19117"/>
    <cellStyle name="Обычный 12 3 3 4 9 2" xfId="47401"/>
    <cellStyle name="Обычный 12 3 3 5" xfId="1077"/>
    <cellStyle name="Обычный 12 3 3 5 10" xfId="29368"/>
    <cellStyle name="Обычный 12 3 3 5 11" xfId="57616"/>
    <cellStyle name="Обычный 12 3 3 5 12" xfId="58966"/>
    <cellStyle name="Обычный 12 3 3 5 2" xfId="3053"/>
    <cellStyle name="Обычный 12 3 3 5 2 2" xfId="8908"/>
    <cellStyle name="Обычный 12 3 3 5 2 2 2" xfId="37193"/>
    <cellStyle name="Обычный 12 3 3 5 2 3" xfId="17201"/>
    <cellStyle name="Обычный 12 3 3 5 2 3 2" xfId="45486"/>
    <cellStyle name="Обычный 12 3 3 5 2 4" xfId="22890"/>
    <cellStyle name="Обычный 12 3 3 5 2 4 2" xfId="51174"/>
    <cellStyle name="Обычный 12 3 3 5 2 5" xfId="31343"/>
    <cellStyle name="Обычный 12 3 3 5 2 6" xfId="60311"/>
    <cellStyle name="Обычный 12 3 3 5 3" xfId="4851"/>
    <cellStyle name="Обычный 12 3 3 5 3 2" xfId="8909"/>
    <cellStyle name="Обычный 12 3 3 5 3 2 2" xfId="37194"/>
    <cellStyle name="Обычный 12 3 3 5 3 3" xfId="22891"/>
    <cellStyle name="Обычный 12 3 3 5 3 3 2" xfId="51175"/>
    <cellStyle name="Обычный 12 3 3 5 3 4" xfId="33140"/>
    <cellStyle name="Обычный 12 3 3 5 4" xfId="6169"/>
    <cellStyle name="Обычный 12 3 3 5 4 2" xfId="8910"/>
    <cellStyle name="Обычный 12 3 3 5 4 2 2" xfId="37195"/>
    <cellStyle name="Обычный 12 3 3 5 4 3" xfId="22892"/>
    <cellStyle name="Обычный 12 3 3 5 4 3 2" xfId="51176"/>
    <cellStyle name="Обычный 12 3 3 5 4 4" xfId="34456"/>
    <cellStyle name="Обычный 12 3 3 5 5" xfId="8907"/>
    <cellStyle name="Обычный 12 3 3 5 5 2" xfId="37192"/>
    <cellStyle name="Обычный 12 3 3 5 6" xfId="15226"/>
    <cellStyle name="Обычный 12 3 3 5 6 2" xfId="43511"/>
    <cellStyle name="Обычный 12 3 3 5 7" xfId="19119"/>
    <cellStyle name="Обычный 12 3 3 5 7 2" xfId="47403"/>
    <cellStyle name="Обычный 12 3 3 5 8" xfId="20313"/>
    <cellStyle name="Обычный 12 3 3 5 8 2" xfId="48597"/>
    <cellStyle name="Обычный 12 3 3 5 9" xfId="22889"/>
    <cellStyle name="Обычный 12 3 3 5 9 2" xfId="51173"/>
    <cellStyle name="Обычный 12 3 3 6" xfId="1635"/>
    <cellStyle name="Обычный 12 3 3 6 2" xfId="3610"/>
    <cellStyle name="Обычный 12 3 3 6 2 2" xfId="8912"/>
    <cellStyle name="Обычный 12 3 3 6 2 2 2" xfId="37197"/>
    <cellStyle name="Обычный 12 3 3 6 2 3" xfId="17758"/>
    <cellStyle name="Обычный 12 3 3 6 2 3 2" xfId="46043"/>
    <cellStyle name="Обычный 12 3 3 6 2 4" xfId="22894"/>
    <cellStyle name="Обычный 12 3 3 6 2 4 2" xfId="51178"/>
    <cellStyle name="Обычный 12 3 3 6 2 5" xfId="31900"/>
    <cellStyle name="Обычный 12 3 3 6 3" xfId="8911"/>
    <cellStyle name="Обычный 12 3 3 6 3 2" xfId="37196"/>
    <cellStyle name="Обычный 12 3 3 6 4" xfId="15783"/>
    <cellStyle name="Обычный 12 3 3 6 4 2" xfId="44068"/>
    <cellStyle name="Обычный 12 3 3 6 5" xfId="22893"/>
    <cellStyle name="Обычный 12 3 3 6 5 2" xfId="51177"/>
    <cellStyle name="Обычный 12 3 3 6 6" xfId="29925"/>
    <cellStyle name="Обычный 12 3 3 6 7" xfId="60296"/>
    <cellStyle name="Обычный 12 3 3 7" xfId="2293"/>
    <cellStyle name="Обычный 12 3 3 7 2" xfId="8913"/>
    <cellStyle name="Обычный 12 3 3 7 2 2" xfId="37198"/>
    <cellStyle name="Обычный 12 3 3 7 3" xfId="16441"/>
    <cellStyle name="Обычный 12 3 3 7 3 2" xfId="44726"/>
    <cellStyle name="Обычный 12 3 3 7 4" xfId="22895"/>
    <cellStyle name="Обычный 12 3 3 7 4 2" xfId="51179"/>
    <cellStyle name="Обычный 12 3 3 7 5" xfId="30583"/>
    <cellStyle name="Обычный 12 3 3 8" xfId="4271"/>
    <cellStyle name="Обычный 12 3 3 8 2" xfId="8914"/>
    <cellStyle name="Обычный 12 3 3 8 2 2" xfId="37199"/>
    <cellStyle name="Обычный 12 3 3 8 3" xfId="18419"/>
    <cellStyle name="Обычный 12 3 3 8 3 2" xfId="46704"/>
    <cellStyle name="Обычный 12 3 3 8 4" xfId="22896"/>
    <cellStyle name="Обычный 12 3 3 8 4 2" xfId="51180"/>
    <cellStyle name="Обычный 12 3 3 8 5" xfId="32561"/>
    <cellStyle name="Обычный 12 3 3 9" xfId="4434"/>
    <cellStyle name="Обычный 12 3 3 9 2" xfId="8915"/>
    <cellStyle name="Обычный 12 3 3 9 2 2" xfId="37200"/>
    <cellStyle name="Обычный 12 3 3 9 3" xfId="18582"/>
    <cellStyle name="Обычный 12 3 3 9 3 2" xfId="46867"/>
    <cellStyle name="Обычный 12 3 3 9 4" xfId="22897"/>
    <cellStyle name="Обычный 12 3 3 9 4 2" xfId="51181"/>
    <cellStyle name="Обычный 12 3 3 9 5" xfId="32724"/>
    <cellStyle name="Обычный 12 3 4" xfId="200"/>
    <cellStyle name="Обычный 12 3 4 10" xfId="4852"/>
    <cellStyle name="Обычный 12 3 4 10 2" xfId="8917"/>
    <cellStyle name="Обычный 12 3 4 10 2 2" xfId="37202"/>
    <cellStyle name="Обычный 12 3 4 10 3" xfId="22899"/>
    <cellStyle name="Обычный 12 3 4 10 3 2" xfId="51183"/>
    <cellStyle name="Обычный 12 3 4 10 4" xfId="33141"/>
    <cellStyle name="Обычный 12 3 4 11" xfId="6170"/>
    <cellStyle name="Обычный 12 3 4 11 2" xfId="8918"/>
    <cellStyle name="Обычный 12 3 4 11 2 2" xfId="37203"/>
    <cellStyle name="Обычный 12 3 4 11 3" xfId="22900"/>
    <cellStyle name="Обычный 12 3 4 11 3 2" xfId="51184"/>
    <cellStyle name="Обычный 12 3 4 11 4" xfId="34457"/>
    <cellStyle name="Обычный 12 3 4 12" xfId="7235"/>
    <cellStyle name="Обычный 12 3 4 12 2" xfId="8919"/>
    <cellStyle name="Обычный 12 3 4 12 2 2" xfId="37204"/>
    <cellStyle name="Обычный 12 3 4 12 3" xfId="22901"/>
    <cellStyle name="Обычный 12 3 4 12 3 2" xfId="51185"/>
    <cellStyle name="Обычный 12 3 4 12 4" xfId="35520"/>
    <cellStyle name="Обычный 12 3 4 13" xfId="8916"/>
    <cellStyle name="Обычный 12 3 4 13 2" xfId="37201"/>
    <cellStyle name="Обычный 12 3 4 14" xfId="14468"/>
    <cellStyle name="Обычный 12 3 4 14 2" xfId="42753"/>
    <cellStyle name="Обычный 12 3 4 15" xfId="18746"/>
    <cellStyle name="Обычный 12 3 4 15 2" xfId="47030"/>
    <cellStyle name="Обычный 12 3 4 16" xfId="20314"/>
    <cellStyle name="Обычный 12 3 4 16 2" xfId="48598"/>
    <cellStyle name="Обычный 12 3 4 17" xfId="22898"/>
    <cellStyle name="Обычный 12 3 4 17 2" xfId="51182"/>
    <cellStyle name="Обычный 12 3 4 18" xfId="28449"/>
    <cellStyle name="Обычный 12 3 4 18 2" xfId="56733"/>
    <cellStyle name="Обычный 12 3 4 19" xfId="28610"/>
    <cellStyle name="Обычный 12 3 4 2" xfId="201"/>
    <cellStyle name="Обычный 12 3 4 2 10" xfId="6171"/>
    <cellStyle name="Обычный 12 3 4 2 10 2" xfId="8921"/>
    <cellStyle name="Обычный 12 3 4 2 10 2 2" xfId="37206"/>
    <cellStyle name="Обычный 12 3 4 2 10 3" xfId="22903"/>
    <cellStyle name="Обычный 12 3 4 2 10 3 2" xfId="51187"/>
    <cellStyle name="Обычный 12 3 4 2 10 4" xfId="34458"/>
    <cellStyle name="Обычный 12 3 4 2 11" xfId="7236"/>
    <cellStyle name="Обычный 12 3 4 2 11 2" xfId="8922"/>
    <cellStyle name="Обычный 12 3 4 2 11 2 2" xfId="37207"/>
    <cellStyle name="Обычный 12 3 4 2 11 3" xfId="22904"/>
    <cellStyle name="Обычный 12 3 4 2 11 3 2" xfId="51188"/>
    <cellStyle name="Обычный 12 3 4 2 11 4" xfId="35521"/>
    <cellStyle name="Обычный 12 3 4 2 12" xfId="8920"/>
    <cellStyle name="Обычный 12 3 4 2 12 2" xfId="37205"/>
    <cellStyle name="Обычный 12 3 4 2 13" xfId="14469"/>
    <cellStyle name="Обычный 12 3 4 2 13 2" xfId="42754"/>
    <cellStyle name="Обычный 12 3 4 2 14" xfId="18747"/>
    <cellStyle name="Обычный 12 3 4 2 14 2" xfId="47031"/>
    <cellStyle name="Обычный 12 3 4 2 15" xfId="20315"/>
    <cellStyle name="Обычный 12 3 4 2 15 2" xfId="48599"/>
    <cellStyle name="Обычный 12 3 4 2 16" xfId="22902"/>
    <cellStyle name="Обычный 12 3 4 2 16 2" xfId="51186"/>
    <cellStyle name="Обычный 12 3 4 2 17" xfId="28450"/>
    <cellStyle name="Обычный 12 3 4 2 17 2" xfId="56734"/>
    <cellStyle name="Обычный 12 3 4 2 18" xfId="28611"/>
    <cellStyle name="Обычный 12 3 4 2 19" xfId="56894"/>
    <cellStyle name="Обычный 12 3 4 2 2" xfId="471"/>
    <cellStyle name="Обычный 12 3 4 2 2 10" xfId="19120"/>
    <cellStyle name="Обычный 12 3 4 2 2 10 2" xfId="47404"/>
    <cellStyle name="Обычный 12 3 4 2 2 11" xfId="20316"/>
    <cellStyle name="Обычный 12 3 4 2 2 11 2" xfId="48600"/>
    <cellStyle name="Обычный 12 3 4 2 2 12" xfId="22905"/>
    <cellStyle name="Обычный 12 3 4 2 2 12 2" xfId="51189"/>
    <cellStyle name="Обычный 12 3 4 2 2 13" xfId="28775"/>
    <cellStyle name="Обычный 12 3 4 2 2 14" xfId="57619"/>
    <cellStyle name="Обычный 12 3 4 2 2 15" xfId="58969"/>
    <cellStyle name="Обычный 12 3 4 2 2 2" xfId="812"/>
    <cellStyle name="Обычный 12 3 4 2 2 2 10" xfId="20317"/>
    <cellStyle name="Обычный 12 3 4 2 2 2 10 2" xfId="48601"/>
    <cellStyle name="Обычный 12 3 4 2 2 2 11" xfId="22906"/>
    <cellStyle name="Обычный 12 3 4 2 2 2 11 2" xfId="51190"/>
    <cellStyle name="Обычный 12 3 4 2 2 2 12" xfId="29104"/>
    <cellStyle name="Обычный 12 3 4 2 2 2 13" xfId="57620"/>
    <cellStyle name="Обычный 12 3 4 2 2 2 14" xfId="58970"/>
    <cellStyle name="Обычный 12 3 4 2 2 2 2" xfId="1088"/>
    <cellStyle name="Обычный 12 3 4 2 2 2 2 10" xfId="29379"/>
    <cellStyle name="Обычный 12 3 4 2 2 2 2 11" xfId="57621"/>
    <cellStyle name="Обычный 12 3 4 2 2 2 2 12" xfId="58971"/>
    <cellStyle name="Обычный 12 3 4 2 2 2 2 2" xfId="3064"/>
    <cellStyle name="Обычный 12 3 4 2 2 2 2 2 2" xfId="8926"/>
    <cellStyle name="Обычный 12 3 4 2 2 2 2 2 2 2" xfId="37211"/>
    <cellStyle name="Обычный 12 3 4 2 2 2 2 2 3" xfId="17212"/>
    <cellStyle name="Обычный 12 3 4 2 2 2 2 2 3 2" xfId="45497"/>
    <cellStyle name="Обычный 12 3 4 2 2 2 2 2 4" xfId="22908"/>
    <cellStyle name="Обычный 12 3 4 2 2 2 2 2 4 2" xfId="51192"/>
    <cellStyle name="Обычный 12 3 4 2 2 2 2 2 5" xfId="31354"/>
    <cellStyle name="Обычный 12 3 4 2 2 2 2 2 6" xfId="60316"/>
    <cellStyle name="Обычный 12 3 4 2 2 2 2 3" xfId="4856"/>
    <cellStyle name="Обычный 12 3 4 2 2 2 2 3 2" xfId="8927"/>
    <cellStyle name="Обычный 12 3 4 2 2 2 2 3 2 2" xfId="37212"/>
    <cellStyle name="Обычный 12 3 4 2 2 2 2 3 3" xfId="22909"/>
    <cellStyle name="Обычный 12 3 4 2 2 2 2 3 3 2" xfId="51193"/>
    <cellStyle name="Обычный 12 3 4 2 2 2 2 3 4" xfId="33145"/>
    <cellStyle name="Обычный 12 3 4 2 2 2 2 4" xfId="6174"/>
    <cellStyle name="Обычный 12 3 4 2 2 2 2 4 2" xfId="8928"/>
    <cellStyle name="Обычный 12 3 4 2 2 2 2 4 2 2" xfId="37213"/>
    <cellStyle name="Обычный 12 3 4 2 2 2 2 4 3" xfId="22910"/>
    <cellStyle name="Обычный 12 3 4 2 2 2 2 4 3 2" xfId="51194"/>
    <cellStyle name="Обычный 12 3 4 2 2 2 2 4 4" xfId="34461"/>
    <cellStyle name="Обычный 12 3 4 2 2 2 2 5" xfId="8925"/>
    <cellStyle name="Обычный 12 3 4 2 2 2 2 5 2" xfId="37210"/>
    <cellStyle name="Обычный 12 3 4 2 2 2 2 6" xfId="15237"/>
    <cellStyle name="Обычный 12 3 4 2 2 2 2 6 2" xfId="43522"/>
    <cellStyle name="Обычный 12 3 4 2 2 2 2 7" xfId="19122"/>
    <cellStyle name="Обычный 12 3 4 2 2 2 2 7 2" xfId="47406"/>
    <cellStyle name="Обычный 12 3 4 2 2 2 2 8" xfId="20318"/>
    <cellStyle name="Обычный 12 3 4 2 2 2 2 8 2" xfId="48602"/>
    <cellStyle name="Обычный 12 3 4 2 2 2 2 9" xfId="22907"/>
    <cellStyle name="Обычный 12 3 4 2 2 2 2 9 2" xfId="51191"/>
    <cellStyle name="Обычный 12 3 4 2 2 2 3" xfId="2131"/>
    <cellStyle name="Обычный 12 3 4 2 2 2 3 2" xfId="4106"/>
    <cellStyle name="Обычный 12 3 4 2 2 2 3 2 2" xfId="8930"/>
    <cellStyle name="Обычный 12 3 4 2 2 2 3 2 2 2" xfId="37215"/>
    <cellStyle name="Обычный 12 3 4 2 2 2 3 2 3" xfId="18254"/>
    <cellStyle name="Обычный 12 3 4 2 2 2 3 2 3 2" xfId="46539"/>
    <cellStyle name="Обычный 12 3 4 2 2 2 3 2 4" xfId="22912"/>
    <cellStyle name="Обычный 12 3 4 2 2 2 3 2 4 2" xfId="51196"/>
    <cellStyle name="Обычный 12 3 4 2 2 2 3 2 5" xfId="32396"/>
    <cellStyle name="Обычный 12 3 4 2 2 2 3 3" xfId="8929"/>
    <cellStyle name="Обычный 12 3 4 2 2 2 3 3 2" xfId="37214"/>
    <cellStyle name="Обычный 12 3 4 2 2 2 3 4" xfId="16279"/>
    <cellStyle name="Обычный 12 3 4 2 2 2 3 4 2" xfId="44564"/>
    <cellStyle name="Обычный 12 3 4 2 2 2 3 5" xfId="22911"/>
    <cellStyle name="Обычный 12 3 4 2 2 2 3 5 2" xfId="51195"/>
    <cellStyle name="Обычный 12 3 4 2 2 2 3 6" xfId="30421"/>
    <cellStyle name="Обычный 12 3 4 2 2 2 3 7" xfId="60315"/>
    <cellStyle name="Обычный 12 3 4 2 2 2 4" xfId="2789"/>
    <cellStyle name="Обычный 12 3 4 2 2 2 4 2" xfId="8931"/>
    <cellStyle name="Обычный 12 3 4 2 2 2 4 2 2" xfId="37216"/>
    <cellStyle name="Обычный 12 3 4 2 2 2 4 3" xfId="16937"/>
    <cellStyle name="Обычный 12 3 4 2 2 2 4 3 2" xfId="45222"/>
    <cellStyle name="Обычный 12 3 4 2 2 2 4 4" xfId="22913"/>
    <cellStyle name="Обычный 12 3 4 2 2 2 4 4 2" xfId="51197"/>
    <cellStyle name="Обычный 12 3 4 2 2 2 4 5" xfId="31079"/>
    <cellStyle name="Обычный 12 3 4 2 2 2 5" xfId="4855"/>
    <cellStyle name="Обычный 12 3 4 2 2 2 5 2" xfId="8932"/>
    <cellStyle name="Обычный 12 3 4 2 2 2 5 2 2" xfId="37217"/>
    <cellStyle name="Обычный 12 3 4 2 2 2 5 3" xfId="22914"/>
    <cellStyle name="Обычный 12 3 4 2 2 2 5 3 2" xfId="51198"/>
    <cellStyle name="Обычный 12 3 4 2 2 2 5 4" xfId="33144"/>
    <cellStyle name="Обычный 12 3 4 2 2 2 6" xfId="6173"/>
    <cellStyle name="Обычный 12 3 4 2 2 2 6 2" xfId="8933"/>
    <cellStyle name="Обычный 12 3 4 2 2 2 6 2 2" xfId="37218"/>
    <cellStyle name="Обычный 12 3 4 2 2 2 6 3" xfId="22915"/>
    <cellStyle name="Обычный 12 3 4 2 2 2 6 3 2" xfId="51199"/>
    <cellStyle name="Обычный 12 3 4 2 2 2 6 4" xfId="34460"/>
    <cellStyle name="Обычный 12 3 4 2 2 2 7" xfId="8924"/>
    <cellStyle name="Обычный 12 3 4 2 2 2 7 2" xfId="37209"/>
    <cellStyle name="Обычный 12 3 4 2 2 2 8" xfId="14962"/>
    <cellStyle name="Обычный 12 3 4 2 2 2 8 2" xfId="43247"/>
    <cellStyle name="Обычный 12 3 4 2 2 2 9" xfId="19121"/>
    <cellStyle name="Обычный 12 3 4 2 2 2 9 2" xfId="47405"/>
    <cellStyle name="Обычный 12 3 4 2 2 3" xfId="1087"/>
    <cellStyle name="Обычный 12 3 4 2 2 3 10" xfId="29378"/>
    <cellStyle name="Обычный 12 3 4 2 2 3 11" xfId="57622"/>
    <cellStyle name="Обычный 12 3 4 2 2 3 12" xfId="58972"/>
    <cellStyle name="Обычный 12 3 4 2 2 3 2" xfId="3063"/>
    <cellStyle name="Обычный 12 3 4 2 2 3 2 2" xfId="8935"/>
    <cellStyle name="Обычный 12 3 4 2 2 3 2 2 2" xfId="37220"/>
    <cellStyle name="Обычный 12 3 4 2 2 3 2 3" xfId="17211"/>
    <cellStyle name="Обычный 12 3 4 2 2 3 2 3 2" xfId="45496"/>
    <cellStyle name="Обычный 12 3 4 2 2 3 2 4" xfId="22917"/>
    <cellStyle name="Обычный 12 3 4 2 2 3 2 4 2" xfId="51201"/>
    <cellStyle name="Обычный 12 3 4 2 2 3 2 5" xfId="31353"/>
    <cellStyle name="Обычный 12 3 4 2 2 3 2 6" xfId="60317"/>
    <cellStyle name="Обычный 12 3 4 2 2 3 3" xfId="4857"/>
    <cellStyle name="Обычный 12 3 4 2 2 3 3 2" xfId="8936"/>
    <cellStyle name="Обычный 12 3 4 2 2 3 3 2 2" xfId="37221"/>
    <cellStyle name="Обычный 12 3 4 2 2 3 3 3" xfId="22918"/>
    <cellStyle name="Обычный 12 3 4 2 2 3 3 3 2" xfId="51202"/>
    <cellStyle name="Обычный 12 3 4 2 2 3 3 4" xfId="33146"/>
    <cellStyle name="Обычный 12 3 4 2 2 3 4" xfId="6175"/>
    <cellStyle name="Обычный 12 3 4 2 2 3 4 2" xfId="8937"/>
    <cellStyle name="Обычный 12 3 4 2 2 3 4 2 2" xfId="37222"/>
    <cellStyle name="Обычный 12 3 4 2 2 3 4 3" xfId="22919"/>
    <cellStyle name="Обычный 12 3 4 2 2 3 4 3 2" xfId="51203"/>
    <cellStyle name="Обычный 12 3 4 2 2 3 4 4" xfId="34462"/>
    <cellStyle name="Обычный 12 3 4 2 2 3 5" xfId="8934"/>
    <cellStyle name="Обычный 12 3 4 2 2 3 5 2" xfId="37219"/>
    <cellStyle name="Обычный 12 3 4 2 2 3 6" xfId="15236"/>
    <cellStyle name="Обычный 12 3 4 2 2 3 6 2" xfId="43521"/>
    <cellStyle name="Обычный 12 3 4 2 2 3 7" xfId="19123"/>
    <cellStyle name="Обычный 12 3 4 2 2 3 7 2" xfId="47407"/>
    <cellStyle name="Обычный 12 3 4 2 2 3 8" xfId="20319"/>
    <cellStyle name="Обычный 12 3 4 2 2 3 8 2" xfId="48603"/>
    <cellStyle name="Обычный 12 3 4 2 2 3 9" xfId="22916"/>
    <cellStyle name="Обычный 12 3 4 2 2 3 9 2" xfId="51200"/>
    <cellStyle name="Обычный 12 3 4 2 2 4" xfId="1802"/>
    <cellStyle name="Обычный 12 3 4 2 2 4 2" xfId="3777"/>
    <cellStyle name="Обычный 12 3 4 2 2 4 2 2" xfId="8939"/>
    <cellStyle name="Обычный 12 3 4 2 2 4 2 2 2" xfId="37224"/>
    <cellStyle name="Обычный 12 3 4 2 2 4 2 3" xfId="17925"/>
    <cellStyle name="Обычный 12 3 4 2 2 4 2 3 2" xfId="46210"/>
    <cellStyle name="Обычный 12 3 4 2 2 4 2 4" xfId="22921"/>
    <cellStyle name="Обычный 12 3 4 2 2 4 2 4 2" xfId="51205"/>
    <cellStyle name="Обычный 12 3 4 2 2 4 2 5" xfId="32067"/>
    <cellStyle name="Обычный 12 3 4 2 2 4 3" xfId="8938"/>
    <cellStyle name="Обычный 12 3 4 2 2 4 3 2" xfId="37223"/>
    <cellStyle name="Обычный 12 3 4 2 2 4 4" xfId="15950"/>
    <cellStyle name="Обычный 12 3 4 2 2 4 4 2" xfId="44235"/>
    <cellStyle name="Обычный 12 3 4 2 2 4 5" xfId="22920"/>
    <cellStyle name="Обычный 12 3 4 2 2 4 5 2" xfId="51204"/>
    <cellStyle name="Обычный 12 3 4 2 2 4 6" xfId="30092"/>
    <cellStyle name="Обычный 12 3 4 2 2 4 7" xfId="60314"/>
    <cellStyle name="Обычный 12 3 4 2 2 5" xfId="2460"/>
    <cellStyle name="Обычный 12 3 4 2 2 5 2" xfId="8940"/>
    <cellStyle name="Обычный 12 3 4 2 2 5 2 2" xfId="37225"/>
    <cellStyle name="Обычный 12 3 4 2 2 5 3" xfId="16608"/>
    <cellStyle name="Обычный 12 3 4 2 2 5 3 2" xfId="44893"/>
    <cellStyle name="Обычный 12 3 4 2 2 5 4" xfId="22922"/>
    <cellStyle name="Обычный 12 3 4 2 2 5 4 2" xfId="51206"/>
    <cellStyle name="Обычный 12 3 4 2 2 5 5" xfId="30750"/>
    <cellStyle name="Обычный 12 3 4 2 2 6" xfId="4854"/>
    <cellStyle name="Обычный 12 3 4 2 2 6 2" xfId="8941"/>
    <cellStyle name="Обычный 12 3 4 2 2 6 2 2" xfId="37226"/>
    <cellStyle name="Обычный 12 3 4 2 2 6 3" xfId="22923"/>
    <cellStyle name="Обычный 12 3 4 2 2 6 3 2" xfId="51207"/>
    <cellStyle name="Обычный 12 3 4 2 2 6 4" xfId="33143"/>
    <cellStyle name="Обычный 12 3 4 2 2 7" xfId="6172"/>
    <cellStyle name="Обычный 12 3 4 2 2 7 2" xfId="8942"/>
    <cellStyle name="Обычный 12 3 4 2 2 7 2 2" xfId="37227"/>
    <cellStyle name="Обычный 12 3 4 2 2 7 3" xfId="22924"/>
    <cellStyle name="Обычный 12 3 4 2 2 7 3 2" xfId="51208"/>
    <cellStyle name="Обычный 12 3 4 2 2 7 4" xfId="34459"/>
    <cellStyle name="Обычный 12 3 4 2 2 8" xfId="8923"/>
    <cellStyle name="Обычный 12 3 4 2 2 8 2" xfId="37208"/>
    <cellStyle name="Обычный 12 3 4 2 2 9" xfId="14633"/>
    <cellStyle name="Обычный 12 3 4 2 2 9 2" xfId="42918"/>
    <cellStyle name="Обычный 12 3 4 2 20" xfId="57188"/>
    <cellStyle name="Обычный 12 3 4 2 21" xfId="57618"/>
    <cellStyle name="Обычный 12 3 4 2 22" xfId="58968"/>
    <cellStyle name="Обычный 12 3 4 2 3" xfId="645"/>
    <cellStyle name="Обычный 12 3 4 2 3 10" xfId="20320"/>
    <cellStyle name="Обычный 12 3 4 2 3 10 2" xfId="48604"/>
    <cellStyle name="Обычный 12 3 4 2 3 11" xfId="22925"/>
    <cellStyle name="Обычный 12 3 4 2 3 11 2" xfId="51209"/>
    <cellStyle name="Обычный 12 3 4 2 3 12" xfId="28940"/>
    <cellStyle name="Обычный 12 3 4 2 3 13" xfId="57623"/>
    <cellStyle name="Обычный 12 3 4 2 3 14" xfId="58973"/>
    <cellStyle name="Обычный 12 3 4 2 3 2" xfId="1089"/>
    <cellStyle name="Обычный 12 3 4 2 3 2 10" xfId="29380"/>
    <cellStyle name="Обычный 12 3 4 2 3 2 11" xfId="57624"/>
    <cellStyle name="Обычный 12 3 4 2 3 2 12" xfId="58974"/>
    <cellStyle name="Обычный 12 3 4 2 3 2 2" xfId="3065"/>
    <cellStyle name="Обычный 12 3 4 2 3 2 2 2" xfId="8945"/>
    <cellStyle name="Обычный 12 3 4 2 3 2 2 2 2" xfId="37230"/>
    <cellStyle name="Обычный 12 3 4 2 3 2 2 3" xfId="17213"/>
    <cellStyle name="Обычный 12 3 4 2 3 2 2 3 2" xfId="45498"/>
    <cellStyle name="Обычный 12 3 4 2 3 2 2 4" xfId="22927"/>
    <cellStyle name="Обычный 12 3 4 2 3 2 2 4 2" xfId="51211"/>
    <cellStyle name="Обычный 12 3 4 2 3 2 2 5" xfId="31355"/>
    <cellStyle name="Обычный 12 3 4 2 3 2 2 6" xfId="60319"/>
    <cellStyle name="Обычный 12 3 4 2 3 2 3" xfId="4859"/>
    <cellStyle name="Обычный 12 3 4 2 3 2 3 2" xfId="8946"/>
    <cellStyle name="Обычный 12 3 4 2 3 2 3 2 2" xfId="37231"/>
    <cellStyle name="Обычный 12 3 4 2 3 2 3 3" xfId="22928"/>
    <cellStyle name="Обычный 12 3 4 2 3 2 3 3 2" xfId="51212"/>
    <cellStyle name="Обычный 12 3 4 2 3 2 3 4" xfId="33148"/>
    <cellStyle name="Обычный 12 3 4 2 3 2 4" xfId="6177"/>
    <cellStyle name="Обычный 12 3 4 2 3 2 4 2" xfId="8947"/>
    <cellStyle name="Обычный 12 3 4 2 3 2 4 2 2" xfId="37232"/>
    <cellStyle name="Обычный 12 3 4 2 3 2 4 3" xfId="22929"/>
    <cellStyle name="Обычный 12 3 4 2 3 2 4 3 2" xfId="51213"/>
    <cellStyle name="Обычный 12 3 4 2 3 2 4 4" xfId="34464"/>
    <cellStyle name="Обычный 12 3 4 2 3 2 5" xfId="8944"/>
    <cellStyle name="Обычный 12 3 4 2 3 2 5 2" xfId="37229"/>
    <cellStyle name="Обычный 12 3 4 2 3 2 6" xfId="15238"/>
    <cellStyle name="Обычный 12 3 4 2 3 2 6 2" xfId="43523"/>
    <cellStyle name="Обычный 12 3 4 2 3 2 7" xfId="19125"/>
    <cellStyle name="Обычный 12 3 4 2 3 2 7 2" xfId="47409"/>
    <cellStyle name="Обычный 12 3 4 2 3 2 8" xfId="20321"/>
    <cellStyle name="Обычный 12 3 4 2 3 2 8 2" xfId="48605"/>
    <cellStyle name="Обычный 12 3 4 2 3 2 9" xfId="22926"/>
    <cellStyle name="Обычный 12 3 4 2 3 2 9 2" xfId="51210"/>
    <cellStyle name="Обычный 12 3 4 2 3 3" xfId="1967"/>
    <cellStyle name="Обычный 12 3 4 2 3 3 2" xfId="3942"/>
    <cellStyle name="Обычный 12 3 4 2 3 3 2 2" xfId="8949"/>
    <cellStyle name="Обычный 12 3 4 2 3 3 2 2 2" xfId="37234"/>
    <cellStyle name="Обычный 12 3 4 2 3 3 2 3" xfId="18090"/>
    <cellStyle name="Обычный 12 3 4 2 3 3 2 3 2" xfId="46375"/>
    <cellStyle name="Обычный 12 3 4 2 3 3 2 4" xfId="22931"/>
    <cellStyle name="Обычный 12 3 4 2 3 3 2 4 2" xfId="51215"/>
    <cellStyle name="Обычный 12 3 4 2 3 3 2 5" xfId="32232"/>
    <cellStyle name="Обычный 12 3 4 2 3 3 3" xfId="8948"/>
    <cellStyle name="Обычный 12 3 4 2 3 3 3 2" xfId="37233"/>
    <cellStyle name="Обычный 12 3 4 2 3 3 4" xfId="16115"/>
    <cellStyle name="Обычный 12 3 4 2 3 3 4 2" xfId="44400"/>
    <cellStyle name="Обычный 12 3 4 2 3 3 5" xfId="22930"/>
    <cellStyle name="Обычный 12 3 4 2 3 3 5 2" xfId="51214"/>
    <cellStyle name="Обычный 12 3 4 2 3 3 6" xfId="30257"/>
    <cellStyle name="Обычный 12 3 4 2 3 3 7" xfId="60318"/>
    <cellStyle name="Обычный 12 3 4 2 3 4" xfId="2625"/>
    <cellStyle name="Обычный 12 3 4 2 3 4 2" xfId="8950"/>
    <cellStyle name="Обычный 12 3 4 2 3 4 2 2" xfId="37235"/>
    <cellStyle name="Обычный 12 3 4 2 3 4 3" xfId="16773"/>
    <cellStyle name="Обычный 12 3 4 2 3 4 3 2" xfId="45058"/>
    <cellStyle name="Обычный 12 3 4 2 3 4 4" xfId="22932"/>
    <cellStyle name="Обычный 12 3 4 2 3 4 4 2" xfId="51216"/>
    <cellStyle name="Обычный 12 3 4 2 3 4 5" xfId="30915"/>
    <cellStyle name="Обычный 12 3 4 2 3 5" xfId="4858"/>
    <cellStyle name="Обычный 12 3 4 2 3 5 2" xfId="8951"/>
    <cellStyle name="Обычный 12 3 4 2 3 5 2 2" xfId="37236"/>
    <cellStyle name="Обычный 12 3 4 2 3 5 3" xfId="22933"/>
    <cellStyle name="Обычный 12 3 4 2 3 5 3 2" xfId="51217"/>
    <cellStyle name="Обычный 12 3 4 2 3 5 4" xfId="33147"/>
    <cellStyle name="Обычный 12 3 4 2 3 6" xfId="6176"/>
    <cellStyle name="Обычный 12 3 4 2 3 6 2" xfId="8952"/>
    <cellStyle name="Обычный 12 3 4 2 3 6 2 2" xfId="37237"/>
    <cellStyle name="Обычный 12 3 4 2 3 6 3" xfId="22934"/>
    <cellStyle name="Обычный 12 3 4 2 3 6 3 2" xfId="51218"/>
    <cellStyle name="Обычный 12 3 4 2 3 6 4" xfId="34463"/>
    <cellStyle name="Обычный 12 3 4 2 3 7" xfId="8943"/>
    <cellStyle name="Обычный 12 3 4 2 3 7 2" xfId="37228"/>
    <cellStyle name="Обычный 12 3 4 2 3 8" xfId="14798"/>
    <cellStyle name="Обычный 12 3 4 2 3 8 2" xfId="43083"/>
    <cellStyle name="Обычный 12 3 4 2 3 9" xfId="19124"/>
    <cellStyle name="Обычный 12 3 4 2 3 9 2" xfId="47408"/>
    <cellStyle name="Обычный 12 3 4 2 4" xfId="1086"/>
    <cellStyle name="Обычный 12 3 4 2 4 10" xfId="29377"/>
    <cellStyle name="Обычный 12 3 4 2 4 11" xfId="57625"/>
    <cellStyle name="Обычный 12 3 4 2 4 12" xfId="58975"/>
    <cellStyle name="Обычный 12 3 4 2 4 2" xfId="3062"/>
    <cellStyle name="Обычный 12 3 4 2 4 2 2" xfId="8954"/>
    <cellStyle name="Обычный 12 3 4 2 4 2 2 2" xfId="37239"/>
    <cellStyle name="Обычный 12 3 4 2 4 2 3" xfId="17210"/>
    <cellStyle name="Обычный 12 3 4 2 4 2 3 2" xfId="45495"/>
    <cellStyle name="Обычный 12 3 4 2 4 2 4" xfId="22936"/>
    <cellStyle name="Обычный 12 3 4 2 4 2 4 2" xfId="51220"/>
    <cellStyle name="Обычный 12 3 4 2 4 2 5" xfId="31352"/>
    <cellStyle name="Обычный 12 3 4 2 4 2 6" xfId="60320"/>
    <cellStyle name="Обычный 12 3 4 2 4 3" xfId="4860"/>
    <cellStyle name="Обычный 12 3 4 2 4 3 2" xfId="8955"/>
    <cellStyle name="Обычный 12 3 4 2 4 3 2 2" xfId="37240"/>
    <cellStyle name="Обычный 12 3 4 2 4 3 3" xfId="22937"/>
    <cellStyle name="Обычный 12 3 4 2 4 3 3 2" xfId="51221"/>
    <cellStyle name="Обычный 12 3 4 2 4 3 4" xfId="33149"/>
    <cellStyle name="Обычный 12 3 4 2 4 4" xfId="6178"/>
    <cellStyle name="Обычный 12 3 4 2 4 4 2" xfId="8956"/>
    <cellStyle name="Обычный 12 3 4 2 4 4 2 2" xfId="37241"/>
    <cellStyle name="Обычный 12 3 4 2 4 4 3" xfId="22938"/>
    <cellStyle name="Обычный 12 3 4 2 4 4 3 2" xfId="51222"/>
    <cellStyle name="Обычный 12 3 4 2 4 4 4" xfId="34465"/>
    <cellStyle name="Обычный 12 3 4 2 4 5" xfId="8953"/>
    <cellStyle name="Обычный 12 3 4 2 4 5 2" xfId="37238"/>
    <cellStyle name="Обычный 12 3 4 2 4 6" xfId="15235"/>
    <cellStyle name="Обычный 12 3 4 2 4 6 2" xfId="43520"/>
    <cellStyle name="Обычный 12 3 4 2 4 7" xfId="19126"/>
    <cellStyle name="Обычный 12 3 4 2 4 7 2" xfId="47410"/>
    <cellStyle name="Обычный 12 3 4 2 4 8" xfId="20322"/>
    <cellStyle name="Обычный 12 3 4 2 4 8 2" xfId="48606"/>
    <cellStyle name="Обычный 12 3 4 2 4 9" xfId="22935"/>
    <cellStyle name="Обычный 12 3 4 2 4 9 2" xfId="51219"/>
    <cellStyle name="Обычный 12 3 4 2 5" xfId="1638"/>
    <cellStyle name="Обычный 12 3 4 2 5 2" xfId="3613"/>
    <cellStyle name="Обычный 12 3 4 2 5 2 2" xfId="8958"/>
    <cellStyle name="Обычный 12 3 4 2 5 2 2 2" xfId="37243"/>
    <cellStyle name="Обычный 12 3 4 2 5 2 3" xfId="17761"/>
    <cellStyle name="Обычный 12 3 4 2 5 2 3 2" xfId="46046"/>
    <cellStyle name="Обычный 12 3 4 2 5 2 4" xfId="22940"/>
    <cellStyle name="Обычный 12 3 4 2 5 2 4 2" xfId="51224"/>
    <cellStyle name="Обычный 12 3 4 2 5 2 5" xfId="31903"/>
    <cellStyle name="Обычный 12 3 4 2 5 3" xfId="8957"/>
    <cellStyle name="Обычный 12 3 4 2 5 3 2" xfId="37242"/>
    <cellStyle name="Обычный 12 3 4 2 5 4" xfId="15786"/>
    <cellStyle name="Обычный 12 3 4 2 5 4 2" xfId="44071"/>
    <cellStyle name="Обычный 12 3 4 2 5 5" xfId="22939"/>
    <cellStyle name="Обычный 12 3 4 2 5 5 2" xfId="51223"/>
    <cellStyle name="Обычный 12 3 4 2 5 6" xfId="29928"/>
    <cellStyle name="Обычный 12 3 4 2 5 7" xfId="60313"/>
    <cellStyle name="Обычный 12 3 4 2 6" xfId="2296"/>
    <cellStyle name="Обычный 12 3 4 2 6 2" xfId="8959"/>
    <cellStyle name="Обычный 12 3 4 2 6 2 2" xfId="37244"/>
    <cellStyle name="Обычный 12 3 4 2 6 3" xfId="16444"/>
    <cellStyle name="Обычный 12 3 4 2 6 3 2" xfId="44729"/>
    <cellStyle name="Обычный 12 3 4 2 6 4" xfId="22941"/>
    <cellStyle name="Обычный 12 3 4 2 6 4 2" xfId="51225"/>
    <cellStyle name="Обычный 12 3 4 2 6 5" xfId="30586"/>
    <cellStyle name="Обычный 12 3 4 2 7" xfId="4274"/>
    <cellStyle name="Обычный 12 3 4 2 7 2" xfId="8960"/>
    <cellStyle name="Обычный 12 3 4 2 7 2 2" xfId="37245"/>
    <cellStyle name="Обычный 12 3 4 2 7 3" xfId="18422"/>
    <cellStyle name="Обычный 12 3 4 2 7 3 2" xfId="46707"/>
    <cellStyle name="Обычный 12 3 4 2 7 4" xfId="22942"/>
    <cellStyle name="Обычный 12 3 4 2 7 4 2" xfId="51226"/>
    <cellStyle name="Обычный 12 3 4 2 7 5" xfId="32564"/>
    <cellStyle name="Обычный 12 3 4 2 8" xfId="4437"/>
    <cellStyle name="Обычный 12 3 4 2 8 2" xfId="8961"/>
    <cellStyle name="Обычный 12 3 4 2 8 2 2" xfId="37246"/>
    <cellStyle name="Обычный 12 3 4 2 8 3" xfId="18585"/>
    <cellStyle name="Обычный 12 3 4 2 8 3 2" xfId="46870"/>
    <cellStyle name="Обычный 12 3 4 2 8 4" xfId="22943"/>
    <cellStyle name="Обычный 12 3 4 2 8 4 2" xfId="51227"/>
    <cellStyle name="Обычный 12 3 4 2 8 5" xfId="32727"/>
    <cellStyle name="Обычный 12 3 4 2 9" xfId="4853"/>
    <cellStyle name="Обычный 12 3 4 2 9 2" xfId="8962"/>
    <cellStyle name="Обычный 12 3 4 2 9 2 2" xfId="37247"/>
    <cellStyle name="Обычный 12 3 4 2 9 3" xfId="22944"/>
    <cellStyle name="Обычный 12 3 4 2 9 3 2" xfId="51228"/>
    <cellStyle name="Обычный 12 3 4 2 9 4" xfId="33142"/>
    <cellStyle name="Обычный 12 3 4 20" xfId="56893"/>
    <cellStyle name="Обычный 12 3 4 21" xfId="57187"/>
    <cellStyle name="Обычный 12 3 4 22" xfId="57617"/>
    <cellStyle name="Обычный 12 3 4 23" xfId="58967"/>
    <cellStyle name="Обычный 12 3 4 3" xfId="470"/>
    <cellStyle name="Обычный 12 3 4 3 10" xfId="19127"/>
    <cellStyle name="Обычный 12 3 4 3 10 2" xfId="47411"/>
    <cellStyle name="Обычный 12 3 4 3 11" xfId="20323"/>
    <cellStyle name="Обычный 12 3 4 3 11 2" xfId="48607"/>
    <cellStyle name="Обычный 12 3 4 3 12" xfId="22945"/>
    <cellStyle name="Обычный 12 3 4 3 12 2" xfId="51229"/>
    <cellStyle name="Обычный 12 3 4 3 13" xfId="28774"/>
    <cellStyle name="Обычный 12 3 4 3 14" xfId="57626"/>
    <cellStyle name="Обычный 12 3 4 3 15" xfId="58976"/>
    <cellStyle name="Обычный 12 3 4 3 2" xfId="811"/>
    <cellStyle name="Обычный 12 3 4 3 2 10" xfId="20324"/>
    <cellStyle name="Обычный 12 3 4 3 2 10 2" xfId="48608"/>
    <cellStyle name="Обычный 12 3 4 3 2 11" xfId="22946"/>
    <cellStyle name="Обычный 12 3 4 3 2 11 2" xfId="51230"/>
    <cellStyle name="Обычный 12 3 4 3 2 12" xfId="29103"/>
    <cellStyle name="Обычный 12 3 4 3 2 13" xfId="57627"/>
    <cellStyle name="Обычный 12 3 4 3 2 14" xfId="58977"/>
    <cellStyle name="Обычный 12 3 4 3 2 2" xfId="1091"/>
    <cellStyle name="Обычный 12 3 4 3 2 2 10" xfId="29382"/>
    <cellStyle name="Обычный 12 3 4 3 2 2 11" xfId="57628"/>
    <cellStyle name="Обычный 12 3 4 3 2 2 12" xfId="58978"/>
    <cellStyle name="Обычный 12 3 4 3 2 2 2" xfId="3067"/>
    <cellStyle name="Обычный 12 3 4 3 2 2 2 2" xfId="8966"/>
    <cellStyle name="Обычный 12 3 4 3 2 2 2 2 2" xfId="37251"/>
    <cellStyle name="Обычный 12 3 4 3 2 2 2 3" xfId="17215"/>
    <cellStyle name="Обычный 12 3 4 3 2 2 2 3 2" xfId="45500"/>
    <cellStyle name="Обычный 12 3 4 3 2 2 2 4" xfId="22948"/>
    <cellStyle name="Обычный 12 3 4 3 2 2 2 4 2" xfId="51232"/>
    <cellStyle name="Обычный 12 3 4 3 2 2 2 5" xfId="31357"/>
    <cellStyle name="Обычный 12 3 4 3 2 2 2 6" xfId="60323"/>
    <cellStyle name="Обычный 12 3 4 3 2 2 3" xfId="4863"/>
    <cellStyle name="Обычный 12 3 4 3 2 2 3 2" xfId="8967"/>
    <cellStyle name="Обычный 12 3 4 3 2 2 3 2 2" xfId="37252"/>
    <cellStyle name="Обычный 12 3 4 3 2 2 3 3" xfId="22949"/>
    <cellStyle name="Обычный 12 3 4 3 2 2 3 3 2" xfId="51233"/>
    <cellStyle name="Обычный 12 3 4 3 2 2 3 4" xfId="33152"/>
    <cellStyle name="Обычный 12 3 4 3 2 2 4" xfId="6181"/>
    <cellStyle name="Обычный 12 3 4 3 2 2 4 2" xfId="8968"/>
    <cellStyle name="Обычный 12 3 4 3 2 2 4 2 2" xfId="37253"/>
    <cellStyle name="Обычный 12 3 4 3 2 2 4 3" xfId="22950"/>
    <cellStyle name="Обычный 12 3 4 3 2 2 4 3 2" xfId="51234"/>
    <cellStyle name="Обычный 12 3 4 3 2 2 4 4" xfId="34468"/>
    <cellStyle name="Обычный 12 3 4 3 2 2 5" xfId="8965"/>
    <cellStyle name="Обычный 12 3 4 3 2 2 5 2" xfId="37250"/>
    <cellStyle name="Обычный 12 3 4 3 2 2 6" xfId="15240"/>
    <cellStyle name="Обычный 12 3 4 3 2 2 6 2" xfId="43525"/>
    <cellStyle name="Обычный 12 3 4 3 2 2 7" xfId="19129"/>
    <cellStyle name="Обычный 12 3 4 3 2 2 7 2" xfId="47413"/>
    <cellStyle name="Обычный 12 3 4 3 2 2 8" xfId="20325"/>
    <cellStyle name="Обычный 12 3 4 3 2 2 8 2" xfId="48609"/>
    <cellStyle name="Обычный 12 3 4 3 2 2 9" xfId="22947"/>
    <cellStyle name="Обычный 12 3 4 3 2 2 9 2" xfId="51231"/>
    <cellStyle name="Обычный 12 3 4 3 2 3" xfId="2130"/>
    <cellStyle name="Обычный 12 3 4 3 2 3 2" xfId="4105"/>
    <cellStyle name="Обычный 12 3 4 3 2 3 2 2" xfId="8970"/>
    <cellStyle name="Обычный 12 3 4 3 2 3 2 2 2" xfId="37255"/>
    <cellStyle name="Обычный 12 3 4 3 2 3 2 3" xfId="18253"/>
    <cellStyle name="Обычный 12 3 4 3 2 3 2 3 2" xfId="46538"/>
    <cellStyle name="Обычный 12 3 4 3 2 3 2 4" xfId="22952"/>
    <cellStyle name="Обычный 12 3 4 3 2 3 2 4 2" xfId="51236"/>
    <cellStyle name="Обычный 12 3 4 3 2 3 2 5" xfId="32395"/>
    <cellStyle name="Обычный 12 3 4 3 2 3 3" xfId="8969"/>
    <cellStyle name="Обычный 12 3 4 3 2 3 3 2" xfId="37254"/>
    <cellStyle name="Обычный 12 3 4 3 2 3 4" xfId="16278"/>
    <cellStyle name="Обычный 12 3 4 3 2 3 4 2" xfId="44563"/>
    <cellStyle name="Обычный 12 3 4 3 2 3 5" xfId="22951"/>
    <cellStyle name="Обычный 12 3 4 3 2 3 5 2" xfId="51235"/>
    <cellStyle name="Обычный 12 3 4 3 2 3 6" xfId="30420"/>
    <cellStyle name="Обычный 12 3 4 3 2 3 7" xfId="60322"/>
    <cellStyle name="Обычный 12 3 4 3 2 4" xfId="2788"/>
    <cellStyle name="Обычный 12 3 4 3 2 4 2" xfId="8971"/>
    <cellStyle name="Обычный 12 3 4 3 2 4 2 2" xfId="37256"/>
    <cellStyle name="Обычный 12 3 4 3 2 4 3" xfId="16936"/>
    <cellStyle name="Обычный 12 3 4 3 2 4 3 2" xfId="45221"/>
    <cellStyle name="Обычный 12 3 4 3 2 4 4" xfId="22953"/>
    <cellStyle name="Обычный 12 3 4 3 2 4 4 2" xfId="51237"/>
    <cellStyle name="Обычный 12 3 4 3 2 4 5" xfId="31078"/>
    <cellStyle name="Обычный 12 3 4 3 2 5" xfId="4862"/>
    <cellStyle name="Обычный 12 3 4 3 2 5 2" xfId="8972"/>
    <cellStyle name="Обычный 12 3 4 3 2 5 2 2" xfId="37257"/>
    <cellStyle name="Обычный 12 3 4 3 2 5 3" xfId="22954"/>
    <cellStyle name="Обычный 12 3 4 3 2 5 3 2" xfId="51238"/>
    <cellStyle name="Обычный 12 3 4 3 2 5 4" xfId="33151"/>
    <cellStyle name="Обычный 12 3 4 3 2 6" xfId="6180"/>
    <cellStyle name="Обычный 12 3 4 3 2 6 2" xfId="8973"/>
    <cellStyle name="Обычный 12 3 4 3 2 6 2 2" xfId="37258"/>
    <cellStyle name="Обычный 12 3 4 3 2 6 3" xfId="22955"/>
    <cellStyle name="Обычный 12 3 4 3 2 6 3 2" xfId="51239"/>
    <cellStyle name="Обычный 12 3 4 3 2 6 4" xfId="34467"/>
    <cellStyle name="Обычный 12 3 4 3 2 7" xfId="8964"/>
    <cellStyle name="Обычный 12 3 4 3 2 7 2" xfId="37249"/>
    <cellStyle name="Обычный 12 3 4 3 2 8" xfId="14961"/>
    <cellStyle name="Обычный 12 3 4 3 2 8 2" xfId="43246"/>
    <cellStyle name="Обычный 12 3 4 3 2 9" xfId="19128"/>
    <cellStyle name="Обычный 12 3 4 3 2 9 2" xfId="47412"/>
    <cellStyle name="Обычный 12 3 4 3 3" xfId="1090"/>
    <cellStyle name="Обычный 12 3 4 3 3 10" xfId="29381"/>
    <cellStyle name="Обычный 12 3 4 3 3 11" xfId="57629"/>
    <cellStyle name="Обычный 12 3 4 3 3 12" xfId="58979"/>
    <cellStyle name="Обычный 12 3 4 3 3 2" xfId="3066"/>
    <cellStyle name="Обычный 12 3 4 3 3 2 2" xfId="8975"/>
    <cellStyle name="Обычный 12 3 4 3 3 2 2 2" xfId="37260"/>
    <cellStyle name="Обычный 12 3 4 3 3 2 3" xfId="17214"/>
    <cellStyle name="Обычный 12 3 4 3 3 2 3 2" xfId="45499"/>
    <cellStyle name="Обычный 12 3 4 3 3 2 4" xfId="22957"/>
    <cellStyle name="Обычный 12 3 4 3 3 2 4 2" xfId="51241"/>
    <cellStyle name="Обычный 12 3 4 3 3 2 5" xfId="31356"/>
    <cellStyle name="Обычный 12 3 4 3 3 2 6" xfId="60324"/>
    <cellStyle name="Обычный 12 3 4 3 3 3" xfId="4864"/>
    <cellStyle name="Обычный 12 3 4 3 3 3 2" xfId="8976"/>
    <cellStyle name="Обычный 12 3 4 3 3 3 2 2" xfId="37261"/>
    <cellStyle name="Обычный 12 3 4 3 3 3 3" xfId="22958"/>
    <cellStyle name="Обычный 12 3 4 3 3 3 3 2" xfId="51242"/>
    <cellStyle name="Обычный 12 3 4 3 3 3 4" xfId="33153"/>
    <cellStyle name="Обычный 12 3 4 3 3 4" xfId="6182"/>
    <cellStyle name="Обычный 12 3 4 3 3 4 2" xfId="8977"/>
    <cellStyle name="Обычный 12 3 4 3 3 4 2 2" xfId="37262"/>
    <cellStyle name="Обычный 12 3 4 3 3 4 3" xfId="22959"/>
    <cellStyle name="Обычный 12 3 4 3 3 4 3 2" xfId="51243"/>
    <cellStyle name="Обычный 12 3 4 3 3 4 4" xfId="34469"/>
    <cellStyle name="Обычный 12 3 4 3 3 5" xfId="8974"/>
    <cellStyle name="Обычный 12 3 4 3 3 5 2" xfId="37259"/>
    <cellStyle name="Обычный 12 3 4 3 3 6" xfId="15239"/>
    <cellStyle name="Обычный 12 3 4 3 3 6 2" xfId="43524"/>
    <cellStyle name="Обычный 12 3 4 3 3 7" xfId="19130"/>
    <cellStyle name="Обычный 12 3 4 3 3 7 2" xfId="47414"/>
    <cellStyle name="Обычный 12 3 4 3 3 8" xfId="20326"/>
    <cellStyle name="Обычный 12 3 4 3 3 8 2" xfId="48610"/>
    <cellStyle name="Обычный 12 3 4 3 3 9" xfId="22956"/>
    <cellStyle name="Обычный 12 3 4 3 3 9 2" xfId="51240"/>
    <cellStyle name="Обычный 12 3 4 3 4" xfId="1801"/>
    <cellStyle name="Обычный 12 3 4 3 4 2" xfId="3776"/>
    <cellStyle name="Обычный 12 3 4 3 4 2 2" xfId="8979"/>
    <cellStyle name="Обычный 12 3 4 3 4 2 2 2" xfId="37264"/>
    <cellStyle name="Обычный 12 3 4 3 4 2 3" xfId="17924"/>
    <cellStyle name="Обычный 12 3 4 3 4 2 3 2" xfId="46209"/>
    <cellStyle name="Обычный 12 3 4 3 4 2 4" xfId="22961"/>
    <cellStyle name="Обычный 12 3 4 3 4 2 4 2" xfId="51245"/>
    <cellStyle name="Обычный 12 3 4 3 4 2 5" xfId="32066"/>
    <cellStyle name="Обычный 12 3 4 3 4 3" xfId="8978"/>
    <cellStyle name="Обычный 12 3 4 3 4 3 2" xfId="37263"/>
    <cellStyle name="Обычный 12 3 4 3 4 4" xfId="15949"/>
    <cellStyle name="Обычный 12 3 4 3 4 4 2" xfId="44234"/>
    <cellStyle name="Обычный 12 3 4 3 4 5" xfId="22960"/>
    <cellStyle name="Обычный 12 3 4 3 4 5 2" xfId="51244"/>
    <cellStyle name="Обычный 12 3 4 3 4 6" xfId="30091"/>
    <cellStyle name="Обычный 12 3 4 3 4 7" xfId="60321"/>
    <cellStyle name="Обычный 12 3 4 3 5" xfId="2459"/>
    <cellStyle name="Обычный 12 3 4 3 5 2" xfId="8980"/>
    <cellStyle name="Обычный 12 3 4 3 5 2 2" xfId="37265"/>
    <cellStyle name="Обычный 12 3 4 3 5 3" xfId="16607"/>
    <cellStyle name="Обычный 12 3 4 3 5 3 2" xfId="44892"/>
    <cellStyle name="Обычный 12 3 4 3 5 4" xfId="22962"/>
    <cellStyle name="Обычный 12 3 4 3 5 4 2" xfId="51246"/>
    <cellStyle name="Обычный 12 3 4 3 5 5" xfId="30749"/>
    <cellStyle name="Обычный 12 3 4 3 6" xfId="4861"/>
    <cellStyle name="Обычный 12 3 4 3 6 2" xfId="8981"/>
    <cellStyle name="Обычный 12 3 4 3 6 2 2" xfId="37266"/>
    <cellStyle name="Обычный 12 3 4 3 6 3" xfId="22963"/>
    <cellStyle name="Обычный 12 3 4 3 6 3 2" xfId="51247"/>
    <cellStyle name="Обычный 12 3 4 3 6 4" xfId="33150"/>
    <cellStyle name="Обычный 12 3 4 3 7" xfId="6179"/>
    <cellStyle name="Обычный 12 3 4 3 7 2" xfId="8982"/>
    <cellStyle name="Обычный 12 3 4 3 7 2 2" xfId="37267"/>
    <cellStyle name="Обычный 12 3 4 3 7 3" xfId="22964"/>
    <cellStyle name="Обычный 12 3 4 3 7 3 2" xfId="51248"/>
    <cellStyle name="Обычный 12 3 4 3 7 4" xfId="34466"/>
    <cellStyle name="Обычный 12 3 4 3 8" xfId="8963"/>
    <cellStyle name="Обычный 12 3 4 3 8 2" xfId="37248"/>
    <cellStyle name="Обычный 12 3 4 3 9" xfId="14632"/>
    <cellStyle name="Обычный 12 3 4 3 9 2" xfId="42917"/>
    <cellStyle name="Обычный 12 3 4 4" xfId="644"/>
    <cellStyle name="Обычный 12 3 4 4 10" xfId="20327"/>
    <cellStyle name="Обычный 12 3 4 4 10 2" xfId="48611"/>
    <cellStyle name="Обычный 12 3 4 4 11" xfId="22965"/>
    <cellStyle name="Обычный 12 3 4 4 11 2" xfId="51249"/>
    <cellStyle name="Обычный 12 3 4 4 12" xfId="28939"/>
    <cellStyle name="Обычный 12 3 4 4 13" xfId="57630"/>
    <cellStyle name="Обычный 12 3 4 4 14" xfId="58980"/>
    <cellStyle name="Обычный 12 3 4 4 2" xfId="1092"/>
    <cellStyle name="Обычный 12 3 4 4 2 10" xfId="29383"/>
    <cellStyle name="Обычный 12 3 4 4 2 11" xfId="57631"/>
    <cellStyle name="Обычный 12 3 4 4 2 12" xfId="58981"/>
    <cellStyle name="Обычный 12 3 4 4 2 2" xfId="3068"/>
    <cellStyle name="Обычный 12 3 4 4 2 2 2" xfId="8985"/>
    <cellStyle name="Обычный 12 3 4 4 2 2 2 2" xfId="37270"/>
    <cellStyle name="Обычный 12 3 4 4 2 2 3" xfId="17216"/>
    <cellStyle name="Обычный 12 3 4 4 2 2 3 2" xfId="45501"/>
    <cellStyle name="Обычный 12 3 4 4 2 2 4" xfId="22967"/>
    <cellStyle name="Обычный 12 3 4 4 2 2 4 2" xfId="51251"/>
    <cellStyle name="Обычный 12 3 4 4 2 2 5" xfId="31358"/>
    <cellStyle name="Обычный 12 3 4 4 2 2 6" xfId="60326"/>
    <cellStyle name="Обычный 12 3 4 4 2 3" xfId="4866"/>
    <cellStyle name="Обычный 12 3 4 4 2 3 2" xfId="8986"/>
    <cellStyle name="Обычный 12 3 4 4 2 3 2 2" xfId="37271"/>
    <cellStyle name="Обычный 12 3 4 4 2 3 3" xfId="22968"/>
    <cellStyle name="Обычный 12 3 4 4 2 3 3 2" xfId="51252"/>
    <cellStyle name="Обычный 12 3 4 4 2 3 4" xfId="33155"/>
    <cellStyle name="Обычный 12 3 4 4 2 4" xfId="6184"/>
    <cellStyle name="Обычный 12 3 4 4 2 4 2" xfId="8987"/>
    <cellStyle name="Обычный 12 3 4 4 2 4 2 2" xfId="37272"/>
    <cellStyle name="Обычный 12 3 4 4 2 4 3" xfId="22969"/>
    <cellStyle name="Обычный 12 3 4 4 2 4 3 2" xfId="51253"/>
    <cellStyle name="Обычный 12 3 4 4 2 4 4" xfId="34471"/>
    <cellStyle name="Обычный 12 3 4 4 2 5" xfId="8984"/>
    <cellStyle name="Обычный 12 3 4 4 2 5 2" xfId="37269"/>
    <cellStyle name="Обычный 12 3 4 4 2 6" xfId="15241"/>
    <cellStyle name="Обычный 12 3 4 4 2 6 2" xfId="43526"/>
    <cellStyle name="Обычный 12 3 4 4 2 7" xfId="19132"/>
    <cellStyle name="Обычный 12 3 4 4 2 7 2" xfId="47416"/>
    <cellStyle name="Обычный 12 3 4 4 2 8" xfId="20328"/>
    <cellStyle name="Обычный 12 3 4 4 2 8 2" xfId="48612"/>
    <cellStyle name="Обычный 12 3 4 4 2 9" xfId="22966"/>
    <cellStyle name="Обычный 12 3 4 4 2 9 2" xfId="51250"/>
    <cellStyle name="Обычный 12 3 4 4 3" xfId="1966"/>
    <cellStyle name="Обычный 12 3 4 4 3 2" xfId="3941"/>
    <cellStyle name="Обычный 12 3 4 4 3 2 2" xfId="8989"/>
    <cellStyle name="Обычный 12 3 4 4 3 2 2 2" xfId="37274"/>
    <cellStyle name="Обычный 12 3 4 4 3 2 3" xfId="18089"/>
    <cellStyle name="Обычный 12 3 4 4 3 2 3 2" xfId="46374"/>
    <cellStyle name="Обычный 12 3 4 4 3 2 4" xfId="22971"/>
    <cellStyle name="Обычный 12 3 4 4 3 2 4 2" xfId="51255"/>
    <cellStyle name="Обычный 12 3 4 4 3 2 5" xfId="32231"/>
    <cellStyle name="Обычный 12 3 4 4 3 3" xfId="8988"/>
    <cellStyle name="Обычный 12 3 4 4 3 3 2" xfId="37273"/>
    <cellStyle name="Обычный 12 3 4 4 3 4" xfId="16114"/>
    <cellStyle name="Обычный 12 3 4 4 3 4 2" xfId="44399"/>
    <cellStyle name="Обычный 12 3 4 4 3 5" xfId="22970"/>
    <cellStyle name="Обычный 12 3 4 4 3 5 2" xfId="51254"/>
    <cellStyle name="Обычный 12 3 4 4 3 6" xfId="30256"/>
    <cellStyle name="Обычный 12 3 4 4 3 7" xfId="60325"/>
    <cellStyle name="Обычный 12 3 4 4 4" xfId="2624"/>
    <cellStyle name="Обычный 12 3 4 4 4 2" xfId="8990"/>
    <cellStyle name="Обычный 12 3 4 4 4 2 2" xfId="37275"/>
    <cellStyle name="Обычный 12 3 4 4 4 3" xfId="16772"/>
    <cellStyle name="Обычный 12 3 4 4 4 3 2" xfId="45057"/>
    <cellStyle name="Обычный 12 3 4 4 4 4" xfId="22972"/>
    <cellStyle name="Обычный 12 3 4 4 4 4 2" xfId="51256"/>
    <cellStyle name="Обычный 12 3 4 4 4 5" xfId="30914"/>
    <cellStyle name="Обычный 12 3 4 4 5" xfId="4865"/>
    <cellStyle name="Обычный 12 3 4 4 5 2" xfId="8991"/>
    <cellStyle name="Обычный 12 3 4 4 5 2 2" xfId="37276"/>
    <cellStyle name="Обычный 12 3 4 4 5 3" xfId="22973"/>
    <cellStyle name="Обычный 12 3 4 4 5 3 2" xfId="51257"/>
    <cellStyle name="Обычный 12 3 4 4 5 4" xfId="33154"/>
    <cellStyle name="Обычный 12 3 4 4 6" xfId="6183"/>
    <cellStyle name="Обычный 12 3 4 4 6 2" xfId="8992"/>
    <cellStyle name="Обычный 12 3 4 4 6 2 2" xfId="37277"/>
    <cellStyle name="Обычный 12 3 4 4 6 3" xfId="22974"/>
    <cellStyle name="Обычный 12 3 4 4 6 3 2" xfId="51258"/>
    <cellStyle name="Обычный 12 3 4 4 6 4" xfId="34470"/>
    <cellStyle name="Обычный 12 3 4 4 7" xfId="8983"/>
    <cellStyle name="Обычный 12 3 4 4 7 2" xfId="37268"/>
    <cellStyle name="Обычный 12 3 4 4 8" xfId="14797"/>
    <cellStyle name="Обычный 12 3 4 4 8 2" xfId="43082"/>
    <cellStyle name="Обычный 12 3 4 4 9" xfId="19131"/>
    <cellStyle name="Обычный 12 3 4 4 9 2" xfId="47415"/>
    <cellStyle name="Обычный 12 3 4 5" xfId="1085"/>
    <cellStyle name="Обычный 12 3 4 5 10" xfId="29376"/>
    <cellStyle name="Обычный 12 3 4 5 11" xfId="57632"/>
    <cellStyle name="Обычный 12 3 4 5 12" xfId="58982"/>
    <cellStyle name="Обычный 12 3 4 5 2" xfId="3061"/>
    <cellStyle name="Обычный 12 3 4 5 2 2" xfId="8994"/>
    <cellStyle name="Обычный 12 3 4 5 2 2 2" xfId="37279"/>
    <cellStyle name="Обычный 12 3 4 5 2 3" xfId="17209"/>
    <cellStyle name="Обычный 12 3 4 5 2 3 2" xfId="45494"/>
    <cellStyle name="Обычный 12 3 4 5 2 4" xfId="22976"/>
    <cellStyle name="Обычный 12 3 4 5 2 4 2" xfId="51260"/>
    <cellStyle name="Обычный 12 3 4 5 2 5" xfId="31351"/>
    <cellStyle name="Обычный 12 3 4 5 2 6" xfId="60327"/>
    <cellStyle name="Обычный 12 3 4 5 3" xfId="4867"/>
    <cellStyle name="Обычный 12 3 4 5 3 2" xfId="8995"/>
    <cellStyle name="Обычный 12 3 4 5 3 2 2" xfId="37280"/>
    <cellStyle name="Обычный 12 3 4 5 3 3" xfId="22977"/>
    <cellStyle name="Обычный 12 3 4 5 3 3 2" xfId="51261"/>
    <cellStyle name="Обычный 12 3 4 5 3 4" xfId="33156"/>
    <cellStyle name="Обычный 12 3 4 5 4" xfId="6185"/>
    <cellStyle name="Обычный 12 3 4 5 4 2" xfId="8996"/>
    <cellStyle name="Обычный 12 3 4 5 4 2 2" xfId="37281"/>
    <cellStyle name="Обычный 12 3 4 5 4 3" xfId="22978"/>
    <cellStyle name="Обычный 12 3 4 5 4 3 2" xfId="51262"/>
    <cellStyle name="Обычный 12 3 4 5 4 4" xfId="34472"/>
    <cellStyle name="Обычный 12 3 4 5 5" xfId="8993"/>
    <cellStyle name="Обычный 12 3 4 5 5 2" xfId="37278"/>
    <cellStyle name="Обычный 12 3 4 5 6" xfId="15234"/>
    <cellStyle name="Обычный 12 3 4 5 6 2" xfId="43519"/>
    <cellStyle name="Обычный 12 3 4 5 7" xfId="19133"/>
    <cellStyle name="Обычный 12 3 4 5 7 2" xfId="47417"/>
    <cellStyle name="Обычный 12 3 4 5 8" xfId="20329"/>
    <cellStyle name="Обычный 12 3 4 5 8 2" xfId="48613"/>
    <cellStyle name="Обычный 12 3 4 5 9" xfId="22975"/>
    <cellStyle name="Обычный 12 3 4 5 9 2" xfId="51259"/>
    <cellStyle name="Обычный 12 3 4 6" xfId="1637"/>
    <cellStyle name="Обычный 12 3 4 6 2" xfId="3612"/>
    <cellStyle name="Обычный 12 3 4 6 2 2" xfId="8998"/>
    <cellStyle name="Обычный 12 3 4 6 2 2 2" xfId="37283"/>
    <cellStyle name="Обычный 12 3 4 6 2 3" xfId="17760"/>
    <cellStyle name="Обычный 12 3 4 6 2 3 2" xfId="46045"/>
    <cellStyle name="Обычный 12 3 4 6 2 4" xfId="22980"/>
    <cellStyle name="Обычный 12 3 4 6 2 4 2" xfId="51264"/>
    <cellStyle name="Обычный 12 3 4 6 2 5" xfId="31902"/>
    <cellStyle name="Обычный 12 3 4 6 3" xfId="8997"/>
    <cellStyle name="Обычный 12 3 4 6 3 2" xfId="37282"/>
    <cellStyle name="Обычный 12 3 4 6 4" xfId="15785"/>
    <cellStyle name="Обычный 12 3 4 6 4 2" xfId="44070"/>
    <cellStyle name="Обычный 12 3 4 6 5" xfId="22979"/>
    <cellStyle name="Обычный 12 3 4 6 5 2" xfId="51263"/>
    <cellStyle name="Обычный 12 3 4 6 6" xfId="29927"/>
    <cellStyle name="Обычный 12 3 4 6 7" xfId="60312"/>
    <cellStyle name="Обычный 12 3 4 7" xfId="2295"/>
    <cellStyle name="Обычный 12 3 4 7 2" xfId="8999"/>
    <cellStyle name="Обычный 12 3 4 7 2 2" xfId="37284"/>
    <cellStyle name="Обычный 12 3 4 7 3" xfId="16443"/>
    <cellStyle name="Обычный 12 3 4 7 3 2" xfId="44728"/>
    <cellStyle name="Обычный 12 3 4 7 4" xfId="22981"/>
    <cellStyle name="Обычный 12 3 4 7 4 2" xfId="51265"/>
    <cellStyle name="Обычный 12 3 4 7 5" xfId="30585"/>
    <cellStyle name="Обычный 12 3 4 8" xfId="4273"/>
    <cellStyle name="Обычный 12 3 4 8 2" xfId="9000"/>
    <cellStyle name="Обычный 12 3 4 8 2 2" xfId="37285"/>
    <cellStyle name="Обычный 12 3 4 8 3" xfId="18421"/>
    <cellStyle name="Обычный 12 3 4 8 3 2" xfId="46706"/>
    <cellStyle name="Обычный 12 3 4 8 4" xfId="22982"/>
    <cellStyle name="Обычный 12 3 4 8 4 2" xfId="51266"/>
    <cellStyle name="Обычный 12 3 4 8 5" xfId="32563"/>
    <cellStyle name="Обычный 12 3 4 9" xfId="4436"/>
    <cellStyle name="Обычный 12 3 4 9 2" xfId="9001"/>
    <cellStyle name="Обычный 12 3 4 9 2 2" xfId="37286"/>
    <cellStyle name="Обычный 12 3 4 9 3" xfId="18584"/>
    <cellStyle name="Обычный 12 3 4 9 3 2" xfId="46869"/>
    <cellStyle name="Обычный 12 3 4 9 4" xfId="22983"/>
    <cellStyle name="Обычный 12 3 4 9 4 2" xfId="51267"/>
    <cellStyle name="Обычный 12 3 4 9 5" xfId="32726"/>
    <cellStyle name="Обычный 12 3 5" xfId="202"/>
    <cellStyle name="Обычный 12 3 5 10" xfId="6186"/>
    <cellStyle name="Обычный 12 3 5 10 2" xfId="9003"/>
    <cellStyle name="Обычный 12 3 5 10 2 2" xfId="37288"/>
    <cellStyle name="Обычный 12 3 5 10 3" xfId="22985"/>
    <cellStyle name="Обычный 12 3 5 10 3 2" xfId="51269"/>
    <cellStyle name="Обычный 12 3 5 10 4" xfId="34473"/>
    <cellStyle name="Обычный 12 3 5 11" xfId="7237"/>
    <cellStyle name="Обычный 12 3 5 11 2" xfId="9004"/>
    <cellStyle name="Обычный 12 3 5 11 2 2" xfId="37289"/>
    <cellStyle name="Обычный 12 3 5 11 3" xfId="22986"/>
    <cellStyle name="Обычный 12 3 5 11 3 2" xfId="51270"/>
    <cellStyle name="Обычный 12 3 5 11 4" xfId="35522"/>
    <cellStyle name="Обычный 12 3 5 12" xfId="9002"/>
    <cellStyle name="Обычный 12 3 5 12 2" xfId="37287"/>
    <cellStyle name="Обычный 12 3 5 13" xfId="14470"/>
    <cellStyle name="Обычный 12 3 5 13 2" xfId="42755"/>
    <cellStyle name="Обычный 12 3 5 14" xfId="18748"/>
    <cellStyle name="Обычный 12 3 5 14 2" xfId="47032"/>
    <cellStyle name="Обычный 12 3 5 15" xfId="20330"/>
    <cellStyle name="Обычный 12 3 5 15 2" xfId="48614"/>
    <cellStyle name="Обычный 12 3 5 16" xfId="22984"/>
    <cellStyle name="Обычный 12 3 5 16 2" xfId="51268"/>
    <cellStyle name="Обычный 12 3 5 17" xfId="28451"/>
    <cellStyle name="Обычный 12 3 5 17 2" xfId="56735"/>
    <cellStyle name="Обычный 12 3 5 18" xfId="28612"/>
    <cellStyle name="Обычный 12 3 5 19" xfId="56895"/>
    <cellStyle name="Обычный 12 3 5 2" xfId="472"/>
    <cellStyle name="Обычный 12 3 5 2 10" xfId="19134"/>
    <cellStyle name="Обычный 12 3 5 2 10 2" xfId="47418"/>
    <cellStyle name="Обычный 12 3 5 2 11" xfId="20331"/>
    <cellStyle name="Обычный 12 3 5 2 11 2" xfId="48615"/>
    <cellStyle name="Обычный 12 3 5 2 12" xfId="22987"/>
    <cellStyle name="Обычный 12 3 5 2 12 2" xfId="51271"/>
    <cellStyle name="Обычный 12 3 5 2 13" xfId="28776"/>
    <cellStyle name="Обычный 12 3 5 2 14" xfId="57634"/>
    <cellStyle name="Обычный 12 3 5 2 15" xfId="58984"/>
    <cellStyle name="Обычный 12 3 5 2 2" xfId="813"/>
    <cellStyle name="Обычный 12 3 5 2 2 10" xfId="20332"/>
    <cellStyle name="Обычный 12 3 5 2 2 10 2" xfId="48616"/>
    <cellStyle name="Обычный 12 3 5 2 2 11" xfId="22988"/>
    <cellStyle name="Обычный 12 3 5 2 2 11 2" xfId="51272"/>
    <cellStyle name="Обычный 12 3 5 2 2 12" xfId="29105"/>
    <cellStyle name="Обычный 12 3 5 2 2 13" xfId="57635"/>
    <cellStyle name="Обычный 12 3 5 2 2 14" xfId="58985"/>
    <cellStyle name="Обычный 12 3 5 2 2 2" xfId="1095"/>
    <cellStyle name="Обычный 12 3 5 2 2 2 10" xfId="29386"/>
    <cellStyle name="Обычный 12 3 5 2 2 2 11" xfId="57636"/>
    <cellStyle name="Обычный 12 3 5 2 2 2 12" xfId="58986"/>
    <cellStyle name="Обычный 12 3 5 2 2 2 2" xfId="3071"/>
    <cellStyle name="Обычный 12 3 5 2 2 2 2 2" xfId="9008"/>
    <cellStyle name="Обычный 12 3 5 2 2 2 2 2 2" xfId="37293"/>
    <cellStyle name="Обычный 12 3 5 2 2 2 2 3" xfId="17219"/>
    <cellStyle name="Обычный 12 3 5 2 2 2 2 3 2" xfId="45504"/>
    <cellStyle name="Обычный 12 3 5 2 2 2 2 4" xfId="22990"/>
    <cellStyle name="Обычный 12 3 5 2 2 2 2 4 2" xfId="51274"/>
    <cellStyle name="Обычный 12 3 5 2 2 2 2 5" xfId="31361"/>
    <cellStyle name="Обычный 12 3 5 2 2 2 2 6" xfId="60331"/>
    <cellStyle name="Обычный 12 3 5 2 2 2 3" xfId="4871"/>
    <cellStyle name="Обычный 12 3 5 2 2 2 3 2" xfId="9009"/>
    <cellStyle name="Обычный 12 3 5 2 2 2 3 2 2" xfId="37294"/>
    <cellStyle name="Обычный 12 3 5 2 2 2 3 3" xfId="22991"/>
    <cellStyle name="Обычный 12 3 5 2 2 2 3 3 2" xfId="51275"/>
    <cellStyle name="Обычный 12 3 5 2 2 2 3 4" xfId="33160"/>
    <cellStyle name="Обычный 12 3 5 2 2 2 4" xfId="6189"/>
    <cellStyle name="Обычный 12 3 5 2 2 2 4 2" xfId="9010"/>
    <cellStyle name="Обычный 12 3 5 2 2 2 4 2 2" xfId="37295"/>
    <cellStyle name="Обычный 12 3 5 2 2 2 4 3" xfId="22992"/>
    <cellStyle name="Обычный 12 3 5 2 2 2 4 3 2" xfId="51276"/>
    <cellStyle name="Обычный 12 3 5 2 2 2 4 4" xfId="34476"/>
    <cellStyle name="Обычный 12 3 5 2 2 2 5" xfId="9007"/>
    <cellStyle name="Обычный 12 3 5 2 2 2 5 2" xfId="37292"/>
    <cellStyle name="Обычный 12 3 5 2 2 2 6" xfId="15244"/>
    <cellStyle name="Обычный 12 3 5 2 2 2 6 2" xfId="43529"/>
    <cellStyle name="Обычный 12 3 5 2 2 2 7" xfId="19136"/>
    <cellStyle name="Обычный 12 3 5 2 2 2 7 2" xfId="47420"/>
    <cellStyle name="Обычный 12 3 5 2 2 2 8" xfId="20333"/>
    <cellStyle name="Обычный 12 3 5 2 2 2 8 2" xfId="48617"/>
    <cellStyle name="Обычный 12 3 5 2 2 2 9" xfId="22989"/>
    <cellStyle name="Обычный 12 3 5 2 2 2 9 2" xfId="51273"/>
    <cellStyle name="Обычный 12 3 5 2 2 3" xfId="2132"/>
    <cellStyle name="Обычный 12 3 5 2 2 3 2" xfId="4107"/>
    <cellStyle name="Обычный 12 3 5 2 2 3 2 2" xfId="9012"/>
    <cellStyle name="Обычный 12 3 5 2 2 3 2 2 2" xfId="37297"/>
    <cellStyle name="Обычный 12 3 5 2 2 3 2 3" xfId="18255"/>
    <cellStyle name="Обычный 12 3 5 2 2 3 2 3 2" xfId="46540"/>
    <cellStyle name="Обычный 12 3 5 2 2 3 2 4" xfId="22994"/>
    <cellStyle name="Обычный 12 3 5 2 2 3 2 4 2" xfId="51278"/>
    <cellStyle name="Обычный 12 3 5 2 2 3 2 5" xfId="32397"/>
    <cellStyle name="Обычный 12 3 5 2 2 3 3" xfId="9011"/>
    <cellStyle name="Обычный 12 3 5 2 2 3 3 2" xfId="37296"/>
    <cellStyle name="Обычный 12 3 5 2 2 3 4" xfId="16280"/>
    <cellStyle name="Обычный 12 3 5 2 2 3 4 2" xfId="44565"/>
    <cellStyle name="Обычный 12 3 5 2 2 3 5" xfId="22993"/>
    <cellStyle name="Обычный 12 3 5 2 2 3 5 2" xfId="51277"/>
    <cellStyle name="Обычный 12 3 5 2 2 3 6" xfId="30422"/>
    <cellStyle name="Обычный 12 3 5 2 2 3 7" xfId="60330"/>
    <cellStyle name="Обычный 12 3 5 2 2 4" xfId="2790"/>
    <cellStyle name="Обычный 12 3 5 2 2 4 2" xfId="9013"/>
    <cellStyle name="Обычный 12 3 5 2 2 4 2 2" xfId="37298"/>
    <cellStyle name="Обычный 12 3 5 2 2 4 3" xfId="16938"/>
    <cellStyle name="Обычный 12 3 5 2 2 4 3 2" xfId="45223"/>
    <cellStyle name="Обычный 12 3 5 2 2 4 4" xfId="22995"/>
    <cellStyle name="Обычный 12 3 5 2 2 4 4 2" xfId="51279"/>
    <cellStyle name="Обычный 12 3 5 2 2 4 5" xfId="31080"/>
    <cellStyle name="Обычный 12 3 5 2 2 5" xfId="4870"/>
    <cellStyle name="Обычный 12 3 5 2 2 5 2" xfId="9014"/>
    <cellStyle name="Обычный 12 3 5 2 2 5 2 2" xfId="37299"/>
    <cellStyle name="Обычный 12 3 5 2 2 5 3" xfId="22996"/>
    <cellStyle name="Обычный 12 3 5 2 2 5 3 2" xfId="51280"/>
    <cellStyle name="Обычный 12 3 5 2 2 5 4" xfId="33159"/>
    <cellStyle name="Обычный 12 3 5 2 2 6" xfId="6188"/>
    <cellStyle name="Обычный 12 3 5 2 2 6 2" xfId="9015"/>
    <cellStyle name="Обычный 12 3 5 2 2 6 2 2" xfId="37300"/>
    <cellStyle name="Обычный 12 3 5 2 2 6 3" xfId="22997"/>
    <cellStyle name="Обычный 12 3 5 2 2 6 3 2" xfId="51281"/>
    <cellStyle name="Обычный 12 3 5 2 2 6 4" xfId="34475"/>
    <cellStyle name="Обычный 12 3 5 2 2 7" xfId="9006"/>
    <cellStyle name="Обычный 12 3 5 2 2 7 2" xfId="37291"/>
    <cellStyle name="Обычный 12 3 5 2 2 8" xfId="14963"/>
    <cellStyle name="Обычный 12 3 5 2 2 8 2" xfId="43248"/>
    <cellStyle name="Обычный 12 3 5 2 2 9" xfId="19135"/>
    <cellStyle name="Обычный 12 3 5 2 2 9 2" xfId="47419"/>
    <cellStyle name="Обычный 12 3 5 2 3" xfId="1094"/>
    <cellStyle name="Обычный 12 3 5 2 3 10" xfId="29385"/>
    <cellStyle name="Обычный 12 3 5 2 3 11" xfId="57637"/>
    <cellStyle name="Обычный 12 3 5 2 3 12" xfId="58987"/>
    <cellStyle name="Обычный 12 3 5 2 3 2" xfId="3070"/>
    <cellStyle name="Обычный 12 3 5 2 3 2 2" xfId="9017"/>
    <cellStyle name="Обычный 12 3 5 2 3 2 2 2" xfId="37302"/>
    <cellStyle name="Обычный 12 3 5 2 3 2 3" xfId="17218"/>
    <cellStyle name="Обычный 12 3 5 2 3 2 3 2" xfId="45503"/>
    <cellStyle name="Обычный 12 3 5 2 3 2 4" xfId="22999"/>
    <cellStyle name="Обычный 12 3 5 2 3 2 4 2" xfId="51283"/>
    <cellStyle name="Обычный 12 3 5 2 3 2 5" xfId="31360"/>
    <cellStyle name="Обычный 12 3 5 2 3 2 6" xfId="60332"/>
    <cellStyle name="Обычный 12 3 5 2 3 3" xfId="4872"/>
    <cellStyle name="Обычный 12 3 5 2 3 3 2" xfId="9018"/>
    <cellStyle name="Обычный 12 3 5 2 3 3 2 2" xfId="37303"/>
    <cellStyle name="Обычный 12 3 5 2 3 3 3" xfId="23000"/>
    <cellStyle name="Обычный 12 3 5 2 3 3 3 2" xfId="51284"/>
    <cellStyle name="Обычный 12 3 5 2 3 3 4" xfId="33161"/>
    <cellStyle name="Обычный 12 3 5 2 3 4" xfId="6190"/>
    <cellStyle name="Обычный 12 3 5 2 3 4 2" xfId="9019"/>
    <cellStyle name="Обычный 12 3 5 2 3 4 2 2" xfId="37304"/>
    <cellStyle name="Обычный 12 3 5 2 3 4 3" xfId="23001"/>
    <cellStyle name="Обычный 12 3 5 2 3 4 3 2" xfId="51285"/>
    <cellStyle name="Обычный 12 3 5 2 3 4 4" xfId="34477"/>
    <cellStyle name="Обычный 12 3 5 2 3 5" xfId="9016"/>
    <cellStyle name="Обычный 12 3 5 2 3 5 2" xfId="37301"/>
    <cellStyle name="Обычный 12 3 5 2 3 6" xfId="15243"/>
    <cellStyle name="Обычный 12 3 5 2 3 6 2" xfId="43528"/>
    <cellStyle name="Обычный 12 3 5 2 3 7" xfId="19137"/>
    <cellStyle name="Обычный 12 3 5 2 3 7 2" xfId="47421"/>
    <cellStyle name="Обычный 12 3 5 2 3 8" xfId="20334"/>
    <cellStyle name="Обычный 12 3 5 2 3 8 2" xfId="48618"/>
    <cellStyle name="Обычный 12 3 5 2 3 9" xfId="22998"/>
    <cellStyle name="Обычный 12 3 5 2 3 9 2" xfId="51282"/>
    <cellStyle name="Обычный 12 3 5 2 4" xfId="1803"/>
    <cellStyle name="Обычный 12 3 5 2 4 2" xfId="3778"/>
    <cellStyle name="Обычный 12 3 5 2 4 2 2" xfId="9021"/>
    <cellStyle name="Обычный 12 3 5 2 4 2 2 2" xfId="37306"/>
    <cellStyle name="Обычный 12 3 5 2 4 2 3" xfId="17926"/>
    <cellStyle name="Обычный 12 3 5 2 4 2 3 2" xfId="46211"/>
    <cellStyle name="Обычный 12 3 5 2 4 2 4" xfId="23003"/>
    <cellStyle name="Обычный 12 3 5 2 4 2 4 2" xfId="51287"/>
    <cellStyle name="Обычный 12 3 5 2 4 2 5" xfId="32068"/>
    <cellStyle name="Обычный 12 3 5 2 4 3" xfId="9020"/>
    <cellStyle name="Обычный 12 3 5 2 4 3 2" xfId="37305"/>
    <cellStyle name="Обычный 12 3 5 2 4 4" xfId="15951"/>
    <cellStyle name="Обычный 12 3 5 2 4 4 2" xfId="44236"/>
    <cellStyle name="Обычный 12 3 5 2 4 5" xfId="23002"/>
    <cellStyle name="Обычный 12 3 5 2 4 5 2" xfId="51286"/>
    <cellStyle name="Обычный 12 3 5 2 4 6" xfId="30093"/>
    <cellStyle name="Обычный 12 3 5 2 4 7" xfId="60329"/>
    <cellStyle name="Обычный 12 3 5 2 5" xfId="2461"/>
    <cellStyle name="Обычный 12 3 5 2 5 2" xfId="9022"/>
    <cellStyle name="Обычный 12 3 5 2 5 2 2" xfId="37307"/>
    <cellStyle name="Обычный 12 3 5 2 5 3" xfId="16609"/>
    <cellStyle name="Обычный 12 3 5 2 5 3 2" xfId="44894"/>
    <cellStyle name="Обычный 12 3 5 2 5 4" xfId="23004"/>
    <cellStyle name="Обычный 12 3 5 2 5 4 2" xfId="51288"/>
    <cellStyle name="Обычный 12 3 5 2 5 5" xfId="30751"/>
    <cellStyle name="Обычный 12 3 5 2 6" xfId="4869"/>
    <cellStyle name="Обычный 12 3 5 2 6 2" xfId="9023"/>
    <cellStyle name="Обычный 12 3 5 2 6 2 2" xfId="37308"/>
    <cellStyle name="Обычный 12 3 5 2 6 3" xfId="23005"/>
    <cellStyle name="Обычный 12 3 5 2 6 3 2" xfId="51289"/>
    <cellStyle name="Обычный 12 3 5 2 6 4" xfId="33158"/>
    <cellStyle name="Обычный 12 3 5 2 7" xfId="6187"/>
    <cellStyle name="Обычный 12 3 5 2 7 2" xfId="9024"/>
    <cellStyle name="Обычный 12 3 5 2 7 2 2" xfId="37309"/>
    <cellStyle name="Обычный 12 3 5 2 7 3" xfId="23006"/>
    <cellStyle name="Обычный 12 3 5 2 7 3 2" xfId="51290"/>
    <cellStyle name="Обычный 12 3 5 2 7 4" xfId="34474"/>
    <cellStyle name="Обычный 12 3 5 2 8" xfId="9005"/>
    <cellStyle name="Обычный 12 3 5 2 8 2" xfId="37290"/>
    <cellStyle name="Обычный 12 3 5 2 9" xfId="14634"/>
    <cellStyle name="Обычный 12 3 5 2 9 2" xfId="42919"/>
    <cellStyle name="Обычный 12 3 5 20" xfId="57189"/>
    <cellStyle name="Обычный 12 3 5 21" xfId="57633"/>
    <cellStyle name="Обычный 12 3 5 22" xfId="58983"/>
    <cellStyle name="Обычный 12 3 5 3" xfId="646"/>
    <cellStyle name="Обычный 12 3 5 3 10" xfId="20335"/>
    <cellStyle name="Обычный 12 3 5 3 10 2" xfId="48619"/>
    <cellStyle name="Обычный 12 3 5 3 11" xfId="23007"/>
    <cellStyle name="Обычный 12 3 5 3 11 2" xfId="51291"/>
    <cellStyle name="Обычный 12 3 5 3 12" xfId="28941"/>
    <cellStyle name="Обычный 12 3 5 3 13" xfId="57638"/>
    <cellStyle name="Обычный 12 3 5 3 14" xfId="58988"/>
    <cellStyle name="Обычный 12 3 5 3 2" xfId="1096"/>
    <cellStyle name="Обычный 12 3 5 3 2 10" xfId="29387"/>
    <cellStyle name="Обычный 12 3 5 3 2 11" xfId="57639"/>
    <cellStyle name="Обычный 12 3 5 3 2 12" xfId="58989"/>
    <cellStyle name="Обычный 12 3 5 3 2 2" xfId="3072"/>
    <cellStyle name="Обычный 12 3 5 3 2 2 2" xfId="9027"/>
    <cellStyle name="Обычный 12 3 5 3 2 2 2 2" xfId="37312"/>
    <cellStyle name="Обычный 12 3 5 3 2 2 3" xfId="17220"/>
    <cellStyle name="Обычный 12 3 5 3 2 2 3 2" xfId="45505"/>
    <cellStyle name="Обычный 12 3 5 3 2 2 4" xfId="23009"/>
    <cellStyle name="Обычный 12 3 5 3 2 2 4 2" xfId="51293"/>
    <cellStyle name="Обычный 12 3 5 3 2 2 5" xfId="31362"/>
    <cellStyle name="Обычный 12 3 5 3 2 2 6" xfId="60334"/>
    <cellStyle name="Обычный 12 3 5 3 2 3" xfId="4874"/>
    <cellStyle name="Обычный 12 3 5 3 2 3 2" xfId="9028"/>
    <cellStyle name="Обычный 12 3 5 3 2 3 2 2" xfId="37313"/>
    <cellStyle name="Обычный 12 3 5 3 2 3 3" xfId="23010"/>
    <cellStyle name="Обычный 12 3 5 3 2 3 3 2" xfId="51294"/>
    <cellStyle name="Обычный 12 3 5 3 2 3 4" xfId="33163"/>
    <cellStyle name="Обычный 12 3 5 3 2 4" xfId="6192"/>
    <cellStyle name="Обычный 12 3 5 3 2 4 2" xfId="9029"/>
    <cellStyle name="Обычный 12 3 5 3 2 4 2 2" xfId="37314"/>
    <cellStyle name="Обычный 12 3 5 3 2 4 3" xfId="23011"/>
    <cellStyle name="Обычный 12 3 5 3 2 4 3 2" xfId="51295"/>
    <cellStyle name="Обычный 12 3 5 3 2 4 4" xfId="34479"/>
    <cellStyle name="Обычный 12 3 5 3 2 5" xfId="9026"/>
    <cellStyle name="Обычный 12 3 5 3 2 5 2" xfId="37311"/>
    <cellStyle name="Обычный 12 3 5 3 2 6" xfId="15245"/>
    <cellStyle name="Обычный 12 3 5 3 2 6 2" xfId="43530"/>
    <cellStyle name="Обычный 12 3 5 3 2 7" xfId="19139"/>
    <cellStyle name="Обычный 12 3 5 3 2 7 2" xfId="47423"/>
    <cellStyle name="Обычный 12 3 5 3 2 8" xfId="20336"/>
    <cellStyle name="Обычный 12 3 5 3 2 8 2" xfId="48620"/>
    <cellStyle name="Обычный 12 3 5 3 2 9" xfId="23008"/>
    <cellStyle name="Обычный 12 3 5 3 2 9 2" xfId="51292"/>
    <cellStyle name="Обычный 12 3 5 3 3" xfId="1968"/>
    <cellStyle name="Обычный 12 3 5 3 3 2" xfId="3943"/>
    <cellStyle name="Обычный 12 3 5 3 3 2 2" xfId="9031"/>
    <cellStyle name="Обычный 12 3 5 3 3 2 2 2" xfId="37316"/>
    <cellStyle name="Обычный 12 3 5 3 3 2 3" xfId="18091"/>
    <cellStyle name="Обычный 12 3 5 3 3 2 3 2" xfId="46376"/>
    <cellStyle name="Обычный 12 3 5 3 3 2 4" xfId="23013"/>
    <cellStyle name="Обычный 12 3 5 3 3 2 4 2" xfId="51297"/>
    <cellStyle name="Обычный 12 3 5 3 3 2 5" xfId="32233"/>
    <cellStyle name="Обычный 12 3 5 3 3 3" xfId="9030"/>
    <cellStyle name="Обычный 12 3 5 3 3 3 2" xfId="37315"/>
    <cellStyle name="Обычный 12 3 5 3 3 4" xfId="16116"/>
    <cellStyle name="Обычный 12 3 5 3 3 4 2" xfId="44401"/>
    <cellStyle name="Обычный 12 3 5 3 3 5" xfId="23012"/>
    <cellStyle name="Обычный 12 3 5 3 3 5 2" xfId="51296"/>
    <cellStyle name="Обычный 12 3 5 3 3 6" xfId="30258"/>
    <cellStyle name="Обычный 12 3 5 3 3 7" xfId="60333"/>
    <cellStyle name="Обычный 12 3 5 3 4" xfId="2626"/>
    <cellStyle name="Обычный 12 3 5 3 4 2" xfId="9032"/>
    <cellStyle name="Обычный 12 3 5 3 4 2 2" xfId="37317"/>
    <cellStyle name="Обычный 12 3 5 3 4 3" xfId="16774"/>
    <cellStyle name="Обычный 12 3 5 3 4 3 2" xfId="45059"/>
    <cellStyle name="Обычный 12 3 5 3 4 4" xfId="23014"/>
    <cellStyle name="Обычный 12 3 5 3 4 4 2" xfId="51298"/>
    <cellStyle name="Обычный 12 3 5 3 4 5" xfId="30916"/>
    <cellStyle name="Обычный 12 3 5 3 5" xfId="4873"/>
    <cellStyle name="Обычный 12 3 5 3 5 2" xfId="9033"/>
    <cellStyle name="Обычный 12 3 5 3 5 2 2" xfId="37318"/>
    <cellStyle name="Обычный 12 3 5 3 5 3" xfId="23015"/>
    <cellStyle name="Обычный 12 3 5 3 5 3 2" xfId="51299"/>
    <cellStyle name="Обычный 12 3 5 3 5 4" xfId="33162"/>
    <cellStyle name="Обычный 12 3 5 3 6" xfId="6191"/>
    <cellStyle name="Обычный 12 3 5 3 6 2" xfId="9034"/>
    <cellStyle name="Обычный 12 3 5 3 6 2 2" xfId="37319"/>
    <cellStyle name="Обычный 12 3 5 3 6 3" xfId="23016"/>
    <cellStyle name="Обычный 12 3 5 3 6 3 2" xfId="51300"/>
    <cellStyle name="Обычный 12 3 5 3 6 4" xfId="34478"/>
    <cellStyle name="Обычный 12 3 5 3 7" xfId="9025"/>
    <cellStyle name="Обычный 12 3 5 3 7 2" xfId="37310"/>
    <cellStyle name="Обычный 12 3 5 3 8" xfId="14799"/>
    <cellStyle name="Обычный 12 3 5 3 8 2" xfId="43084"/>
    <cellStyle name="Обычный 12 3 5 3 9" xfId="19138"/>
    <cellStyle name="Обычный 12 3 5 3 9 2" xfId="47422"/>
    <cellStyle name="Обычный 12 3 5 4" xfId="1093"/>
    <cellStyle name="Обычный 12 3 5 4 10" xfId="29384"/>
    <cellStyle name="Обычный 12 3 5 4 11" xfId="57640"/>
    <cellStyle name="Обычный 12 3 5 4 12" xfId="58990"/>
    <cellStyle name="Обычный 12 3 5 4 2" xfId="3069"/>
    <cellStyle name="Обычный 12 3 5 4 2 2" xfId="9036"/>
    <cellStyle name="Обычный 12 3 5 4 2 2 2" xfId="37321"/>
    <cellStyle name="Обычный 12 3 5 4 2 3" xfId="17217"/>
    <cellStyle name="Обычный 12 3 5 4 2 3 2" xfId="45502"/>
    <cellStyle name="Обычный 12 3 5 4 2 4" xfId="23018"/>
    <cellStyle name="Обычный 12 3 5 4 2 4 2" xfId="51302"/>
    <cellStyle name="Обычный 12 3 5 4 2 5" xfId="31359"/>
    <cellStyle name="Обычный 12 3 5 4 2 6" xfId="60335"/>
    <cellStyle name="Обычный 12 3 5 4 3" xfId="4875"/>
    <cellStyle name="Обычный 12 3 5 4 3 2" xfId="9037"/>
    <cellStyle name="Обычный 12 3 5 4 3 2 2" xfId="37322"/>
    <cellStyle name="Обычный 12 3 5 4 3 3" xfId="23019"/>
    <cellStyle name="Обычный 12 3 5 4 3 3 2" xfId="51303"/>
    <cellStyle name="Обычный 12 3 5 4 3 4" xfId="33164"/>
    <cellStyle name="Обычный 12 3 5 4 4" xfId="6193"/>
    <cellStyle name="Обычный 12 3 5 4 4 2" xfId="9038"/>
    <cellStyle name="Обычный 12 3 5 4 4 2 2" xfId="37323"/>
    <cellStyle name="Обычный 12 3 5 4 4 3" xfId="23020"/>
    <cellStyle name="Обычный 12 3 5 4 4 3 2" xfId="51304"/>
    <cellStyle name="Обычный 12 3 5 4 4 4" xfId="34480"/>
    <cellStyle name="Обычный 12 3 5 4 5" xfId="9035"/>
    <cellStyle name="Обычный 12 3 5 4 5 2" xfId="37320"/>
    <cellStyle name="Обычный 12 3 5 4 6" xfId="15242"/>
    <cellStyle name="Обычный 12 3 5 4 6 2" xfId="43527"/>
    <cellStyle name="Обычный 12 3 5 4 7" xfId="19140"/>
    <cellStyle name="Обычный 12 3 5 4 7 2" xfId="47424"/>
    <cellStyle name="Обычный 12 3 5 4 8" xfId="20337"/>
    <cellStyle name="Обычный 12 3 5 4 8 2" xfId="48621"/>
    <cellStyle name="Обычный 12 3 5 4 9" xfId="23017"/>
    <cellStyle name="Обычный 12 3 5 4 9 2" xfId="51301"/>
    <cellStyle name="Обычный 12 3 5 5" xfId="1639"/>
    <cellStyle name="Обычный 12 3 5 5 2" xfId="3614"/>
    <cellStyle name="Обычный 12 3 5 5 2 2" xfId="9040"/>
    <cellStyle name="Обычный 12 3 5 5 2 2 2" xfId="37325"/>
    <cellStyle name="Обычный 12 3 5 5 2 3" xfId="17762"/>
    <cellStyle name="Обычный 12 3 5 5 2 3 2" xfId="46047"/>
    <cellStyle name="Обычный 12 3 5 5 2 4" xfId="23022"/>
    <cellStyle name="Обычный 12 3 5 5 2 4 2" xfId="51306"/>
    <cellStyle name="Обычный 12 3 5 5 2 5" xfId="31904"/>
    <cellStyle name="Обычный 12 3 5 5 3" xfId="9039"/>
    <cellStyle name="Обычный 12 3 5 5 3 2" xfId="37324"/>
    <cellStyle name="Обычный 12 3 5 5 4" xfId="15787"/>
    <cellStyle name="Обычный 12 3 5 5 4 2" xfId="44072"/>
    <cellStyle name="Обычный 12 3 5 5 5" xfId="23021"/>
    <cellStyle name="Обычный 12 3 5 5 5 2" xfId="51305"/>
    <cellStyle name="Обычный 12 3 5 5 6" xfId="29929"/>
    <cellStyle name="Обычный 12 3 5 5 7" xfId="60328"/>
    <cellStyle name="Обычный 12 3 5 6" xfId="2297"/>
    <cellStyle name="Обычный 12 3 5 6 2" xfId="9041"/>
    <cellStyle name="Обычный 12 3 5 6 2 2" xfId="37326"/>
    <cellStyle name="Обычный 12 3 5 6 3" xfId="16445"/>
    <cellStyle name="Обычный 12 3 5 6 3 2" xfId="44730"/>
    <cellStyle name="Обычный 12 3 5 6 4" xfId="23023"/>
    <cellStyle name="Обычный 12 3 5 6 4 2" xfId="51307"/>
    <cellStyle name="Обычный 12 3 5 6 5" xfId="30587"/>
    <cellStyle name="Обычный 12 3 5 7" xfId="4275"/>
    <cellStyle name="Обычный 12 3 5 7 2" xfId="9042"/>
    <cellStyle name="Обычный 12 3 5 7 2 2" xfId="37327"/>
    <cellStyle name="Обычный 12 3 5 7 3" xfId="18423"/>
    <cellStyle name="Обычный 12 3 5 7 3 2" xfId="46708"/>
    <cellStyle name="Обычный 12 3 5 7 4" xfId="23024"/>
    <cellStyle name="Обычный 12 3 5 7 4 2" xfId="51308"/>
    <cellStyle name="Обычный 12 3 5 7 5" xfId="32565"/>
    <cellStyle name="Обычный 12 3 5 8" xfId="4438"/>
    <cellStyle name="Обычный 12 3 5 8 2" xfId="9043"/>
    <cellStyle name="Обычный 12 3 5 8 2 2" xfId="37328"/>
    <cellStyle name="Обычный 12 3 5 8 3" xfId="18586"/>
    <cellStyle name="Обычный 12 3 5 8 3 2" xfId="46871"/>
    <cellStyle name="Обычный 12 3 5 8 4" xfId="23025"/>
    <cellStyle name="Обычный 12 3 5 8 4 2" xfId="51309"/>
    <cellStyle name="Обычный 12 3 5 8 5" xfId="32728"/>
    <cellStyle name="Обычный 12 3 5 9" xfId="4868"/>
    <cellStyle name="Обычный 12 3 5 9 2" xfId="9044"/>
    <cellStyle name="Обычный 12 3 5 9 2 2" xfId="37329"/>
    <cellStyle name="Обычный 12 3 5 9 3" xfId="23026"/>
    <cellStyle name="Обычный 12 3 5 9 3 2" xfId="51310"/>
    <cellStyle name="Обычный 12 3 5 9 4" xfId="33157"/>
    <cellStyle name="Обычный 12 3 6" xfId="461"/>
    <cellStyle name="Обычный 12 3 6 10" xfId="19141"/>
    <cellStyle name="Обычный 12 3 6 10 2" xfId="47425"/>
    <cellStyle name="Обычный 12 3 6 11" xfId="20338"/>
    <cellStyle name="Обычный 12 3 6 11 2" xfId="48622"/>
    <cellStyle name="Обычный 12 3 6 12" xfId="23027"/>
    <cellStyle name="Обычный 12 3 6 12 2" xfId="51311"/>
    <cellStyle name="Обычный 12 3 6 13" xfId="28765"/>
    <cellStyle name="Обычный 12 3 6 14" xfId="57641"/>
    <cellStyle name="Обычный 12 3 6 15" xfId="58991"/>
    <cellStyle name="Обычный 12 3 6 2" xfId="802"/>
    <cellStyle name="Обычный 12 3 6 2 10" xfId="20339"/>
    <cellStyle name="Обычный 12 3 6 2 10 2" xfId="48623"/>
    <cellStyle name="Обычный 12 3 6 2 11" xfId="23028"/>
    <cellStyle name="Обычный 12 3 6 2 11 2" xfId="51312"/>
    <cellStyle name="Обычный 12 3 6 2 12" xfId="29094"/>
    <cellStyle name="Обычный 12 3 6 2 13" xfId="57642"/>
    <cellStyle name="Обычный 12 3 6 2 14" xfId="58992"/>
    <cellStyle name="Обычный 12 3 6 2 2" xfId="1098"/>
    <cellStyle name="Обычный 12 3 6 2 2 10" xfId="29389"/>
    <cellStyle name="Обычный 12 3 6 2 2 11" xfId="57643"/>
    <cellStyle name="Обычный 12 3 6 2 2 12" xfId="58993"/>
    <cellStyle name="Обычный 12 3 6 2 2 2" xfId="3074"/>
    <cellStyle name="Обычный 12 3 6 2 2 2 2" xfId="9048"/>
    <cellStyle name="Обычный 12 3 6 2 2 2 2 2" xfId="37333"/>
    <cellStyle name="Обычный 12 3 6 2 2 2 3" xfId="17222"/>
    <cellStyle name="Обычный 12 3 6 2 2 2 3 2" xfId="45507"/>
    <cellStyle name="Обычный 12 3 6 2 2 2 4" xfId="23030"/>
    <cellStyle name="Обычный 12 3 6 2 2 2 4 2" xfId="51314"/>
    <cellStyle name="Обычный 12 3 6 2 2 2 5" xfId="31364"/>
    <cellStyle name="Обычный 12 3 6 2 2 2 6" xfId="60338"/>
    <cellStyle name="Обычный 12 3 6 2 2 3" xfId="4878"/>
    <cellStyle name="Обычный 12 3 6 2 2 3 2" xfId="9049"/>
    <cellStyle name="Обычный 12 3 6 2 2 3 2 2" xfId="37334"/>
    <cellStyle name="Обычный 12 3 6 2 2 3 3" xfId="23031"/>
    <cellStyle name="Обычный 12 3 6 2 2 3 3 2" xfId="51315"/>
    <cellStyle name="Обычный 12 3 6 2 2 3 4" xfId="33167"/>
    <cellStyle name="Обычный 12 3 6 2 2 4" xfId="6196"/>
    <cellStyle name="Обычный 12 3 6 2 2 4 2" xfId="9050"/>
    <cellStyle name="Обычный 12 3 6 2 2 4 2 2" xfId="37335"/>
    <cellStyle name="Обычный 12 3 6 2 2 4 3" xfId="23032"/>
    <cellStyle name="Обычный 12 3 6 2 2 4 3 2" xfId="51316"/>
    <cellStyle name="Обычный 12 3 6 2 2 4 4" xfId="34483"/>
    <cellStyle name="Обычный 12 3 6 2 2 5" xfId="9047"/>
    <cellStyle name="Обычный 12 3 6 2 2 5 2" xfId="37332"/>
    <cellStyle name="Обычный 12 3 6 2 2 6" xfId="15247"/>
    <cellStyle name="Обычный 12 3 6 2 2 6 2" xfId="43532"/>
    <cellStyle name="Обычный 12 3 6 2 2 7" xfId="19143"/>
    <cellStyle name="Обычный 12 3 6 2 2 7 2" xfId="47427"/>
    <cellStyle name="Обычный 12 3 6 2 2 8" xfId="20340"/>
    <cellStyle name="Обычный 12 3 6 2 2 8 2" xfId="48624"/>
    <cellStyle name="Обычный 12 3 6 2 2 9" xfId="23029"/>
    <cellStyle name="Обычный 12 3 6 2 2 9 2" xfId="51313"/>
    <cellStyle name="Обычный 12 3 6 2 3" xfId="2121"/>
    <cellStyle name="Обычный 12 3 6 2 3 2" xfId="4096"/>
    <cellStyle name="Обычный 12 3 6 2 3 2 2" xfId="9052"/>
    <cellStyle name="Обычный 12 3 6 2 3 2 2 2" xfId="37337"/>
    <cellStyle name="Обычный 12 3 6 2 3 2 3" xfId="18244"/>
    <cellStyle name="Обычный 12 3 6 2 3 2 3 2" xfId="46529"/>
    <cellStyle name="Обычный 12 3 6 2 3 2 4" xfId="23034"/>
    <cellStyle name="Обычный 12 3 6 2 3 2 4 2" xfId="51318"/>
    <cellStyle name="Обычный 12 3 6 2 3 2 5" xfId="32386"/>
    <cellStyle name="Обычный 12 3 6 2 3 3" xfId="9051"/>
    <cellStyle name="Обычный 12 3 6 2 3 3 2" xfId="37336"/>
    <cellStyle name="Обычный 12 3 6 2 3 4" xfId="16269"/>
    <cellStyle name="Обычный 12 3 6 2 3 4 2" xfId="44554"/>
    <cellStyle name="Обычный 12 3 6 2 3 5" xfId="23033"/>
    <cellStyle name="Обычный 12 3 6 2 3 5 2" xfId="51317"/>
    <cellStyle name="Обычный 12 3 6 2 3 6" xfId="30411"/>
    <cellStyle name="Обычный 12 3 6 2 3 7" xfId="60337"/>
    <cellStyle name="Обычный 12 3 6 2 4" xfId="2779"/>
    <cellStyle name="Обычный 12 3 6 2 4 2" xfId="9053"/>
    <cellStyle name="Обычный 12 3 6 2 4 2 2" xfId="37338"/>
    <cellStyle name="Обычный 12 3 6 2 4 3" xfId="16927"/>
    <cellStyle name="Обычный 12 3 6 2 4 3 2" xfId="45212"/>
    <cellStyle name="Обычный 12 3 6 2 4 4" xfId="23035"/>
    <cellStyle name="Обычный 12 3 6 2 4 4 2" xfId="51319"/>
    <cellStyle name="Обычный 12 3 6 2 4 5" xfId="31069"/>
    <cellStyle name="Обычный 12 3 6 2 5" xfId="4877"/>
    <cellStyle name="Обычный 12 3 6 2 5 2" xfId="9054"/>
    <cellStyle name="Обычный 12 3 6 2 5 2 2" xfId="37339"/>
    <cellStyle name="Обычный 12 3 6 2 5 3" xfId="23036"/>
    <cellStyle name="Обычный 12 3 6 2 5 3 2" xfId="51320"/>
    <cellStyle name="Обычный 12 3 6 2 5 4" xfId="33166"/>
    <cellStyle name="Обычный 12 3 6 2 6" xfId="6195"/>
    <cellStyle name="Обычный 12 3 6 2 6 2" xfId="9055"/>
    <cellStyle name="Обычный 12 3 6 2 6 2 2" xfId="37340"/>
    <cellStyle name="Обычный 12 3 6 2 6 3" xfId="23037"/>
    <cellStyle name="Обычный 12 3 6 2 6 3 2" xfId="51321"/>
    <cellStyle name="Обычный 12 3 6 2 6 4" xfId="34482"/>
    <cellStyle name="Обычный 12 3 6 2 7" xfId="9046"/>
    <cellStyle name="Обычный 12 3 6 2 7 2" xfId="37331"/>
    <cellStyle name="Обычный 12 3 6 2 8" xfId="14952"/>
    <cellStyle name="Обычный 12 3 6 2 8 2" xfId="43237"/>
    <cellStyle name="Обычный 12 3 6 2 9" xfId="19142"/>
    <cellStyle name="Обычный 12 3 6 2 9 2" xfId="47426"/>
    <cellStyle name="Обычный 12 3 6 3" xfId="1097"/>
    <cellStyle name="Обычный 12 3 6 3 10" xfId="29388"/>
    <cellStyle name="Обычный 12 3 6 3 11" xfId="57644"/>
    <cellStyle name="Обычный 12 3 6 3 12" xfId="58994"/>
    <cellStyle name="Обычный 12 3 6 3 2" xfId="3073"/>
    <cellStyle name="Обычный 12 3 6 3 2 2" xfId="9057"/>
    <cellStyle name="Обычный 12 3 6 3 2 2 2" xfId="37342"/>
    <cellStyle name="Обычный 12 3 6 3 2 3" xfId="17221"/>
    <cellStyle name="Обычный 12 3 6 3 2 3 2" xfId="45506"/>
    <cellStyle name="Обычный 12 3 6 3 2 4" xfId="23039"/>
    <cellStyle name="Обычный 12 3 6 3 2 4 2" xfId="51323"/>
    <cellStyle name="Обычный 12 3 6 3 2 5" xfId="31363"/>
    <cellStyle name="Обычный 12 3 6 3 2 6" xfId="60339"/>
    <cellStyle name="Обычный 12 3 6 3 3" xfId="4879"/>
    <cellStyle name="Обычный 12 3 6 3 3 2" xfId="9058"/>
    <cellStyle name="Обычный 12 3 6 3 3 2 2" xfId="37343"/>
    <cellStyle name="Обычный 12 3 6 3 3 3" xfId="23040"/>
    <cellStyle name="Обычный 12 3 6 3 3 3 2" xfId="51324"/>
    <cellStyle name="Обычный 12 3 6 3 3 4" xfId="33168"/>
    <cellStyle name="Обычный 12 3 6 3 4" xfId="6197"/>
    <cellStyle name="Обычный 12 3 6 3 4 2" xfId="9059"/>
    <cellStyle name="Обычный 12 3 6 3 4 2 2" xfId="37344"/>
    <cellStyle name="Обычный 12 3 6 3 4 3" xfId="23041"/>
    <cellStyle name="Обычный 12 3 6 3 4 3 2" xfId="51325"/>
    <cellStyle name="Обычный 12 3 6 3 4 4" xfId="34484"/>
    <cellStyle name="Обычный 12 3 6 3 5" xfId="9056"/>
    <cellStyle name="Обычный 12 3 6 3 5 2" xfId="37341"/>
    <cellStyle name="Обычный 12 3 6 3 6" xfId="15246"/>
    <cellStyle name="Обычный 12 3 6 3 6 2" xfId="43531"/>
    <cellStyle name="Обычный 12 3 6 3 7" xfId="19144"/>
    <cellStyle name="Обычный 12 3 6 3 7 2" xfId="47428"/>
    <cellStyle name="Обычный 12 3 6 3 8" xfId="20341"/>
    <cellStyle name="Обычный 12 3 6 3 8 2" xfId="48625"/>
    <cellStyle name="Обычный 12 3 6 3 9" xfId="23038"/>
    <cellStyle name="Обычный 12 3 6 3 9 2" xfId="51322"/>
    <cellStyle name="Обычный 12 3 6 4" xfId="1792"/>
    <cellStyle name="Обычный 12 3 6 4 2" xfId="3767"/>
    <cellStyle name="Обычный 12 3 6 4 2 2" xfId="9061"/>
    <cellStyle name="Обычный 12 3 6 4 2 2 2" xfId="37346"/>
    <cellStyle name="Обычный 12 3 6 4 2 3" xfId="17915"/>
    <cellStyle name="Обычный 12 3 6 4 2 3 2" xfId="46200"/>
    <cellStyle name="Обычный 12 3 6 4 2 4" xfId="23043"/>
    <cellStyle name="Обычный 12 3 6 4 2 4 2" xfId="51327"/>
    <cellStyle name="Обычный 12 3 6 4 2 5" xfId="32057"/>
    <cellStyle name="Обычный 12 3 6 4 3" xfId="9060"/>
    <cellStyle name="Обычный 12 3 6 4 3 2" xfId="37345"/>
    <cellStyle name="Обычный 12 3 6 4 4" xfId="15940"/>
    <cellStyle name="Обычный 12 3 6 4 4 2" xfId="44225"/>
    <cellStyle name="Обычный 12 3 6 4 5" xfId="23042"/>
    <cellStyle name="Обычный 12 3 6 4 5 2" xfId="51326"/>
    <cellStyle name="Обычный 12 3 6 4 6" xfId="30082"/>
    <cellStyle name="Обычный 12 3 6 4 7" xfId="60336"/>
    <cellStyle name="Обычный 12 3 6 5" xfId="2450"/>
    <cellStyle name="Обычный 12 3 6 5 2" xfId="9062"/>
    <cellStyle name="Обычный 12 3 6 5 2 2" xfId="37347"/>
    <cellStyle name="Обычный 12 3 6 5 3" xfId="16598"/>
    <cellStyle name="Обычный 12 3 6 5 3 2" xfId="44883"/>
    <cellStyle name="Обычный 12 3 6 5 4" xfId="23044"/>
    <cellStyle name="Обычный 12 3 6 5 4 2" xfId="51328"/>
    <cellStyle name="Обычный 12 3 6 5 5" xfId="30740"/>
    <cellStyle name="Обычный 12 3 6 6" xfId="4876"/>
    <cellStyle name="Обычный 12 3 6 6 2" xfId="9063"/>
    <cellStyle name="Обычный 12 3 6 6 2 2" xfId="37348"/>
    <cellStyle name="Обычный 12 3 6 6 3" xfId="23045"/>
    <cellStyle name="Обычный 12 3 6 6 3 2" xfId="51329"/>
    <cellStyle name="Обычный 12 3 6 6 4" xfId="33165"/>
    <cellStyle name="Обычный 12 3 6 7" xfId="6194"/>
    <cellStyle name="Обычный 12 3 6 7 2" xfId="9064"/>
    <cellStyle name="Обычный 12 3 6 7 2 2" xfId="37349"/>
    <cellStyle name="Обычный 12 3 6 7 3" xfId="23046"/>
    <cellStyle name="Обычный 12 3 6 7 3 2" xfId="51330"/>
    <cellStyle name="Обычный 12 3 6 7 4" xfId="34481"/>
    <cellStyle name="Обычный 12 3 6 8" xfId="9045"/>
    <cellStyle name="Обычный 12 3 6 8 2" xfId="37330"/>
    <cellStyle name="Обычный 12 3 6 9" xfId="14623"/>
    <cellStyle name="Обычный 12 3 6 9 2" xfId="42908"/>
    <cellStyle name="Обычный 12 3 7" xfId="635"/>
    <cellStyle name="Обычный 12 3 7 10" xfId="20342"/>
    <cellStyle name="Обычный 12 3 7 10 2" xfId="48626"/>
    <cellStyle name="Обычный 12 3 7 11" xfId="23047"/>
    <cellStyle name="Обычный 12 3 7 11 2" xfId="51331"/>
    <cellStyle name="Обычный 12 3 7 12" xfId="28930"/>
    <cellStyle name="Обычный 12 3 7 13" xfId="57645"/>
    <cellStyle name="Обычный 12 3 7 14" xfId="58995"/>
    <cellStyle name="Обычный 12 3 7 2" xfId="1099"/>
    <cellStyle name="Обычный 12 3 7 2 10" xfId="29390"/>
    <cellStyle name="Обычный 12 3 7 2 11" xfId="57646"/>
    <cellStyle name="Обычный 12 3 7 2 12" xfId="58996"/>
    <cellStyle name="Обычный 12 3 7 2 2" xfId="3075"/>
    <cellStyle name="Обычный 12 3 7 2 2 2" xfId="9067"/>
    <cellStyle name="Обычный 12 3 7 2 2 2 2" xfId="37352"/>
    <cellStyle name="Обычный 12 3 7 2 2 3" xfId="17223"/>
    <cellStyle name="Обычный 12 3 7 2 2 3 2" xfId="45508"/>
    <cellStyle name="Обычный 12 3 7 2 2 4" xfId="23049"/>
    <cellStyle name="Обычный 12 3 7 2 2 4 2" xfId="51333"/>
    <cellStyle name="Обычный 12 3 7 2 2 5" xfId="31365"/>
    <cellStyle name="Обычный 12 3 7 2 2 6" xfId="60341"/>
    <cellStyle name="Обычный 12 3 7 2 3" xfId="4881"/>
    <cellStyle name="Обычный 12 3 7 2 3 2" xfId="9068"/>
    <cellStyle name="Обычный 12 3 7 2 3 2 2" xfId="37353"/>
    <cellStyle name="Обычный 12 3 7 2 3 3" xfId="23050"/>
    <cellStyle name="Обычный 12 3 7 2 3 3 2" xfId="51334"/>
    <cellStyle name="Обычный 12 3 7 2 3 4" xfId="33170"/>
    <cellStyle name="Обычный 12 3 7 2 4" xfId="6199"/>
    <cellStyle name="Обычный 12 3 7 2 4 2" xfId="9069"/>
    <cellStyle name="Обычный 12 3 7 2 4 2 2" xfId="37354"/>
    <cellStyle name="Обычный 12 3 7 2 4 3" xfId="23051"/>
    <cellStyle name="Обычный 12 3 7 2 4 3 2" xfId="51335"/>
    <cellStyle name="Обычный 12 3 7 2 4 4" xfId="34486"/>
    <cellStyle name="Обычный 12 3 7 2 5" xfId="9066"/>
    <cellStyle name="Обычный 12 3 7 2 5 2" xfId="37351"/>
    <cellStyle name="Обычный 12 3 7 2 6" xfId="15248"/>
    <cellStyle name="Обычный 12 3 7 2 6 2" xfId="43533"/>
    <cellStyle name="Обычный 12 3 7 2 7" xfId="19146"/>
    <cellStyle name="Обычный 12 3 7 2 7 2" xfId="47430"/>
    <cellStyle name="Обычный 12 3 7 2 8" xfId="20343"/>
    <cellStyle name="Обычный 12 3 7 2 8 2" xfId="48627"/>
    <cellStyle name="Обычный 12 3 7 2 9" xfId="23048"/>
    <cellStyle name="Обычный 12 3 7 2 9 2" xfId="51332"/>
    <cellStyle name="Обычный 12 3 7 3" xfId="1957"/>
    <cellStyle name="Обычный 12 3 7 3 2" xfId="3932"/>
    <cellStyle name="Обычный 12 3 7 3 2 2" xfId="9071"/>
    <cellStyle name="Обычный 12 3 7 3 2 2 2" xfId="37356"/>
    <cellStyle name="Обычный 12 3 7 3 2 3" xfId="18080"/>
    <cellStyle name="Обычный 12 3 7 3 2 3 2" xfId="46365"/>
    <cellStyle name="Обычный 12 3 7 3 2 4" xfId="23053"/>
    <cellStyle name="Обычный 12 3 7 3 2 4 2" xfId="51337"/>
    <cellStyle name="Обычный 12 3 7 3 2 5" xfId="32222"/>
    <cellStyle name="Обычный 12 3 7 3 3" xfId="9070"/>
    <cellStyle name="Обычный 12 3 7 3 3 2" xfId="37355"/>
    <cellStyle name="Обычный 12 3 7 3 4" xfId="16105"/>
    <cellStyle name="Обычный 12 3 7 3 4 2" xfId="44390"/>
    <cellStyle name="Обычный 12 3 7 3 5" xfId="23052"/>
    <cellStyle name="Обычный 12 3 7 3 5 2" xfId="51336"/>
    <cellStyle name="Обычный 12 3 7 3 6" xfId="30247"/>
    <cellStyle name="Обычный 12 3 7 3 7" xfId="60340"/>
    <cellStyle name="Обычный 12 3 7 4" xfId="2615"/>
    <cellStyle name="Обычный 12 3 7 4 2" xfId="9072"/>
    <cellStyle name="Обычный 12 3 7 4 2 2" xfId="37357"/>
    <cellStyle name="Обычный 12 3 7 4 3" xfId="16763"/>
    <cellStyle name="Обычный 12 3 7 4 3 2" xfId="45048"/>
    <cellStyle name="Обычный 12 3 7 4 4" xfId="23054"/>
    <cellStyle name="Обычный 12 3 7 4 4 2" xfId="51338"/>
    <cellStyle name="Обычный 12 3 7 4 5" xfId="30905"/>
    <cellStyle name="Обычный 12 3 7 5" xfId="4880"/>
    <cellStyle name="Обычный 12 3 7 5 2" xfId="9073"/>
    <cellStyle name="Обычный 12 3 7 5 2 2" xfId="37358"/>
    <cellStyle name="Обычный 12 3 7 5 3" xfId="23055"/>
    <cellStyle name="Обычный 12 3 7 5 3 2" xfId="51339"/>
    <cellStyle name="Обычный 12 3 7 5 4" xfId="33169"/>
    <cellStyle name="Обычный 12 3 7 6" xfId="6198"/>
    <cellStyle name="Обычный 12 3 7 6 2" xfId="9074"/>
    <cellStyle name="Обычный 12 3 7 6 2 2" xfId="37359"/>
    <cellStyle name="Обычный 12 3 7 6 3" xfId="23056"/>
    <cellStyle name="Обычный 12 3 7 6 3 2" xfId="51340"/>
    <cellStyle name="Обычный 12 3 7 6 4" xfId="34485"/>
    <cellStyle name="Обычный 12 3 7 7" xfId="9065"/>
    <cellStyle name="Обычный 12 3 7 7 2" xfId="37350"/>
    <cellStyle name="Обычный 12 3 7 8" xfId="14788"/>
    <cellStyle name="Обычный 12 3 7 8 2" xfId="43073"/>
    <cellStyle name="Обычный 12 3 7 9" xfId="19145"/>
    <cellStyle name="Обычный 12 3 7 9 2" xfId="47429"/>
    <cellStyle name="Обычный 12 3 8" xfId="1052"/>
    <cellStyle name="Обычный 12 3 8 10" xfId="29343"/>
    <cellStyle name="Обычный 12 3 8 11" xfId="57647"/>
    <cellStyle name="Обычный 12 3 8 12" xfId="58997"/>
    <cellStyle name="Обычный 12 3 8 2" xfId="3028"/>
    <cellStyle name="Обычный 12 3 8 2 2" xfId="9076"/>
    <cellStyle name="Обычный 12 3 8 2 2 2" xfId="37361"/>
    <cellStyle name="Обычный 12 3 8 2 3" xfId="17176"/>
    <cellStyle name="Обычный 12 3 8 2 3 2" xfId="45461"/>
    <cellStyle name="Обычный 12 3 8 2 4" xfId="23058"/>
    <cellStyle name="Обычный 12 3 8 2 4 2" xfId="51342"/>
    <cellStyle name="Обычный 12 3 8 2 5" xfId="31318"/>
    <cellStyle name="Обычный 12 3 8 2 6" xfId="60342"/>
    <cellStyle name="Обычный 12 3 8 3" xfId="4882"/>
    <cellStyle name="Обычный 12 3 8 3 2" xfId="9077"/>
    <cellStyle name="Обычный 12 3 8 3 2 2" xfId="37362"/>
    <cellStyle name="Обычный 12 3 8 3 3" xfId="23059"/>
    <cellStyle name="Обычный 12 3 8 3 3 2" xfId="51343"/>
    <cellStyle name="Обычный 12 3 8 3 4" xfId="33171"/>
    <cellStyle name="Обычный 12 3 8 4" xfId="6200"/>
    <cellStyle name="Обычный 12 3 8 4 2" xfId="9078"/>
    <cellStyle name="Обычный 12 3 8 4 2 2" xfId="37363"/>
    <cellStyle name="Обычный 12 3 8 4 3" xfId="23060"/>
    <cellStyle name="Обычный 12 3 8 4 3 2" xfId="51344"/>
    <cellStyle name="Обычный 12 3 8 4 4" xfId="34487"/>
    <cellStyle name="Обычный 12 3 8 5" xfId="9075"/>
    <cellStyle name="Обычный 12 3 8 5 2" xfId="37360"/>
    <cellStyle name="Обычный 12 3 8 6" xfId="15201"/>
    <cellStyle name="Обычный 12 3 8 6 2" xfId="43486"/>
    <cellStyle name="Обычный 12 3 8 7" xfId="19147"/>
    <cellStyle name="Обычный 12 3 8 7 2" xfId="47431"/>
    <cellStyle name="Обычный 12 3 8 8" xfId="20344"/>
    <cellStyle name="Обычный 12 3 8 8 2" xfId="48628"/>
    <cellStyle name="Обычный 12 3 8 9" xfId="23057"/>
    <cellStyle name="Обычный 12 3 8 9 2" xfId="51341"/>
    <cellStyle name="Обычный 12 3 9" xfId="1628"/>
    <cellStyle name="Обычный 12 3 9 2" xfId="3603"/>
    <cellStyle name="Обычный 12 3 9 2 2" xfId="9080"/>
    <cellStyle name="Обычный 12 3 9 2 2 2" xfId="37365"/>
    <cellStyle name="Обычный 12 3 9 2 3" xfId="17751"/>
    <cellStyle name="Обычный 12 3 9 2 3 2" xfId="46036"/>
    <cellStyle name="Обычный 12 3 9 2 4" xfId="23062"/>
    <cellStyle name="Обычный 12 3 9 2 4 2" xfId="51346"/>
    <cellStyle name="Обычный 12 3 9 2 5" xfId="31893"/>
    <cellStyle name="Обычный 12 3 9 3" xfId="9079"/>
    <cellStyle name="Обычный 12 3 9 3 2" xfId="37364"/>
    <cellStyle name="Обычный 12 3 9 4" xfId="15776"/>
    <cellStyle name="Обычный 12 3 9 4 2" xfId="44061"/>
    <cellStyle name="Обычный 12 3 9 5" xfId="23061"/>
    <cellStyle name="Обычный 12 3 9 5 2" xfId="51345"/>
    <cellStyle name="Обычный 12 3 9 6" xfId="29918"/>
    <cellStyle name="Обычный 12 3 9 7" xfId="60247"/>
    <cellStyle name="Обычный 12 30" xfId="57146"/>
    <cellStyle name="Обычный 12 31" xfId="57312"/>
    <cellStyle name="Обычный 12 32" xfId="58677"/>
    <cellStyle name="Обычный 12 4" xfId="203"/>
    <cellStyle name="Обычный 12 4 10" xfId="2298"/>
    <cellStyle name="Обычный 12 4 10 2" xfId="9082"/>
    <cellStyle name="Обычный 12 4 10 2 2" xfId="37367"/>
    <cellStyle name="Обычный 12 4 10 3" xfId="16446"/>
    <cellStyle name="Обычный 12 4 10 3 2" xfId="44731"/>
    <cellStyle name="Обычный 12 4 10 4" xfId="23064"/>
    <cellStyle name="Обычный 12 4 10 4 2" xfId="51348"/>
    <cellStyle name="Обычный 12 4 10 5" xfId="30588"/>
    <cellStyle name="Обычный 12 4 11" xfId="4276"/>
    <cellStyle name="Обычный 12 4 11 2" xfId="9083"/>
    <cellStyle name="Обычный 12 4 11 2 2" xfId="37368"/>
    <cellStyle name="Обычный 12 4 11 3" xfId="18424"/>
    <cellStyle name="Обычный 12 4 11 3 2" xfId="46709"/>
    <cellStyle name="Обычный 12 4 11 4" xfId="23065"/>
    <cellStyle name="Обычный 12 4 11 4 2" xfId="51349"/>
    <cellStyle name="Обычный 12 4 11 5" xfId="32566"/>
    <cellStyle name="Обычный 12 4 12" xfId="4439"/>
    <cellStyle name="Обычный 12 4 12 2" xfId="9084"/>
    <cellStyle name="Обычный 12 4 12 2 2" xfId="37369"/>
    <cellStyle name="Обычный 12 4 12 3" xfId="18587"/>
    <cellStyle name="Обычный 12 4 12 3 2" xfId="46872"/>
    <cellStyle name="Обычный 12 4 12 4" xfId="23066"/>
    <cellStyle name="Обычный 12 4 12 4 2" xfId="51350"/>
    <cellStyle name="Обычный 12 4 12 5" xfId="32729"/>
    <cellStyle name="Обычный 12 4 13" xfId="4883"/>
    <cellStyle name="Обычный 12 4 13 2" xfId="9085"/>
    <cellStyle name="Обычный 12 4 13 2 2" xfId="37370"/>
    <cellStyle name="Обычный 12 4 13 3" xfId="23067"/>
    <cellStyle name="Обычный 12 4 13 3 2" xfId="51351"/>
    <cellStyle name="Обычный 12 4 13 4" xfId="33172"/>
    <cellStyle name="Обычный 12 4 14" xfId="6201"/>
    <cellStyle name="Обычный 12 4 14 2" xfId="9086"/>
    <cellStyle name="Обычный 12 4 14 2 2" xfId="37371"/>
    <cellStyle name="Обычный 12 4 14 3" xfId="23068"/>
    <cellStyle name="Обычный 12 4 14 3 2" xfId="51352"/>
    <cellStyle name="Обычный 12 4 14 4" xfId="34488"/>
    <cellStyle name="Обычный 12 4 15" xfId="7238"/>
    <cellStyle name="Обычный 12 4 15 2" xfId="9087"/>
    <cellStyle name="Обычный 12 4 15 2 2" xfId="37372"/>
    <cellStyle name="Обычный 12 4 15 3" xfId="23069"/>
    <cellStyle name="Обычный 12 4 15 3 2" xfId="51353"/>
    <cellStyle name="Обычный 12 4 15 4" xfId="35523"/>
    <cellStyle name="Обычный 12 4 16" xfId="9081"/>
    <cellStyle name="Обычный 12 4 16 2" xfId="37366"/>
    <cellStyle name="Обычный 12 4 17" xfId="14471"/>
    <cellStyle name="Обычный 12 4 17 2" xfId="42756"/>
    <cellStyle name="Обычный 12 4 18" xfId="18749"/>
    <cellStyle name="Обычный 12 4 18 2" xfId="47033"/>
    <cellStyle name="Обычный 12 4 19" xfId="20345"/>
    <cellStyle name="Обычный 12 4 19 2" xfId="48629"/>
    <cellStyle name="Обычный 12 4 2" xfId="204"/>
    <cellStyle name="Обычный 12 4 2 10" xfId="4277"/>
    <cellStyle name="Обычный 12 4 2 10 2" xfId="9089"/>
    <cellStyle name="Обычный 12 4 2 10 2 2" xfId="37374"/>
    <cellStyle name="Обычный 12 4 2 10 3" xfId="18425"/>
    <cellStyle name="Обычный 12 4 2 10 3 2" xfId="46710"/>
    <cellStyle name="Обычный 12 4 2 10 4" xfId="23071"/>
    <cellStyle name="Обычный 12 4 2 10 4 2" xfId="51355"/>
    <cellStyle name="Обычный 12 4 2 10 5" xfId="32567"/>
    <cellStyle name="Обычный 12 4 2 11" xfId="4440"/>
    <cellStyle name="Обычный 12 4 2 11 2" xfId="9090"/>
    <cellStyle name="Обычный 12 4 2 11 2 2" xfId="37375"/>
    <cellStyle name="Обычный 12 4 2 11 3" xfId="18588"/>
    <cellStyle name="Обычный 12 4 2 11 3 2" xfId="46873"/>
    <cellStyle name="Обычный 12 4 2 11 4" xfId="23072"/>
    <cellStyle name="Обычный 12 4 2 11 4 2" xfId="51356"/>
    <cellStyle name="Обычный 12 4 2 11 5" xfId="32730"/>
    <cellStyle name="Обычный 12 4 2 12" xfId="4884"/>
    <cellStyle name="Обычный 12 4 2 12 2" xfId="9091"/>
    <cellStyle name="Обычный 12 4 2 12 2 2" xfId="37376"/>
    <cellStyle name="Обычный 12 4 2 12 3" xfId="23073"/>
    <cellStyle name="Обычный 12 4 2 12 3 2" xfId="51357"/>
    <cellStyle name="Обычный 12 4 2 12 4" xfId="33173"/>
    <cellStyle name="Обычный 12 4 2 13" xfId="6202"/>
    <cellStyle name="Обычный 12 4 2 13 2" xfId="9092"/>
    <cellStyle name="Обычный 12 4 2 13 2 2" xfId="37377"/>
    <cellStyle name="Обычный 12 4 2 13 3" xfId="23074"/>
    <cellStyle name="Обычный 12 4 2 13 3 2" xfId="51358"/>
    <cellStyle name="Обычный 12 4 2 13 4" xfId="34489"/>
    <cellStyle name="Обычный 12 4 2 14" xfId="7239"/>
    <cellStyle name="Обычный 12 4 2 14 2" xfId="9093"/>
    <cellStyle name="Обычный 12 4 2 14 2 2" xfId="37378"/>
    <cellStyle name="Обычный 12 4 2 14 3" xfId="23075"/>
    <cellStyle name="Обычный 12 4 2 14 3 2" xfId="51359"/>
    <cellStyle name="Обычный 12 4 2 14 4" xfId="35524"/>
    <cellStyle name="Обычный 12 4 2 15" xfId="9088"/>
    <cellStyle name="Обычный 12 4 2 15 2" xfId="37373"/>
    <cellStyle name="Обычный 12 4 2 16" xfId="14472"/>
    <cellStyle name="Обычный 12 4 2 16 2" xfId="42757"/>
    <cellStyle name="Обычный 12 4 2 17" xfId="18750"/>
    <cellStyle name="Обычный 12 4 2 17 2" xfId="47034"/>
    <cellStyle name="Обычный 12 4 2 18" xfId="20346"/>
    <cellStyle name="Обычный 12 4 2 18 2" xfId="48630"/>
    <cellStyle name="Обычный 12 4 2 19" xfId="23070"/>
    <cellStyle name="Обычный 12 4 2 19 2" xfId="51354"/>
    <cellStyle name="Обычный 12 4 2 2" xfId="205"/>
    <cellStyle name="Обычный 12 4 2 2 10" xfId="4885"/>
    <cellStyle name="Обычный 12 4 2 2 10 2" xfId="9095"/>
    <cellStyle name="Обычный 12 4 2 2 10 2 2" xfId="37380"/>
    <cellStyle name="Обычный 12 4 2 2 10 3" xfId="23077"/>
    <cellStyle name="Обычный 12 4 2 2 10 3 2" xfId="51361"/>
    <cellStyle name="Обычный 12 4 2 2 10 4" xfId="33174"/>
    <cellStyle name="Обычный 12 4 2 2 11" xfId="6203"/>
    <cellStyle name="Обычный 12 4 2 2 11 2" xfId="9096"/>
    <cellStyle name="Обычный 12 4 2 2 11 2 2" xfId="37381"/>
    <cellStyle name="Обычный 12 4 2 2 11 3" xfId="23078"/>
    <cellStyle name="Обычный 12 4 2 2 11 3 2" xfId="51362"/>
    <cellStyle name="Обычный 12 4 2 2 11 4" xfId="34490"/>
    <cellStyle name="Обычный 12 4 2 2 12" xfId="7240"/>
    <cellStyle name="Обычный 12 4 2 2 12 2" xfId="9097"/>
    <cellStyle name="Обычный 12 4 2 2 12 2 2" xfId="37382"/>
    <cellStyle name="Обычный 12 4 2 2 12 3" xfId="23079"/>
    <cellStyle name="Обычный 12 4 2 2 12 3 2" xfId="51363"/>
    <cellStyle name="Обычный 12 4 2 2 12 4" xfId="35525"/>
    <cellStyle name="Обычный 12 4 2 2 13" xfId="9094"/>
    <cellStyle name="Обычный 12 4 2 2 13 2" xfId="37379"/>
    <cellStyle name="Обычный 12 4 2 2 14" xfId="14473"/>
    <cellStyle name="Обычный 12 4 2 2 14 2" xfId="42758"/>
    <cellStyle name="Обычный 12 4 2 2 15" xfId="18751"/>
    <cellStyle name="Обычный 12 4 2 2 15 2" xfId="47035"/>
    <cellStyle name="Обычный 12 4 2 2 16" xfId="20347"/>
    <cellStyle name="Обычный 12 4 2 2 16 2" xfId="48631"/>
    <cellStyle name="Обычный 12 4 2 2 17" xfId="23076"/>
    <cellStyle name="Обычный 12 4 2 2 17 2" xfId="51360"/>
    <cellStyle name="Обычный 12 4 2 2 18" xfId="28454"/>
    <cellStyle name="Обычный 12 4 2 2 18 2" xfId="56738"/>
    <cellStyle name="Обычный 12 4 2 2 19" xfId="28615"/>
    <cellStyle name="Обычный 12 4 2 2 2" xfId="206"/>
    <cellStyle name="Обычный 12 4 2 2 2 10" xfId="6204"/>
    <cellStyle name="Обычный 12 4 2 2 2 10 2" xfId="9099"/>
    <cellStyle name="Обычный 12 4 2 2 2 10 2 2" xfId="37384"/>
    <cellStyle name="Обычный 12 4 2 2 2 10 3" xfId="23081"/>
    <cellStyle name="Обычный 12 4 2 2 2 10 3 2" xfId="51365"/>
    <cellStyle name="Обычный 12 4 2 2 2 10 4" xfId="34491"/>
    <cellStyle name="Обычный 12 4 2 2 2 11" xfId="7241"/>
    <cellStyle name="Обычный 12 4 2 2 2 11 2" xfId="9100"/>
    <cellStyle name="Обычный 12 4 2 2 2 11 2 2" xfId="37385"/>
    <cellStyle name="Обычный 12 4 2 2 2 11 3" xfId="23082"/>
    <cellStyle name="Обычный 12 4 2 2 2 11 3 2" xfId="51366"/>
    <cellStyle name="Обычный 12 4 2 2 2 11 4" xfId="35526"/>
    <cellStyle name="Обычный 12 4 2 2 2 12" xfId="9098"/>
    <cellStyle name="Обычный 12 4 2 2 2 12 2" xfId="37383"/>
    <cellStyle name="Обычный 12 4 2 2 2 13" xfId="14474"/>
    <cellStyle name="Обычный 12 4 2 2 2 13 2" xfId="42759"/>
    <cellStyle name="Обычный 12 4 2 2 2 14" xfId="18752"/>
    <cellStyle name="Обычный 12 4 2 2 2 14 2" xfId="47036"/>
    <cellStyle name="Обычный 12 4 2 2 2 15" xfId="20348"/>
    <cellStyle name="Обычный 12 4 2 2 2 15 2" xfId="48632"/>
    <cellStyle name="Обычный 12 4 2 2 2 16" xfId="23080"/>
    <cellStyle name="Обычный 12 4 2 2 2 16 2" xfId="51364"/>
    <cellStyle name="Обычный 12 4 2 2 2 17" xfId="28455"/>
    <cellStyle name="Обычный 12 4 2 2 2 17 2" xfId="56739"/>
    <cellStyle name="Обычный 12 4 2 2 2 18" xfId="28616"/>
    <cellStyle name="Обычный 12 4 2 2 2 19" xfId="56899"/>
    <cellStyle name="Обычный 12 4 2 2 2 2" xfId="476"/>
    <cellStyle name="Обычный 12 4 2 2 2 2 10" xfId="19148"/>
    <cellStyle name="Обычный 12 4 2 2 2 2 10 2" xfId="47432"/>
    <cellStyle name="Обычный 12 4 2 2 2 2 11" xfId="20349"/>
    <cellStyle name="Обычный 12 4 2 2 2 2 11 2" xfId="48633"/>
    <cellStyle name="Обычный 12 4 2 2 2 2 12" xfId="23083"/>
    <cellStyle name="Обычный 12 4 2 2 2 2 12 2" xfId="51367"/>
    <cellStyle name="Обычный 12 4 2 2 2 2 13" xfId="28780"/>
    <cellStyle name="Обычный 12 4 2 2 2 2 14" xfId="57652"/>
    <cellStyle name="Обычный 12 4 2 2 2 2 15" xfId="59002"/>
    <cellStyle name="Обычный 12 4 2 2 2 2 2" xfId="817"/>
    <cellStyle name="Обычный 12 4 2 2 2 2 2 10" xfId="20350"/>
    <cellStyle name="Обычный 12 4 2 2 2 2 2 10 2" xfId="48634"/>
    <cellStyle name="Обычный 12 4 2 2 2 2 2 11" xfId="23084"/>
    <cellStyle name="Обычный 12 4 2 2 2 2 2 11 2" xfId="51368"/>
    <cellStyle name="Обычный 12 4 2 2 2 2 2 12" xfId="29109"/>
    <cellStyle name="Обычный 12 4 2 2 2 2 2 13" xfId="57653"/>
    <cellStyle name="Обычный 12 4 2 2 2 2 2 14" xfId="59003"/>
    <cellStyle name="Обычный 12 4 2 2 2 2 2 2" xfId="1105"/>
    <cellStyle name="Обычный 12 4 2 2 2 2 2 2 10" xfId="29396"/>
    <cellStyle name="Обычный 12 4 2 2 2 2 2 2 11" xfId="57654"/>
    <cellStyle name="Обычный 12 4 2 2 2 2 2 2 12" xfId="59004"/>
    <cellStyle name="Обычный 12 4 2 2 2 2 2 2 2" xfId="3081"/>
    <cellStyle name="Обычный 12 4 2 2 2 2 2 2 2 2" xfId="9104"/>
    <cellStyle name="Обычный 12 4 2 2 2 2 2 2 2 2 2" xfId="37389"/>
    <cellStyle name="Обычный 12 4 2 2 2 2 2 2 2 3" xfId="17229"/>
    <cellStyle name="Обычный 12 4 2 2 2 2 2 2 2 3 2" xfId="45514"/>
    <cellStyle name="Обычный 12 4 2 2 2 2 2 2 2 4" xfId="23086"/>
    <cellStyle name="Обычный 12 4 2 2 2 2 2 2 2 4 2" xfId="51370"/>
    <cellStyle name="Обычный 12 4 2 2 2 2 2 2 2 5" xfId="31371"/>
    <cellStyle name="Обычный 12 4 2 2 2 2 2 2 2 6" xfId="60349"/>
    <cellStyle name="Обычный 12 4 2 2 2 2 2 2 3" xfId="4889"/>
    <cellStyle name="Обычный 12 4 2 2 2 2 2 2 3 2" xfId="9105"/>
    <cellStyle name="Обычный 12 4 2 2 2 2 2 2 3 2 2" xfId="37390"/>
    <cellStyle name="Обычный 12 4 2 2 2 2 2 2 3 3" xfId="23087"/>
    <cellStyle name="Обычный 12 4 2 2 2 2 2 2 3 3 2" xfId="51371"/>
    <cellStyle name="Обычный 12 4 2 2 2 2 2 2 3 4" xfId="33178"/>
    <cellStyle name="Обычный 12 4 2 2 2 2 2 2 4" xfId="6207"/>
    <cellStyle name="Обычный 12 4 2 2 2 2 2 2 4 2" xfId="9106"/>
    <cellStyle name="Обычный 12 4 2 2 2 2 2 2 4 2 2" xfId="37391"/>
    <cellStyle name="Обычный 12 4 2 2 2 2 2 2 4 3" xfId="23088"/>
    <cellStyle name="Обычный 12 4 2 2 2 2 2 2 4 3 2" xfId="51372"/>
    <cellStyle name="Обычный 12 4 2 2 2 2 2 2 4 4" xfId="34494"/>
    <cellStyle name="Обычный 12 4 2 2 2 2 2 2 5" xfId="9103"/>
    <cellStyle name="Обычный 12 4 2 2 2 2 2 2 5 2" xfId="37388"/>
    <cellStyle name="Обычный 12 4 2 2 2 2 2 2 6" xfId="15254"/>
    <cellStyle name="Обычный 12 4 2 2 2 2 2 2 6 2" xfId="43539"/>
    <cellStyle name="Обычный 12 4 2 2 2 2 2 2 7" xfId="19150"/>
    <cellStyle name="Обычный 12 4 2 2 2 2 2 2 7 2" xfId="47434"/>
    <cellStyle name="Обычный 12 4 2 2 2 2 2 2 8" xfId="20351"/>
    <cellStyle name="Обычный 12 4 2 2 2 2 2 2 8 2" xfId="48635"/>
    <cellStyle name="Обычный 12 4 2 2 2 2 2 2 9" xfId="23085"/>
    <cellStyle name="Обычный 12 4 2 2 2 2 2 2 9 2" xfId="51369"/>
    <cellStyle name="Обычный 12 4 2 2 2 2 2 3" xfId="2136"/>
    <cellStyle name="Обычный 12 4 2 2 2 2 2 3 2" xfId="4111"/>
    <cellStyle name="Обычный 12 4 2 2 2 2 2 3 2 2" xfId="9108"/>
    <cellStyle name="Обычный 12 4 2 2 2 2 2 3 2 2 2" xfId="37393"/>
    <cellStyle name="Обычный 12 4 2 2 2 2 2 3 2 3" xfId="18259"/>
    <cellStyle name="Обычный 12 4 2 2 2 2 2 3 2 3 2" xfId="46544"/>
    <cellStyle name="Обычный 12 4 2 2 2 2 2 3 2 4" xfId="23090"/>
    <cellStyle name="Обычный 12 4 2 2 2 2 2 3 2 4 2" xfId="51374"/>
    <cellStyle name="Обычный 12 4 2 2 2 2 2 3 2 5" xfId="32401"/>
    <cellStyle name="Обычный 12 4 2 2 2 2 2 3 3" xfId="9107"/>
    <cellStyle name="Обычный 12 4 2 2 2 2 2 3 3 2" xfId="37392"/>
    <cellStyle name="Обычный 12 4 2 2 2 2 2 3 4" xfId="16284"/>
    <cellStyle name="Обычный 12 4 2 2 2 2 2 3 4 2" xfId="44569"/>
    <cellStyle name="Обычный 12 4 2 2 2 2 2 3 5" xfId="23089"/>
    <cellStyle name="Обычный 12 4 2 2 2 2 2 3 5 2" xfId="51373"/>
    <cellStyle name="Обычный 12 4 2 2 2 2 2 3 6" xfId="30426"/>
    <cellStyle name="Обычный 12 4 2 2 2 2 2 3 7" xfId="60348"/>
    <cellStyle name="Обычный 12 4 2 2 2 2 2 4" xfId="2794"/>
    <cellStyle name="Обычный 12 4 2 2 2 2 2 4 2" xfId="9109"/>
    <cellStyle name="Обычный 12 4 2 2 2 2 2 4 2 2" xfId="37394"/>
    <cellStyle name="Обычный 12 4 2 2 2 2 2 4 3" xfId="16942"/>
    <cellStyle name="Обычный 12 4 2 2 2 2 2 4 3 2" xfId="45227"/>
    <cellStyle name="Обычный 12 4 2 2 2 2 2 4 4" xfId="23091"/>
    <cellStyle name="Обычный 12 4 2 2 2 2 2 4 4 2" xfId="51375"/>
    <cellStyle name="Обычный 12 4 2 2 2 2 2 4 5" xfId="31084"/>
    <cellStyle name="Обычный 12 4 2 2 2 2 2 5" xfId="4888"/>
    <cellStyle name="Обычный 12 4 2 2 2 2 2 5 2" xfId="9110"/>
    <cellStyle name="Обычный 12 4 2 2 2 2 2 5 2 2" xfId="37395"/>
    <cellStyle name="Обычный 12 4 2 2 2 2 2 5 3" xfId="23092"/>
    <cellStyle name="Обычный 12 4 2 2 2 2 2 5 3 2" xfId="51376"/>
    <cellStyle name="Обычный 12 4 2 2 2 2 2 5 4" xfId="33177"/>
    <cellStyle name="Обычный 12 4 2 2 2 2 2 6" xfId="6206"/>
    <cellStyle name="Обычный 12 4 2 2 2 2 2 6 2" xfId="9111"/>
    <cellStyle name="Обычный 12 4 2 2 2 2 2 6 2 2" xfId="37396"/>
    <cellStyle name="Обычный 12 4 2 2 2 2 2 6 3" xfId="23093"/>
    <cellStyle name="Обычный 12 4 2 2 2 2 2 6 3 2" xfId="51377"/>
    <cellStyle name="Обычный 12 4 2 2 2 2 2 6 4" xfId="34493"/>
    <cellStyle name="Обычный 12 4 2 2 2 2 2 7" xfId="9102"/>
    <cellStyle name="Обычный 12 4 2 2 2 2 2 7 2" xfId="37387"/>
    <cellStyle name="Обычный 12 4 2 2 2 2 2 8" xfId="14967"/>
    <cellStyle name="Обычный 12 4 2 2 2 2 2 8 2" xfId="43252"/>
    <cellStyle name="Обычный 12 4 2 2 2 2 2 9" xfId="19149"/>
    <cellStyle name="Обычный 12 4 2 2 2 2 2 9 2" xfId="47433"/>
    <cellStyle name="Обычный 12 4 2 2 2 2 3" xfId="1104"/>
    <cellStyle name="Обычный 12 4 2 2 2 2 3 10" xfId="29395"/>
    <cellStyle name="Обычный 12 4 2 2 2 2 3 11" xfId="57655"/>
    <cellStyle name="Обычный 12 4 2 2 2 2 3 12" xfId="59005"/>
    <cellStyle name="Обычный 12 4 2 2 2 2 3 2" xfId="3080"/>
    <cellStyle name="Обычный 12 4 2 2 2 2 3 2 2" xfId="9113"/>
    <cellStyle name="Обычный 12 4 2 2 2 2 3 2 2 2" xfId="37398"/>
    <cellStyle name="Обычный 12 4 2 2 2 2 3 2 3" xfId="17228"/>
    <cellStyle name="Обычный 12 4 2 2 2 2 3 2 3 2" xfId="45513"/>
    <cellStyle name="Обычный 12 4 2 2 2 2 3 2 4" xfId="23095"/>
    <cellStyle name="Обычный 12 4 2 2 2 2 3 2 4 2" xfId="51379"/>
    <cellStyle name="Обычный 12 4 2 2 2 2 3 2 5" xfId="31370"/>
    <cellStyle name="Обычный 12 4 2 2 2 2 3 2 6" xfId="60350"/>
    <cellStyle name="Обычный 12 4 2 2 2 2 3 3" xfId="4890"/>
    <cellStyle name="Обычный 12 4 2 2 2 2 3 3 2" xfId="9114"/>
    <cellStyle name="Обычный 12 4 2 2 2 2 3 3 2 2" xfId="37399"/>
    <cellStyle name="Обычный 12 4 2 2 2 2 3 3 3" xfId="23096"/>
    <cellStyle name="Обычный 12 4 2 2 2 2 3 3 3 2" xfId="51380"/>
    <cellStyle name="Обычный 12 4 2 2 2 2 3 3 4" xfId="33179"/>
    <cellStyle name="Обычный 12 4 2 2 2 2 3 4" xfId="6208"/>
    <cellStyle name="Обычный 12 4 2 2 2 2 3 4 2" xfId="9115"/>
    <cellStyle name="Обычный 12 4 2 2 2 2 3 4 2 2" xfId="37400"/>
    <cellStyle name="Обычный 12 4 2 2 2 2 3 4 3" xfId="23097"/>
    <cellStyle name="Обычный 12 4 2 2 2 2 3 4 3 2" xfId="51381"/>
    <cellStyle name="Обычный 12 4 2 2 2 2 3 4 4" xfId="34495"/>
    <cellStyle name="Обычный 12 4 2 2 2 2 3 5" xfId="9112"/>
    <cellStyle name="Обычный 12 4 2 2 2 2 3 5 2" xfId="37397"/>
    <cellStyle name="Обычный 12 4 2 2 2 2 3 6" xfId="15253"/>
    <cellStyle name="Обычный 12 4 2 2 2 2 3 6 2" xfId="43538"/>
    <cellStyle name="Обычный 12 4 2 2 2 2 3 7" xfId="19151"/>
    <cellStyle name="Обычный 12 4 2 2 2 2 3 7 2" xfId="47435"/>
    <cellStyle name="Обычный 12 4 2 2 2 2 3 8" xfId="20352"/>
    <cellStyle name="Обычный 12 4 2 2 2 2 3 8 2" xfId="48636"/>
    <cellStyle name="Обычный 12 4 2 2 2 2 3 9" xfId="23094"/>
    <cellStyle name="Обычный 12 4 2 2 2 2 3 9 2" xfId="51378"/>
    <cellStyle name="Обычный 12 4 2 2 2 2 4" xfId="1807"/>
    <cellStyle name="Обычный 12 4 2 2 2 2 4 2" xfId="3782"/>
    <cellStyle name="Обычный 12 4 2 2 2 2 4 2 2" xfId="9117"/>
    <cellStyle name="Обычный 12 4 2 2 2 2 4 2 2 2" xfId="37402"/>
    <cellStyle name="Обычный 12 4 2 2 2 2 4 2 3" xfId="17930"/>
    <cellStyle name="Обычный 12 4 2 2 2 2 4 2 3 2" xfId="46215"/>
    <cellStyle name="Обычный 12 4 2 2 2 2 4 2 4" xfId="23099"/>
    <cellStyle name="Обычный 12 4 2 2 2 2 4 2 4 2" xfId="51383"/>
    <cellStyle name="Обычный 12 4 2 2 2 2 4 2 5" xfId="32072"/>
    <cellStyle name="Обычный 12 4 2 2 2 2 4 3" xfId="9116"/>
    <cellStyle name="Обычный 12 4 2 2 2 2 4 3 2" xfId="37401"/>
    <cellStyle name="Обычный 12 4 2 2 2 2 4 4" xfId="15955"/>
    <cellStyle name="Обычный 12 4 2 2 2 2 4 4 2" xfId="44240"/>
    <cellStyle name="Обычный 12 4 2 2 2 2 4 5" xfId="23098"/>
    <cellStyle name="Обычный 12 4 2 2 2 2 4 5 2" xfId="51382"/>
    <cellStyle name="Обычный 12 4 2 2 2 2 4 6" xfId="30097"/>
    <cellStyle name="Обычный 12 4 2 2 2 2 4 7" xfId="60347"/>
    <cellStyle name="Обычный 12 4 2 2 2 2 5" xfId="2465"/>
    <cellStyle name="Обычный 12 4 2 2 2 2 5 2" xfId="9118"/>
    <cellStyle name="Обычный 12 4 2 2 2 2 5 2 2" xfId="37403"/>
    <cellStyle name="Обычный 12 4 2 2 2 2 5 3" xfId="16613"/>
    <cellStyle name="Обычный 12 4 2 2 2 2 5 3 2" xfId="44898"/>
    <cellStyle name="Обычный 12 4 2 2 2 2 5 4" xfId="23100"/>
    <cellStyle name="Обычный 12 4 2 2 2 2 5 4 2" xfId="51384"/>
    <cellStyle name="Обычный 12 4 2 2 2 2 5 5" xfId="30755"/>
    <cellStyle name="Обычный 12 4 2 2 2 2 6" xfId="4887"/>
    <cellStyle name="Обычный 12 4 2 2 2 2 6 2" xfId="9119"/>
    <cellStyle name="Обычный 12 4 2 2 2 2 6 2 2" xfId="37404"/>
    <cellStyle name="Обычный 12 4 2 2 2 2 6 3" xfId="23101"/>
    <cellStyle name="Обычный 12 4 2 2 2 2 6 3 2" xfId="51385"/>
    <cellStyle name="Обычный 12 4 2 2 2 2 6 4" xfId="33176"/>
    <cellStyle name="Обычный 12 4 2 2 2 2 7" xfId="6205"/>
    <cellStyle name="Обычный 12 4 2 2 2 2 7 2" xfId="9120"/>
    <cellStyle name="Обычный 12 4 2 2 2 2 7 2 2" xfId="37405"/>
    <cellStyle name="Обычный 12 4 2 2 2 2 7 3" xfId="23102"/>
    <cellStyle name="Обычный 12 4 2 2 2 2 7 3 2" xfId="51386"/>
    <cellStyle name="Обычный 12 4 2 2 2 2 7 4" xfId="34492"/>
    <cellStyle name="Обычный 12 4 2 2 2 2 8" xfId="9101"/>
    <cellStyle name="Обычный 12 4 2 2 2 2 8 2" xfId="37386"/>
    <cellStyle name="Обычный 12 4 2 2 2 2 9" xfId="14638"/>
    <cellStyle name="Обычный 12 4 2 2 2 2 9 2" xfId="42923"/>
    <cellStyle name="Обычный 12 4 2 2 2 20" xfId="57193"/>
    <cellStyle name="Обычный 12 4 2 2 2 21" xfId="57651"/>
    <cellStyle name="Обычный 12 4 2 2 2 22" xfId="59001"/>
    <cellStyle name="Обычный 12 4 2 2 2 3" xfId="650"/>
    <cellStyle name="Обычный 12 4 2 2 2 3 10" xfId="20353"/>
    <cellStyle name="Обычный 12 4 2 2 2 3 10 2" xfId="48637"/>
    <cellStyle name="Обычный 12 4 2 2 2 3 11" xfId="23103"/>
    <cellStyle name="Обычный 12 4 2 2 2 3 11 2" xfId="51387"/>
    <cellStyle name="Обычный 12 4 2 2 2 3 12" xfId="28945"/>
    <cellStyle name="Обычный 12 4 2 2 2 3 13" xfId="57656"/>
    <cellStyle name="Обычный 12 4 2 2 2 3 14" xfId="59006"/>
    <cellStyle name="Обычный 12 4 2 2 2 3 2" xfId="1106"/>
    <cellStyle name="Обычный 12 4 2 2 2 3 2 10" xfId="29397"/>
    <cellStyle name="Обычный 12 4 2 2 2 3 2 11" xfId="57657"/>
    <cellStyle name="Обычный 12 4 2 2 2 3 2 12" xfId="59007"/>
    <cellStyle name="Обычный 12 4 2 2 2 3 2 2" xfId="3082"/>
    <cellStyle name="Обычный 12 4 2 2 2 3 2 2 2" xfId="9123"/>
    <cellStyle name="Обычный 12 4 2 2 2 3 2 2 2 2" xfId="37408"/>
    <cellStyle name="Обычный 12 4 2 2 2 3 2 2 3" xfId="17230"/>
    <cellStyle name="Обычный 12 4 2 2 2 3 2 2 3 2" xfId="45515"/>
    <cellStyle name="Обычный 12 4 2 2 2 3 2 2 4" xfId="23105"/>
    <cellStyle name="Обычный 12 4 2 2 2 3 2 2 4 2" xfId="51389"/>
    <cellStyle name="Обычный 12 4 2 2 2 3 2 2 5" xfId="31372"/>
    <cellStyle name="Обычный 12 4 2 2 2 3 2 2 6" xfId="60352"/>
    <cellStyle name="Обычный 12 4 2 2 2 3 2 3" xfId="4892"/>
    <cellStyle name="Обычный 12 4 2 2 2 3 2 3 2" xfId="9124"/>
    <cellStyle name="Обычный 12 4 2 2 2 3 2 3 2 2" xfId="37409"/>
    <cellStyle name="Обычный 12 4 2 2 2 3 2 3 3" xfId="23106"/>
    <cellStyle name="Обычный 12 4 2 2 2 3 2 3 3 2" xfId="51390"/>
    <cellStyle name="Обычный 12 4 2 2 2 3 2 3 4" xfId="33181"/>
    <cellStyle name="Обычный 12 4 2 2 2 3 2 4" xfId="6210"/>
    <cellStyle name="Обычный 12 4 2 2 2 3 2 4 2" xfId="9125"/>
    <cellStyle name="Обычный 12 4 2 2 2 3 2 4 2 2" xfId="37410"/>
    <cellStyle name="Обычный 12 4 2 2 2 3 2 4 3" xfId="23107"/>
    <cellStyle name="Обычный 12 4 2 2 2 3 2 4 3 2" xfId="51391"/>
    <cellStyle name="Обычный 12 4 2 2 2 3 2 4 4" xfId="34497"/>
    <cellStyle name="Обычный 12 4 2 2 2 3 2 5" xfId="9122"/>
    <cellStyle name="Обычный 12 4 2 2 2 3 2 5 2" xfId="37407"/>
    <cellStyle name="Обычный 12 4 2 2 2 3 2 6" xfId="15255"/>
    <cellStyle name="Обычный 12 4 2 2 2 3 2 6 2" xfId="43540"/>
    <cellStyle name="Обычный 12 4 2 2 2 3 2 7" xfId="19153"/>
    <cellStyle name="Обычный 12 4 2 2 2 3 2 7 2" xfId="47437"/>
    <cellStyle name="Обычный 12 4 2 2 2 3 2 8" xfId="20354"/>
    <cellStyle name="Обычный 12 4 2 2 2 3 2 8 2" xfId="48638"/>
    <cellStyle name="Обычный 12 4 2 2 2 3 2 9" xfId="23104"/>
    <cellStyle name="Обычный 12 4 2 2 2 3 2 9 2" xfId="51388"/>
    <cellStyle name="Обычный 12 4 2 2 2 3 3" xfId="1972"/>
    <cellStyle name="Обычный 12 4 2 2 2 3 3 2" xfId="3947"/>
    <cellStyle name="Обычный 12 4 2 2 2 3 3 2 2" xfId="9127"/>
    <cellStyle name="Обычный 12 4 2 2 2 3 3 2 2 2" xfId="37412"/>
    <cellStyle name="Обычный 12 4 2 2 2 3 3 2 3" xfId="18095"/>
    <cellStyle name="Обычный 12 4 2 2 2 3 3 2 3 2" xfId="46380"/>
    <cellStyle name="Обычный 12 4 2 2 2 3 3 2 4" xfId="23109"/>
    <cellStyle name="Обычный 12 4 2 2 2 3 3 2 4 2" xfId="51393"/>
    <cellStyle name="Обычный 12 4 2 2 2 3 3 2 5" xfId="32237"/>
    <cellStyle name="Обычный 12 4 2 2 2 3 3 3" xfId="9126"/>
    <cellStyle name="Обычный 12 4 2 2 2 3 3 3 2" xfId="37411"/>
    <cellStyle name="Обычный 12 4 2 2 2 3 3 4" xfId="16120"/>
    <cellStyle name="Обычный 12 4 2 2 2 3 3 4 2" xfId="44405"/>
    <cellStyle name="Обычный 12 4 2 2 2 3 3 5" xfId="23108"/>
    <cellStyle name="Обычный 12 4 2 2 2 3 3 5 2" xfId="51392"/>
    <cellStyle name="Обычный 12 4 2 2 2 3 3 6" xfId="30262"/>
    <cellStyle name="Обычный 12 4 2 2 2 3 3 7" xfId="60351"/>
    <cellStyle name="Обычный 12 4 2 2 2 3 4" xfId="2630"/>
    <cellStyle name="Обычный 12 4 2 2 2 3 4 2" xfId="9128"/>
    <cellStyle name="Обычный 12 4 2 2 2 3 4 2 2" xfId="37413"/>
    <cellStyle name="Обычный 12 4 2 2 2 3 4 3" xfId="16778"/>
    <cellStyle name="Обычный 12 4 2 2 2 3 4 3 2" xfId="45063"/>
    <cellStyle name="Обычный 12 4 2 2 2 3 4 4" xfId="23110"/>
    <cellStyle name="Обычный 12 4 2 2 2 3 4 4 2" xfId="51394"/>
    <cellStyle name="Обычный 12 4 2 2 2 3 4 5" xfId="30920"/>
    <cellStyle name="Обычный 12 4 2 2 2 3 5" xfId="4891"/>
    <cellStyle name="Обычный 12 4 2 2 2 3 5 2" xfId="9129"/>
    <cellStyle name="Обычный 12 4 2 2 2 3 5 2 2" xfId="37414"/>
    <cellStyle name="Обычный 12 4 2 2 2 3 5 3" xfId="23111"/>
    <cellStyle name="Обычный 12 4 2 2 2 3 5 3 2" xfId="51395"/>
    <cellStyle name="Обычный 12 4 2 2 2 3 5 4" xfId="33180"/>
    <cellStyle name="Обычный 12 4 2 2 2 3 6" xfId="6209"/>
    <cellStyle name="Обычный 12 4 2 2 2 3 6 2" xfId="9130"/>
    <cellStyle name="Обычный 12 4 2 2 2 3 6 2 2" xfId="37415"/>
    <cellStyle name="Обычный 12 4 2 2 2 3 6 3" xfId="23112"/>
    <cellStyle name="Обычный 12 4 2 2 2 3 6 3 2" xfId="51396"/>
    <cellStyle name="Обычный 12 4 2 2 2 3 6 4" xfId="34496"/>
    <cellStyle name="Обычный 12 4 2 2 2 3 7" xfId="9121"/>
    <cellStyle name="Обычный 12 4 2 2 2 3 7 2" xfId="37406"/>
    <cellStyle name="Обычный 12 4 2 2 2 3 8" xfId="14803"/>
    <cellStyle name="Обычный 12 4 2 2 2 3 8 2" xfId="43088"/>
    <cellStyle name="Обычный 12 4 2 2 2 3 9" xfId="19152"/>
    <cellStyle name="Обычный 12 4 2 2 2 3 9 2" xfId="47436"/>
    <cellStyle name="Обычный 12 4 2 2 2 4" xfId="1103"/>
    <cellStyle name="Обычный 12 4 2 2 2 4 10" xfId="29394"/>
    <cellStyle name="Обычный 12 4 2 2 2 4 11" xfId="57658"/>
    <cellStyle name="Обычный 12 4 2 2 2 4 12" xfId="59008"/>
    <cellStyle name="Обычный 12 4 2 2 2 4 2" xfId="3079"/>
    <cellStyle name="Обычный 12 4 2 2 2 4 2 2" xfId="9132"/>
    <cellStyle name="Обычный 12 4 2 2 2 4 2 2 2" xfId="37417"/>
    <cellStyle name="Обычный 12 4 2 2 2 4 2 3" xfId="17227"/>
    <cellStyle name="Обычный 12 4 2 2 2 4 2 3 2" xfId="45512"/>
    <cellStyle name="Обычный 12 4 2 2 2 4 2 4" xfId="23114"/>
    <cellStyle name="Обычный 12 4 2 2 2 4 2 4 2" xfId="51398"/>
    <cellStyle name="Обычный 12 4 2 2 2 4 2 5" xfId="31369"/>
    <cellStyle name="Обычный 12 4 2 2 2 4 2 6" xfId="60353"/>
    <cellStyle name="Обычный 12 4 2 2 2 4 3" xfId="4893"/>
    <cellStyle name="Обычный 12 4 2 2 2 4 3 2" xfId="9133"/>
    <cellStyle name="Обычный 12 4 2 2 2 4 3 2 2" xfId="37418"/>
    <cellStyle name="Обычный 12 4 2 2 2 4 3 3" xfId="23115"/>
    <cellStyle name="Обычный 12 4 2 2 2 4 3 3 2" xfId="51399"/>
    <cellStyle name="Обычный 12 4 2 2 2 4 3 4" xfId="33182"/>
    <cellStyle name="Обычный 12 4 2 2 2 4 4" xfId="6211"/>
    <cellStyle name="Обычный 12 4 2 2 2 4 4 2" xfId="9134"/>
    <cellStyle name="Обычный 12 4 2 2 2 4 4 2 2" xfId="37419"/>
    <cellStyle name="Обычный 12 4 2 2 2 4 4 3" xfId="23116"/>
    <cellStyle name="Обычный 12 4 2 2 2 4 4 3 2" xfId="51400"/>
    <cellStyle name="Обычный 12 4 2 2 2 4 4 4" xfId="34498"/>
    <cellStyle name="Обычный 12 4 2 2 2 4 5" xfId="9131"/>
    <cellStyle name="Обычный 12 4 2 2 2 4 5 2" xfId="37416"/>
    <cellStyle name="Обычный 12 4 2 2 2 4 6" xfId="15252"/>
    <cellStyle name="Обычный 12 4 2 2 2 4 6 2" xfId="43537"/>
    <cellStyle name="Обычный 12 4 2 2 2 4 7" xfId="19154"/>
    <cellStyle name="Обычный 12 4 2 2 2 4 7 2" xfId="47438"/>
    <cellStyle name="Обычный 12 4 2 2 2 4 8" xfId="20355"/>
    <cellStyle name="Обычный 12 4 2 2 2 4 8 2" xfId="48639"/>
    <cellStyle name="Обычный 12 4 2 2 2 4 9" xfId="23113"/>
    <cellStyle name="Обычный 12 4 2 2 2 4 9 2" xfId="51397"/>
    <cellStyle name="Обычный 12 4 2 2 2 5" xfId="1643"/>
    <cellStyle name="Обычный 12 4 2 2 2 5 2" xfId="3618"/>
    <cellStyle name="Обычный 12 4 2 2 2 5 2 2" xfId="9136"/>
    <cellStyle name="Обычный 12 4 2 2 2 5 2 2 2" xfId="37421"/>
    <cellStyle name="Обычный 12 4 2 2 2 5 2 3" xfId="17766"/>
    <cellStyle name="Обычный 12 4 2 2 2 5 2 3 2" xfId="46051"/>
    <cellStyle name="Обычный 12 4 2 2 2 5 2 4" xfId="23118"/>
    <cellStyle name="Обычный 12 4 2 2 2 5 2 4 2" xfId="51402"/>
    <cellStyle name="Обычный 12 4 2 2 2 5 2 5" xfId="31908"/>
    <cellStyle name="Обычный 12 4 2 2 2 5 3" xfId="9135"/>
    <cellStyle name="Обычный 12 4 2 2 2 5 3 2" xfId="37420"/>
    <cellStyle name="Обычный 12 4 2 2 2 5 4" xfId="15791"/>
    <cellStyle name="Обычный 12 4 2 2 2 5 4 2" xfId="44076"/>
    <cellStyle name="Обычный 12 4 2 2 2 5 5" xfId="23117"/>
    <cellStyle name="Обычный 12 4 2 2 2 5 5 2" xfId="51401"/>
    <cellStyle name="Обычный 12 4 2 2 2 5 6" xfId="29933"/>
    <cellStyle name="Обычный 12 4 2 2 2 5 7" xfId="60346"/>
    <cellStyle name="Обычный 12 4 2 2 2 6" xfId="2301"/>
    <cellStyle name="Обычный 12 4 2 2 2 6 2" xfId="9137"/>
    <cellStyle name="Обычный 12 4 2 2 2 6 2 2" xfId="37422"/>
    <cellStyle name="Обычный 12 4 2 2 2 6 3" xfId="16449"/>
    <cellStyle name="Обычный 12 4 2 2 2 6 3 2" xfId="44734"/>
    <cellStyle name="Обычный 12 4 2 2 2 6 4" xfId="23119"/>
    <cellStyle name="Обычный 12 4 2 2 2 6 4 2" xfId="51403"/>
    <cellStyle name="Обычный 12 4 2 2 2 6 5" xfId="30591"/>
    <cellStyle name="Обычный 12 4 2 2 2 7" xfId="4279"/>
    <cellStyle name="Обычный 12 4 2 2 2 7 2" xfId="9138"/>
    <cellStyle name="Обычный 12 4 2 2 2 7 2 2" xfId="37423"/>
    <cellStyle name="Обычный 12 4 2 2 2 7 3" xfId="18427"/>
    <cellStyle name="Обычный 12 4 2 2 2 7 3 2" xfId="46712"/>
    <cellStyle name="Обычный 12 4 2 2 2 7 4" xfId="23120"/>
    <cellStyle name="Обычный 12 4 2 2 2 7 4 2" xfId="51404"/>
    <cellStyle name="Обычный 12 4 2 2 2 7 5" xfId="32569"/>
    <cellStyle name="Обычный 12 4 2 2 2 8" xfId="4442"/>
    <cellStyle name="Обычный 12 4 2 2 2 8 2" xfId="9139"/>
    <cellStyle name="Обычный 12 4 2 2 2 8 2 2" xfId="37424"/>
    <cellStyle name="Обычный 12 4 2 2 2 8 3" xfId="18590"/>
    <cellStyle name="Обычный 12 4 2 2 2 8 3 2" xfId="46875"/>
    <cellStyle name="Обычный 12 4 2 2 2 8 4" xfId="23121"/>
    <cellStyle name="Обычный 12 4 2 2 2 8 4 2" xfId="51405"/>
    <cellStyle name="Обычный 12 4 2 2 2 8 5" xfId="32732"/>
    <cellStyle name="Обычный 12 4 2 2 2 9" xfId="4886"/>
    <cellStyle name="Обычный 12 4 2 2 2 9 2" xfId="9140"/>
    <cellStyle name="Обычный 12 4 2 2 2 9 2 2" xfId="37425"/>
    <cellStyle name="Обычный 12 4 2 2 2 9 3" xfId="23122"/>
    <cellStyle name="Обычный 12 4 2 2 2 9 3 2" xfId="51406"/>
    <cellStyle name="Обычный 12 4 2 2 2 9 4" xfId="33175"/>
    <cellStyle name="Обычный 12 4 2 2 20" xfId="56898"/>
    <cellStyle name="Обычный 12 4 2 2 21" xfId="57192"/>
    <cellStyle name="Обычный 12 4 2 2 22" xfId="57650"/>
    <cellStyle name="Обычный 12 4 2 2 23" xfId="59000"/>
    <cellStyle name="Обычный 12 4 2 2 3" xfId="475"/>
    <cellStyle name="Обычный 12 4 2 2 3 10" xfId="19155"/>
    <cellStyle name="Обычный 12 4 2 2 3 10 2" xfId="47439"/>
    <cellStyle name="Обычный 12 4 2 2 3 11" xfId="20356"/>
    <cellStyle name="Обычный 12 4 2 2 3 11 2" xfId="48640"/>
    <cellStyle name="Обычный 12 4 2 2 3 12" xfId="23123"/>
    <cellStyle name="Обычный 12 4 2 2 3 12 2" xfId="51407"/>
    <cellStyle name="Обычный 12 4 2 2 3 13" xfId="28779"/>
    <cellStyle name="Обычный 12 4 2 2 3 14" xfId="57659"/>
    <cellStyle name="Обычный 12 4 2 2 3 15" xfId="59009"/>
    <cellStyle name="Обычный 12 4 2 2 3 2" xfId="816"/>
    <cellStyle name="Обычный 12 4 2 2 3 2 10" xfId="20357"/>
    <cellStyle name="Обычный 12 4 2 2 3 2 10 2" xfId="48641"/>
    <cellStyle name="Обычный 12 4 2 2 3 2 11" xfId="23124"/>
    <cellStyle name="Обычный 12 4 2 2 3 2 11 2" xfId="51408"/>
    <cellStyle name="Обычный 12 4 2 2 3 2 12" xfId="29108"/>
    <cellStyle name="Обычный 12 4 2 2 3 2 13" xfId="57660"/>
    <cellStyle name="Обычный 12 4 2 2 3 2 14" xfId="59010"/>
    <cellStyle name="Обычный 12 4 2 2 3 2 2" xfId="1108"/>
    <cellStyle name="Обычный 12 4 2 2 3 2 2 10" xfId="29399"/>
    <cellStyle name="Обычный 12 4 2 2 3 2 2 11" xfId="57661"/>
    <cellStyle name="Обычный 12 4 2 2 3 2 2 12" xfId="59011"/>
    <cellStyle name="Обычный 12 4 2 2 3 2 2 2" xfId="3084"/>
    <cellStyle name="Обычный 12 4 2 2 3 2 2 2 2" xfId="9144"/>
    <cellStyle name="Обычный 12 4 2 2 3 2 2 2 2 2" xfId="37429"/>
    <cellStyle name="Обычный 12 4 2 2 3 2 2 2 3" xfId="17232"/>
    <cellStyle name="Обычный 12 4 2 2 3 2 2 2 3 2" xfId="45517"/>
    <cellStyle name="Обычный 12 4 2 2 3 2 2 2 4" xfId="23126"/>
    <cellStyle name="Обычный 12 4 2 2 3 2 2 2 4 2" xfId="51410"/>
    <cellStyle name="Обычный 12 4 2 2 3 2 2 2 5" xfId="31374"/>
    <cellStyle name="Обычный 12 4 2 2 3 2 2 2 6" xfId="60356"/>
    <cellStyle name="Обычный 12 4 2 2 3 2 2 3" xfId="4896"/>
    <cellStyle name="Обычный 12 4 2 2 3 2 2 3 2" xfId="9145"/>
    <cellStyle name="Обычный 12 4 2 2 3 2 2 3 2 2" xfId="37430"/>
    <cellStyle name="Обычный 12 4 2 2 3 2 2 3 3" xfId="23127"/>
    <cellStyle name="Обычный 12 4 2 2 3 2 2 3 3 2" xfId="51411"/>
    <cellStyle name="Обычный 12 4 2 2 3 2 2 3 4" xfId="33185"/>
    <cellStyle name="Обычный 12 4 2 2 3 2 2 4" xfId="6214"/>
    <cellStyle name="Обычный 12 4 2 2 3 2 2 4 2" xfId="9146"/>
    <cellStyle name="Обычный 12 4 2 2 3 2 2 4 2 2" xfId="37431"/>
    <cellStyle name="Обычный 12 4 2 2 3 2 2 4 3" xfId="23128"/>
    <cellStyle name="Обычный 12 4 2 2 3 2 2 4 3 2" xfId="51412"/>
    <cellStyle name="Обычный 12 4 2 2 3 2 2 4 4" xfId="34501"/>
    <cellStyle name="Обычный 12 4 2 2 3 2 2 5" xfId="9143"/>
    <cellStyle name="Обычный 12 4 2 2 3 2 2 5 2" xfId="37428"/>
    <cellStyle name="Обычный 12 4 2 2 3 2 2 6" xfId="15257"/>
    <cellStyle name="Обычный 12 4 2 2 3 2 2 6 2" xfId="43542"/>
    <cellStyle name="Обычный 12 4 2 2 3 2 2 7" xfId="19157"/>
    <cellStyle name="Обычный 12 4 2 2 3 2 2 7 2" xfId="47441"/>
    <cellStyle name="Обычный 12 4 2 2 3 2 2 8" xfId="20358"/>
    <cellStyle name="Обычный 12 4 2 2 3 2 2 8 2" xfId="48642"/>
    <cellStyle name="Обычный 12 4 2 2 3 2 2 9" xfId="23125"/>
    <cellStyle name="Обычный 12 4 2 2 3 2 2 9 2" xfId="51409"/>
    <cellStyle name="Обычный 12 4 2 2 3 2 3" xfId="2135"/>
    <cellStyle name="Обычный 12 4 2 2 3 2 3 2" xfId="4110"/>
    <cellStyle name="Обычный 12 4 2 2 3 2 3 2 2" xfId="9148"/>
    <cellStyle name="Обычный 12 4 2 2 3 2 3 2 2 2" xfId="37433"/>
    <cellStyle name="Обычный 12 4 2 2 3 2 3 2 3" xfId="18258"/>
    <cellStyle name="Обычный 12 4 2 2 3 2 3 2 3 2" xfId="46543"/>
    <cellStyle name="Обычный 12 4 2 2 3 2 3 2 4" xfId="23130"/>
    <cellStyle name="Обычный 12 4 2 2 3 2 3 2 4 2" xfId="51414"/>
    <cellStyle name="Обычный 12 4 2 2 3 2 3 2 5" xfId="32400"/>
    <cellStyle name="Обычный 12 4 2 2 3 2 3 3" xfId="9147"/>
    <cellStyle name="Обычный 12 4 2 2 3 2 3 3 2" xfId="37432"/>
    <cellStyle name="Обычный 12 4 2 2 3 2 3 4" xfId="16283"/>
    <cellStyle name="Обычный 12 4 2 2 3 2 3 4 2" xfId="44568"/>
    <cellStyle name="Обычный 12 4 2 2 3 2 3 5" xfId="23129"/>
    <cellStyle name="Обычный 12 4 2 2 3 2 3 5 2" xfId="51413"/>
    <cellStyle name="Обычный 12 4 2 2 3 2 3 6" xfId="30425"/>
    <cellStyle name="Обычный 12 4 2 2 3 2 3 7" xfId="60355"/>
    <cellStyle name="Обычный 12 4 2 2 3 2 4" xfId="2793"/>
    <cellStyle name="Обычный 12 4 2 2 3 2 4 2" xfId="9149"/>
    <cellStyle name="Обычный 12 4 2 2 3 2 4 2 2" xfId="37434"/>
    <cellStyle name="Обычный 12 4 2 2 3 2 4 3" xfId="16941"/>
    <cellStyle name="Обычный 12 4 2 2 3 2 4 3 2" xfId="45226"/>
    <cellStyle name="Обычный 12 4 2 2 3 2 4 4" xfId="23131"/>
    <cellStyle name="Обычный 12 4 2 2 3 2 4 4 2" xfId="51415"/>
    <cellStyle name="Обычный 12 4 2 2 3 2 4 5" xfId="31083"/>
    <cellStyle name="Обычный 12 4 2 2 3 2 5" xfId="4895"/>
    <cellStyle name="Обычный 12 4 2 2 3 2 5 2" xfId="9150"/>
    <cellStyle name="Обычный 12 4 2 2 3 2 5 2 2" xfId="37435"/>
    <cellStyle name="Обычный 12 4 2 2 3 2 5 3" xfId="23132"/>
    <cellStyle name="Обычный 12 4 2 2 3 2 5 3 2" xfId="51416"/>
    <cellStyle name="Обычный 12 4 2 2 3 2 5 4" xfId="33184"/>
    <cellStyle name="Обычный 12 4 2 2 3 2 6" xfId="6213"/>
    <cellStyle name="Обычный 12 4 2 2 3 2 6 2" xfId="9151"/>
    <cellStyle name="Обычный 12 4 2 2 3 2 6 2 2" xfId="37436"/>
    <cellStyle name="Обычный 12 4 2 2 3 2 6 3" xfId="23133"/>
    <cellStyle name="Обычный 12 4 2 2 3 2 6 3 2" xfId="51417"/>
    <cellStyle name="Обычный 12 4 2 2 3 2 6 4" xfId="34500"/>
    <cellStyle name="Обычный 12 4 2 2 3 2 7" xfId="9142"/>
    <cellStyle name="Обычный 12 4 2 2 3 2 7 2" xfId="37427"/>
    <cellStyle name="Обычный 12 4 2 2 3 2 8" xfId="14966"/>
    <cellStyle name="Обычный 12 4 2 2 3 2 8 2" xfId="43251"/>
    <cellStyle name="Обычный 12 4 2 2 3 2 9" xfId="19156"/>
    <cellStyle name="Обычный 12 4 2 2 3 2 9 2" xfId="47440"/>
    <cellStyle name="Обычный 12 4 2 2 3 3" xfId="1107"/>
    <cellStyle name="Обычный 12 4 2 2 3 3 10" xfId="29398"/>
    <cellStyle name="Обычный 12 4 2 2 3 3 11" xfId="57662"/>
    <cellStyle name="Обычный 12 4 2 2 3 3 12" xfId="59012"/>
    <cellStyle name="Обычный 12 4 2 2 3 3 2" xfId="3083"/>
    <cellStyle name="Обычный 12 4 2 2 3 3 2 2" xfId="9153"/>
    <cellStyle name="Обычный 12 4 2 2 3 3 2 2 2" xfId="37438"/>
    <cellStyle name="Обычный 12 4 2 2 3 3 2 3" xfId="17231"/>
    <cellStyle name="Обычный 12 4 2 2 3 3 2 3 2" xfId="45516"/>
    <cellStyle name="Обычный 12 4 2 2 3 3 2 4" xfId="23135"/>
    <cellStyle name="Обычный 12 4 2 2 3 3 2 4 2" xfId="51419"/>
    <cellStyle name="Обычный 12 4 2 2 3 3 2 5" xfId="31373"/>
    <cellStyle name="Обычный 12 4 2 2 3 3 2 6" xfId="60357"/>
    <cellStyle name="Обычный 12 4 2 2 3 3 3" xfId="4897"/>
    <cellStyle name="Обычный 12 4 2 2 3 3 3 2" xfId="9154"/>
    <cellStyle name="Обычный 12 4 2 2 3 3 3 2 2" xfId="37439"/>
    <cellStyle name="Обычный 12 4 2 2 3 3 3 3" xfId="23136"/>
    <cellStyle name="Обычный 12 4 2 2 3 3 3 3 2" xfId="51420"/>
    <cellStyle name="Обычный 12 4 2 2 3 3 3 4" xfId="33186"/>
    <cellStyle name="Обычный 12 4 2 2 3 3 4" xfId="6215"/>
    <cellStyle name="Обычный 12 4 2 2 3 3 4 2" xfId="9155"/>
    <cellStyle name="Обычный 12 4 2 2 3 3 4 2 2" xfId="37440"/>
    <cellStyle name="Обычный 12 4 2 2 3 3 4 3" xfId="23137"/>
    <cellStyle name="Обычный 12 4 2 2 3 3 4 3 2" xfId="51421"/>
    <cellStyle name="Обычный 12 4 2 2 3 3 4 4" xfId="34502"/>
    <cellStyle name="Обычный 12 4 2 2 3 3 5" xfId="9152"/>
    <cellStyle name="Обычный 12 4 2 2 3 3 5 2" xfId="37437"/>
    <cellStyle name="Обычный 12 4 2 2 3 3 6" xfId="15256"/>
    <cellStyle name="Обычный 12 4 2 2 3 3 6 2" xfId="43541"/>
    <cellStyle name="Обычный 12 4 2 2 3 3 7" xfId="19158"/>
    <cellStyle name="Обычный 12 4 2 2 3 3 7 2" xfId="47442"/>
    <cellStyle name="Обычный 12 4 2 2 3 3 8" xfId="20359"/>
    <cellStyle name="Обычный 12 4 2 2 3 3 8 2" xfId="48643"/>
    <cellStyle name="Обычный 12 4 2 2 3 3 9" xfId="23134"/>
    <cellStyle name="Обычный 12 4 2 2 3 3 9 2" xfId="51418"/>
    <cellStyle name="Обычный 12 4 2 2 3 4" xfId="1806"/>
    <cellStyle name="Обычный 12 4 2 2 3 4 2" xfId="3781"/>
    <cellStyle name="Обычный 12 4 2 2 3 4 2 2" xfId="9157"/>
    <cellStyle name="Обычный 12 4 2 2 3 4 2 2 2" xfId="37442"/>
    <cellStyle name="Обычный 12 4 2 2 3 4 2 3" xfId="17929"/>
    <cellStyle name="Обычный 12 4 2 2 3 4 2 3 2" xfId="46214"/>
    <cellStyle name="Обычный 12 4 2 2 3 4 2 4" xfId="23139"/>
    <cellStyle name="Обычный 12 4 2 2 3 4 2 4 2" xfId="51423"/>
    <cellStyle name="Обычный 12 4 2 2 3 4 2 5" xfId="32071"/>
    <cellStyle name="Обычный 12 4 2 2 3 4 3" xfId="9156"/>
    <cellStyle name="Обычный 12 4 2 2 3 4 3 2" xfId="37441"/>
    <cellStyle name="Обычный 12 4 2 2 3 4 4" xfId="15954"/>
    <cellStyle name="Обычный 12 4 2 2 3 4 4 2" xfId="44239"/>
    <cellStyle name="Обычный 12 4 2 2 3 4 5" xfId="23138"/>
    <cellStyle name="Обычный 12 4 2 2 3 4 5 2" xfId="51422"/>
    <cellStyle name="Обычный 12 4 2 2 3 4 6" xfId="30096"/>
    <cellStyle name="Обычный 12 4 2 2 3 4 7" xfId="60354"/>
    <cellStyle name="Обычный 12 4 2 2 3 5" xfId="2464"/>
    <cellStyle name="Обычный 12 4 2 2 3 5 2" xfId="9158"/>
    <cellStyle name="Обычный 12 4 2 2 3 5 2 2" xfId="37443"/>
    <cellStyle name="Обычный 12 4 2 2 3 5 3" xfId="16612"/>
    <cellStyle name="Обычный 12 4 2 2 3 5 3 2" xfId="44897"/>
    <cellStyle name="Обычный 12 4 2 2 3 5 4" xfId="23140"/>
    <cellStyle name="Обычный 12 4 2 2 3 5 4 2" xfId="51424"/>
    <cellStyle name="Обычный 12 4 2 2 3 5 5" xfId="30754"/>
    <cellStyle name="Обычный 12 4 2 2 3 6" xfId="4894"/>
    <cellStyle name="Обычный 12 4 2 2 3 6 2" xfId="9159"/>
    <cellStyle name="Обычный 12 4 2 2 3 6 2 2" xfId="37444"/>
    <cellStyle name="Обычный 12 4 2 2 3 6 3" xfId="23141"/>
    <cellStyle name="Обычный 12 4 2 2 3 6 3 2" xfId="51425"/>
    <cellStyle name="Обычный 12 4 2 2 3 6 4" xfId="33183"/>
    <cellStyle name="Обычный 12 4 2 2 3 7" xfId="6212"/>
    <cellStyle name="Обычный 12 4 2 2 3 7 2" xfId="9160"/>
    <cellStyle name="Обычный 12 4 2 2 3 7 2 2" xfId="37445"/>
    <cellStyle name="Обычный 12 4 2 2 3 7 3" xfId="23142"/>
    <cellStyle name="Обычный 12 4 2 2 3 7 3 2" xfId="51426"/>
    <cellStyle name="Обычный 12 4 2 2 3 7 4" xfId="34499"/>
    <cellStyle name="Обычный 12 4 2 2 3 8" xfId="9141"/>
    <cellStyle name="Обычный 12 4 2 2 3 8 2" xfId="37426"/>
    <cellStyle name="Обычный 12 4 2 2 3 9" xfId="14637"/>
    <cellStyle name="Обычный 12 4 2 2 3 9 2" xfId="42922"/>
    <cellStyle name="Обычный 12 4 2 2 4" xfId="649"/>
    <cellStyle name="Обычный 12 4 2 2 4 10" xfId="20360"/>
    <cellStyle name="Обычный 12 4 2 2 4 10 2" xfId="48644"/>
    <cellStyle name="Обычный 12 4 2 2 4 11" xfId="23143"/>
    <cellStyle name="Обычный 12 4 2 2 4 11 2" xfId="51427"/>
    <cellStyle name="Обычный 12 4 2 2 4 12" xfId="28944"/>
    <cellStyle name="Обычный 12 4 2 2 4 13" xfId="57663"/>
    <cellStyle name="Обычный 12 4 2 2 4 14" xfId="59013"/>
    <cellStyle name="Обычный 12 4 2 2 4 2" xfId="1109"/>
    <cellStyle name="Обычный 12 4 2 2 4 2 10" xfId="29400"/>
    <cellStyle name="Обычный 12 4 2 2 4 2 11" xfId="57664"/>
    <cellStyle name="Обычный 12 4 2 2 4 2 12" xfId="59014"/>
    <cellStyle name="Обычный 12 4 2 2 4 2 2" xfId="3085"/>
    <cellStyle name="Обычный 12 4 2 2 4 2 2 2" xfId="9163"/>
    <cellStyle name="Обычный 12 4 2 2 4 2 2 2 2" xfId="37448"/>
    <cellStyle name="Обычный 12 4 2 2 4 2 2 3" xfId="17233"/>
    <cellStyle name="Обычный 12 4 2 2 4 2 2 3 2" xfId="45518"/>
    <cellStyle name="Обычный 12 4 2 2 4 2 2 4" xfId="23145"/>
    <cellStyle name="Обычный 12 4 2 2 4 2 2 4 2" xfId="51429"/>
    <cellStyle name="Обычный 12 4 2 2 4 2 2 5" xfId="31375"/>
    <cellStyle name="Обычный 12 4 2 2 4 2 2 6" xfId="60359"/>
    <cellStyle name="Обычный 12 4 2 2 4 2 3" xfId="4899"/>
    <cellStyle name="Обычный 12 4 2 2 4 2 3 2" xfId="9164"/>
    <cellStyle name="Обычный 12 4 2 2 4 2 3 2 2" xfId="37449"/>
    <cellStyle name="Обычный 12 4 2 2 4 2 3 3" xfId="23146"/>
    <cellStyle name="Обычный 12 4 2 2 4 2 3 3 2" xfId="51430"/>
    <cellStyle name="Обычный 12 4 2 2 4 2 3 4" xfId="33188"/>
    <cellStyle name="Обычный 12 4 2 2 4 2 4" xfId="6217"/>
    <cellStyle name="Обычный 12 4 2 2 4 2 4 2" xfId="9165"/>
    <cellStyle name="Обычный 12 4 2 2 4 2 4 2 2" xfId="37450"/>
    <cellStyle name="Обычный 12 4 2 2 4 2 4 3" xfId="23147"/>
    <cellStyle name="Обычный 12 4 2 2 4 2 4 3 2" xfId="51431"/>
    <cellStyle name="Обычный 12 4 2 2 4 2 4 4" xfId="34504"/>
    <cellStyle name="Обычный 12 4 2 2 4 2 5" xfId="9162"/>
    <cellStyle name="Обычный 12 4 2 2 4 2 5 2" xfId="37447"/>
    <cellStyle name="Обычный 12 4 2 2 4 2 6" xfId="15258"/>
    <cellStyle name="Обычный 12 4 2 2 4 2 6 2" xfId="43543"/>
    <cellStyle name="Обычный 12 4 2 2 4 2 7" xfId="19160"/>
    <cellStyle name="Обычный 12 4 2 2 4 2 7 2" xfId="47444"/>
    <cellStyle name="Обычный 12 4 2 2 4 2 8" xfId="20361"/>
    <cellStyle name="Обычный 12 4 2 2 4 2 8 2" xfId="48645"/>
    <cellStyle name="Обычный 12 4 2 2 4 2 9" xfId="23144"/>
    <cellStyle name="Обычный 12 4 2 2 4 2 9 2" xfId="51428"/>
    <cellStyle name="Обычный 12 4 2 2 4 3" xfId="1971"/>
    <cellStyle name="Обычный 12 4 2 2 4 3 2" xfId="3946"/>
    <cellStyle name="Обычный 12 4 2 2 4 3 2 2" xfId="9167"/>
    <cellStyle name="Обычный 12 4 2 2 4 3 2 2 2" xfId="37452"/>
    <cellStyle name="Обычный 12 4 2 2 4 3 2 3" xfId="18094"/>
    <cellStyle name="Обычный 12 4 2 2 4 3 2 3 2" xfId="46379"/>
    <cellStyle name="Обычный 12 4 2 2 4 3 2 4" xfId="23149"/>
    <cellStyle name="Обычный 12 4 2 2 4 3 2 4 2" xfId="51433"/>
    <cellStyle name="Обычный 12 4 2 2 4 3 2 5" xfId="32236"/>
    <cellStyle name="Обычный 12 4 2 2 4 3 3" xfId="9166"/>
    <cellStyle name="Обычный 12 4 2 2 4 3 3 2" xfId="37451"/>
    <cellStyle name="Обычный 12 4 2 2 4 3 4" xfId="16119"/>
    <cellStyle name="Обычный 12 4 2 2 4 3 4 2" xfId="44404"/>
    <cellStyle name="Обычный 12 4 2 2 4 3 5" xfId="23148"/>
    <cellStyle name="Обычный 12 4 2 2 4 3 5 2" xfId="51432"/>
    <cellStyle name="Обычный 12 4 2 2 4 3 6" xfId="30261"/>
    <cellStyle name="Обычный 12 4 2 2 4 3 7" xfId="60358"/>
    <cellStyle name="Обычный 12 4 2 2 4 4" xfId="2629"/>
    <cellStyle name="Обычный 12 4 2 2 4 4 2" xfId="9168"/>
    <cellStyle name="Обычный 12 4 2 2 4 4 2 2" xfId="37453"/>
    <cellStyle name="Обычный 12 4 2 2 4 4 3" xfId="16777"/>
    <cellStyle name="Обычный 12 4 2 2 4 4 3 2" xfId="45062"/>
    <cellStyle name="Обычный 12 4 2 2 4 4 4" xfId="23150"/>
    <cellStyle name="Обычный 12 4 2 2 4 4 4 2" xfId="51434"/>
    <cellStyle name="Обычный 12 4 2 2 4 4 5" xfId="30919"/>
    <cellStyle name="Обычный 12 4 2 2 4 5" xfId="4898"/>
    <cellStyle name="Обычный 12 4 2 2 4 5 2" xfId="9169"/>
    <cellStyle name="Обычный 12 4 2 2 4 5 2 2" xfId="37454"/>
    <cellStyle name="Обычный 12 4 2 2 4 5 3" xfId="23151"/>
    <cellStyle name="Обычный 12 4 2 2 4 5 3 2" xfId="51435"/>
    <cellStyle name="Обычный 12 4 2 2 4 5 4" xfId="33187"/>
    <cellStyle name="Обычный 12 4 2 2 4 6" xfId="6216"/>
    <cellStyle name="Обычный 12 4 2 2 4 6 2" xfId="9170"/>
    <cellStyle name="Обычный 12 4 2 2 4 6 2 2" xfId="37455"/>
    <cellStyle name="Обычный 12 4 2 2 4 6 3" xfId="23152"/>
    <cellStyle name="Обычный 12 4 2 2 4 6 3 2" xfId="51436"/>
    <cellStyle name="Обычный 12 4 2 2 4 6 4" xfId="34503"/>
    <cellStyle name="Обычный 12 4 2 2 4 7" xfId="9161"/>
    <cellStyle name="Обычный 12 4 2 2 4 7 2" xfId="37446"/>
    <cellStyle name="Обычный 12 4 2 2 4 8" xfId="14802"/>
    <cellStyle name="Обычный 12 4 2 2 4 8 2" xfId="43087"/>
    <cellStyle name="Обычный 12 4 2 2 4 9" xfId="19159"/>
    <cellStyle name="Обычный 12 4 2 2 4 9 2" xfId="47443"/>
    <cellStyle name="Обычный 12 4 2 2 5" xfId="1102"/>
    <cellStyle name="Обычный 12 4 2 2 5 10" xfId="29393"/>
    <cellStyle name="Обычный 12 4 2 2 5 11" xfId="57665"/>
    <cellStyle name="Обычный 12 4 2 2 5 12" xfId="59015"/>
    <cellStyle name="Обычный 12 4 2 2 5 2" xfId="3078"/>
    <cellStyle name="Обычный 12 4 2 2 5 2 2" xfId="9172"/>
    <cellStyle name="Обычный 12 4 2 2 5 2 2 2" xfId="37457"/>
    <cellStyle name="Обычный 12 4 2 2 5 2 3" xfId="17226"/>
    <cellStyle name="Обычный 12 4 2 2 5 2 3 2" xfId="45511"/>
    <cellStyle name="Обычный 12 4 2 2 5 2 4" xfId="23154"/>
    <cellStyle name="Обычный 12 4 2 2 5 2 4 2" xfId="51438"/>
    <cellStyle name="Обычный 12 4 2 2 5 2 5" xfId="31368"/>
    <cellStyle name="Обычный 12 4 2 2 5 2 6" xfId="60360"/>
    <cellStyle name="Обычный 12 4 2 2 5 3" xfId="4900"/>
    <cellStyle name="Обычный 12 4 2 2 5 3 2" xfId="9173"/>
    <cellStyle name="Обычный 12 4 2 2 5 3 2 2" xfId="37458"/>
    <cellStyle name="Обычный 12 4 2 2 5 3 3" xfId="23155"/>
    <cellStyle name="Обычный 12 4 2 2 5 3 3 2" xfId="51439"/>
    <cellStyle name="Обычный 12 4 2 2 5 3 4" xfId="33189"/>
    <cellStyle name="Обычный 12 4 2 2 5 4" xfId="6218"/>
    <cellStyle name="Обычный 12 4 2 2 5 4 2" xfId="9174"/>
    <cellStyle name="Обычный 12 4 2 2 5 4 2 2" xfId="37459"/>
    <cellStyle name="Обычный 12 4 2 2 5 4 3" xfId="23156"/>
    <cellStyle name="Обычный 12 4 2 2 5 4 3 2" xfId="51440"/>
    <cellStyle name="Обычный 12 4 2 2 5 4 4" xfId="34505"/>
    <cellStyle name="Обычный 12 4 2 2 5 5" xfId="9171"/>
    <cellStyle name="Обычный 12 4 2 2 5 5 2" xfId="37456"/>
    <cellStyle name="Обычный 12 4 2 2 5 6" xfId="15251"/>
    <cellStyle name="Обычный 12 4 2 2 5 6 2" xfId="43536"/>
    <cellStyle name="Обычный 12 4 2 2 5 7" xfId="19161"/>
    <cellStyle name="Обычный 12 4 2 2 5 7 2" xfId="47445"/>
    <cellStyle name="Обычный 12 4 2 2 5 8" xfId="20362"/>
    <cellStyle name="Обычный 12 4 2 2 5 8 2" xfId="48646"/>
    <cellStyle name="Обычный 12 4 2 2 5 9" xfId="23153"/>
    <cellStyle name="Обычный 12 4 2 2 5 9 2" xfId="51437"/>
    <cellStyle name="Обычный 12 4 2 2 6" xfId="1642"/>
    <cellStyle name="Обычный 12 4 2 2 6 2" xfId="3617"/>
    <cellStyle name="Обычный 12 4 2 2 6 2 2" xfId="9176"/>
    <cellStyle name="Обычный 12 4 2 2 6 2 2 2" xfId="37461"/>
    <cellStyle name="Обычный 12 4 2 2 6 2 3" xfId="17765"/>
    <cellStyle name="Обычный 12 4 2 2 6 2 3 2" xfId="46050"/>
    <cellStyle name="Обычный 12 4 2 2 6 2 4" xfId="23158"/>
    <cellStyle name="Обычный 12 4 2 2 6 2 4 2" xfId="51442"/>
    <cellStyle name="Обычный 12 4 2 2 6 2 5" xfId="31907"/>
    <cellStyle name="Обычный 12 4 2 2 6 3" xfId="9175"/>
    <cellStyle name="Обычный 12 4 2 2 6 3 2" xfId="37460"/>
    <cellStyle name="Обычный 12 4 2 2 6 4" xfId="15790"/>
    <cellStyle name="Обычный 12 4 2 2 6 4 2" xfId="44075"/>
    <cellStyle name="Обычный 12 4 2 2 6 5" xfId="23157"/>
    <cellStyle name="Обычный 12 4 2 2 6 5 2" xfId="51441"/>
    <cellStyle name="Обычный 12 4 2 2 6 6" xfId="29932"/>
    <cellStyle name="Обычный 12 4 2 2 6 7" xfId="60345"/>
    <cellStyle name="Обычный 12 4 2 2 7" xfId="2300"/>
    <cellStyle name="Обычный 12 4 2 2 7 2" xfId="9177"/>
    <cellStyle name="Обычный 12 4 2 2 7 2 2" xfId="37462"/>
    <cellStyle name="Обычный 12 4 2 2 7 3" xfId="16448"/>
    <cellStyle name="Обычный 12 4 2 2 7 3 2" xfId="44733"/>
    <cellStyle name="Обычный 12 4 2 2 7 4" xfId="23159"/>
    <cellStyle name="Обычный 12 4 2 2 7 4 2" xfId="51443"/>
    <cellStyle name="Обычный 12 4 2 2 7 5" xfId="30590"/>
    <cellStyle name="Обычный 12 4 2 2 8" xfId="4278"/>
    <cellStyle name="Обычный 12 4 2 2 8 2" xfId="9178"/>
    <cellStyle name="Обычный 12 4 2 2 8 2 2" xfId="37463"/>
    <cellStyle name="Обычный 12 4 2 2 8 3" xfId="18426"/>
    <cellStyle name="Обычный 12 4 2 2 8 3 2" xfId="46711"/>
    <cellStyle name="Обычный 12 4 2 2 8 4" xfId="23160"/>
    <cellStyle name="Обычный 12 4 2 2 8 4 2" xfId="51444"/>
    <cellStyle name="Обычный 12 4 2 2 8 5" xfId="32568"/>
    <cellStyle name="Обычный 12 4 2 2 9" xfId="4441"/>
    <cellStyle name="Обычный 12 4 2 2 9 2" xfId="9179"/>
    <cellStyle name="Обычный 12 4 2 2 9 2 2" xfId="37464"/>
    <cellStyle name="Обычный 12 4 2 2 9 3" xfId="18589"/>
    <cellStyle name="Обычный 12 4 2 2 9 3 2" xfId="46874"/>
    <cellStyle name="Обычный 12 4 2 2 9 4" xfId="23161"/>
    <cellStyle name="Обычный 12 4 2 2 9 4 2" xfId="51445"/>
    <cellStyle name="Обычный 12 4 2 2 9 5" xfId="32731"/>
    <cellStyle name="Обычный 12 4 2 20" xfId="28453"/>
    <cellStyle name="Обычный 12 4 2 20 2" xfId="56737"/>
    <cellStyle name="Обычный 12 4 2 21" xfId="28614"/>
    <cellStyle name="Обычный 12 4 2 22" xfId="56897"/>
    <cellStyle name="Обычный 12 4 2 23" xfId="57191"/>
    <cellStyle name="Обычный 12 4 2 24" xfId="57649"/>
    <cellStyle name="Обычный 12 4 2 25" xfId="58999"/>
    <cellStyle name="Обычный 12 4 2 3" xfId="207"/>
    <cellStyle name="Обычный 12 4 2 3 10" xfId="4901"/>
    <cellStyle name="Обычный 12 4 2 3 10 2" xfId="9181"/>
    <cellStyle name="Обычный 12 4 2 3 10 2 2" xfId="37466"/>
    <cellStyle name="Обычный 12 4 2 3 10 3" xfId="23163"/>
    <cellStyle name="Обычный 12 4 2 3 10 3 2" xfId="51447"/>
    <cellStyle name="Обычный 12 4 2 3 10 4" xfId="33190"/>
    <cellStyle name="Обычный 12 4 2 3 11" xfId="6219"/>
    <cellStyle name="Обычный 12 4 2 3 11 2" xfId="9182"/>
    <cellStyle name="Обычный 12 4 2 3 11 2 2" xfId="37467"/>
    <cellStyle name="Обычный 12 4 2 3 11 3" xfId="23164"/>
    <cellStyle name="Обычный 12 4 2 3 11 3 2" xfId="51448"/>
    <cellStyle name="Обычный 12 4 2 3 11 4" xfId="34506"/>
    <cellStyle name="Обычный 12 4 2 3 12" xfId="7242"/>
    <cellStyle name="Обычный 12 4 2 3 12 2" xfId="9183"/>
    <cellStyle name="Обычный 12 4 2 3 12 2 2" xfId="37468"/>
    <cellStyle name="Обычный 12 4 2 3 12 3" xfId="23165"/>
    <cellStyle name="Обычный 12 4 2 3 12 3 2" xfId="51449"/>
    <cellStyle name="Обычный 12 4 2 3 12 4" xfId="35527"/>
    <cellStyle name="Обычный 12 4 2 3 13" xfId="9180"/>
    <cellStyle name="Обычный 12 4 2 3 13 2" xfId="37465"/>
    <cellStyle name="Обычный 12 4 2 3 14" xfId="14475"/>
    <cellStyle name="Обычный 12 4 2 3 14 2" xfId="42760"/>
    <cellStyle name="Обычный 12 4 2 3 15" xfId="18753"/>
    <cellStyle name="Обычный 12 4 2 3 15 2" xfId="47037"/>
    <cellStyle name="Обычный 12 4 2 3 16" xfId="20363"/>
    <cellStyle name="Обычный 12 4 2 3 16 2" xfId="48647"/>
    <cellStyle name="Обычный 12 4 2 3 17" xfId="23162"/>
    <cellStyle name="Обычный 12 4 2 3 17 2" xfId="51446"/>
    <cellStyle name="Обычный 12 4 2 3 18" xfId="28456"/>
    <cellStyle name="Обычный 12 4 2 3 18 2" xfId="56740"/>
    <cellStyle name="Обычный 12 4 2 3 19" xfId="28617"/>
    <cellStyle name="Обычный 12 4 2 3 2" xfId="208"/>
    <cellStyle name="Обычный 12 4 2 3 2 10" xfId="6220"/>
    <cellStyle name="Обычный 12 4 2 3 2 10 2" xfId="9185"/>
    <cellStyle name="Обычный 12 4 2 3 2 10 2 2" xfId="37470"/>
    <cellStyle name="Обычный 12 4 2 3 2 10 3" xfId="23167"/>
    <cellStyle name="Обычный 12 4 2 3 2 10 3 2" xfId="51451"/>
    <cellStyle name="Обычный 12 4 2 3 2 10 4" xfId="34507"/>
    <cellStyle name="Обычный 12 4 2 3 2 11" xfId="7243"/>
    <cellStyle name="Обычный 12 4 2 3 2 11 2" xfId="9186"/>
    <cellStyle name="Обычный 12 4 2 3 2 11 2 2" xfId="37471"/>
    <cellStyle name="Обычный 12 4 2 3 2 11 3" xfId="23168"/>
    <cellStyle name="Обычный 12 4 2 3 2 11 3 2" xfId="51452"/>
    <cellStyle name="Обычный 12 4 2 3 2 11 4" xfId="35528"/>
    <cellStyle name="Обычный 12 4 2 3 2 12" xfId="9184"/>
    <cellStyle name="Обычный 12 4 2 3 2 12 2" xfId="37469"/>
    <cellStyle name="Обычный 12 4 2 3 2 13" xfId="14476"/>
    <cellStyle name="Обычный 12 4 2 3 2 13 2" xfId="42761"/>
    <cellStyle name="Обычный 12 4 2 3 2 14" xfId="18754"/>
    <cellStyle name="Обычный 12 4 2 3 2 14 2" xfId="47038"/>
    <cellStyle name="Обычный 12 4 2 3 2 15" xfId="20364"/>
    <cellStyle name="Обычный 12 4 2 3 2 15 2" xfId="48648"/>
    <cellStyle name="Обычный 12 4 2 3 2 16" xfId="23166"/>
    <cellStyle name="Обычный 12 4 2 3 2 16 2" xfId="51450"/>
    <cellStyle name="Обычный 12 4 2 3 2 17" xfId="28457"/>
    <cellStyle name="Обычный 12 4 2 3 2 17 2" xfId="56741"/>
    <cellStyle name="Обычный 12 4 2 3 2 18" xfId="28618"/>
    <cellStyle name="Обычный 12 4 2 3 2 19" xfId="56901"/>
    <cellStyle name="Обычный 12 4 2 3 2 2" xfId="478"/>
    <cellStyle name="Обычный 12 4 2 3 2 2 10" xfId="19162"/>
    <cellStyle name="Обычный 12 4 2 3 2 2 10 2" xfId="47446"/>
    <cellStyle name="Обычный 12 4 2 3 2 2 11" xfId="20365"/>
    <cellStyle name="Обычный 12 4 2 3 2 2 11 2" xfId="48649"/>
    <cellStyle name="Обычный 12 4 2 3 2 2 12" xfId="23169"/>
    <cellStyle name="Обычный 12 4 2 3 2 2 12 2" xfId="51453"/>
    <cellStyle name="Обычный 12 4 2 3 2 2 13" xfId="28782"/>
    <cellStyle name="Обычный 12 4 2 3 2 2 14" xfId="57668"/>
    <cellStyle name="Обычный 12 4 2 3 2 2 15" xfId="59018"/>
    <cellStyle name="Обычный 12 4 2 3 2 2 2" xfId="819"/>
    <cellStyle name="Обычный 12 4 2 3 2 2 2 10" xfId="20366"/>
    <cellStyle name="Обычный 12 4 2 3 2 2 2 10 2" xfId="48650"/>
    <cellStyle name="Обычный 12 4 2 3 2 2 2 11" xfId="23170"/>
    <cellStyle name="Обычный 12 4 2 3 2 2 2 11 2" xfId="51454"/>
    <cellStyle name="Обычный 12 4 2 3 2 2 2 12" xfId="29111"/>
    <cellStyle name="Обычный 12 4 2 3 2 2 2 13" xfId="57669"/>
    <cellStyle name="Обычный 12 4 2 3 2 2 2 14" xfId="59019"/>
    <cellStyle name="Обычный 12 4 2 3 2 2 2 2" xfId="1113"/>
    <cellStyle name="Обычный 12 4 2 3 2 2 2 2 10" xfId="29404"/>
    <cellStyle name="Обычный 12 4 2 3 2 2 2 2 11" xfId="57670"/>
    <cellStyle name="Обычный 12 4 2 3 2 2 2 2 12" xfId="59020"/>
    <cellStyle name="Обычный 12 4 2 3 2 2 2 2 2" xfId="3089"/>
    <cellStyle name="Обычный 12 4 2 3 2 2 2 2 2 2" xfId="9190"/>
    <cellStyle name="Обычный 12 4 2 3 2 2 2 2 2 2 2" xfId="37475"/>
    <cellStyle name="Обычный 12 4 2 3 2 2 2 2 2 3" xfId="17237"/>
    <cellStyle name="Обычный 12 4 2 3 2 2 2 2 2 3 2" xfId="45522"/>
    <cellStyle name="Обычный 12 4 2 3 2 2 2 2 2 4" xfId="23172"/>
    <cellStyle name="Обычный 12 4 2 3 2 2 2 2 2 4 2" xfId="51456"/>
    <cellStyle name="Обычный 12 4 2 3 2 2 2 2 2 5" xfId="31379"/>
    <cellStyle name="Обычный 12 4 2 3 2 2 2 2 2 6" xfId="60365"/>
    <cellStyle name="Обычный 12 4 2 3 2 2 2 2 3" xfId="4905"/>
    <cellStyle name="Обычный 12 4 2 3 2 2 2 2 3 2" xfId="9191"/>
    <cellStyle name="Обычный 12 4 2 3 2 2 2 2 3 2 2" xfId="37476"/>
    <cellStyle name="Обычный 12 4 2 3 2 2 2 2 3 3" xfId="23173"/>
    <cellStyle name="Обычный 12 4 2 3 2 2 2 2 3 3 2" xfId="51457"/>
    <cellStyle name="Обычный 12 4 2 3 2 2 2 2 3 4" xfId="33194"/>
    <cellStyle name="Обычный 12 4 2 3 2 2 2 2 4" xfId="6223"/>
    <cellStyle name="Обычный 12 4 2 3 2 2 2 2 4 2" xfId="9192"/>
    <cellStyle name="Обычный 12 4 2 3 2 2 2 2 4 2 2" xfId="37477"/>
    <cellStyle name="Обычный 12 4 2 3 2 2 2 2 4 3" xfId="23174"/>
    <cellStyle name="Обычный 12 4 2 3 2 2 2 2 4 3 2" xfId="51458"/>
    <cellStyle name="Обычный 12 4 2 3 2 2 2 2 4 4" xfId="34510"/>
    <cellStyle name="Обычный 12 4 2 3 2 2 2 2 5" xfId="9189"/>
    <cellStyle name="Обычный 12 4 2 3 2 2 2 2 5 2" xfId="37474"/>
    <cellStyle name="Обычный 12 4 2 3 2 2 2 2 6" xfId="15262"/>
    <cellStyle name="Обычный 12 4 2 3 2 2 2 2 6 2" xfId="43547"/>
    <cellStyle name="Обычный 12 4 2 3 2 2 2 2 7" xfId="19164"/>
    <cellStyle name="Обычный 12 4 2 3 2 2 2 2 7 2" xfId="47448"/>
    <cellStyle name="Обычный 12 4 2 3 2 2 2 2 8" xfId="20367"/>
    <cellStyle name="Обычный 12 4 2 3 2 2 2 2 8 2" xfId="48651"/>
    <cellStyle name="Обычный 12 4 2 3 2 2 2 2 9" xfId="23171"/>
    <cellStyle name="Обычный 12 4 2 3 2 2 2 2 9 2" xfId="51455"/>
    <cellStyle name="Обычный 12 4 2 3 2 2 2 3" xfId="2138"/>
    <cellStyle name="Обычный 12 4 2 3 2 2 2 3 2" xfId="4113"/>
    <cellStyle name="Обычный 12 4 2 3 2 2 2 3 2 2" xfId="9194"/>
    <cellStyle name="Обычный 12 4 2 3 2 2 2 3 2 2 2" xfId="37479"/>
    <cellStyle name="Обычный 12 4 2 3 2 2 2 3 2 3" xfId="18261"/>
    <cellStyle name="Обычный 12 4 2 3 2 2 2 3 2 3 2" xfId="46546"/>
    <cellStyle name="Обычный 12 4 2 3 2 2 2 3 2 4" xfId="23176"/>
    <cellStyle name="Обычный 12 4 2 3 2 2 2 3 2 4 2" xfId="51460"/>
    <cellStyle name="Обычный 12 4 2 3 2 2 2 3 2 5" xfId="32403"/>
    <cellStyle name="Обычный 12 4 2 3 2 2 2 3 3" xfId="9193"/>
    <cellStyle name="Обычный 12 4 2 3 2 2 2 3 3 2" xfId="37478"/>
    <cellStyle name="Обычный 12 4 2 3 2 2 2 3 4" xfId="16286"/>
    <cellStyle name="Обычный 12 4 2 3 2 2 2 3 4 2" xfId="44571"/>
    <cellStyle name="Обычный 12 4 2 3 2 2 2 3 5" xfId="23175"/>
    <cellStyle name="Обычный 12 4 2 3 2 2 2 3 5 2" xfId="51459"/>
    <cellStyle name="Обычный 12 4 2 3 2 2 2 3 6" xfId="30428"/>
    <cellStyle name="Обычный 12 4 2 3 2 2 2 3 7" xfId="60364"/>
    <cellStyle name="Обычный 12 4 2 3 2 2 2 4" xfId="2796"/>
    <cellStyle name="Обычный 12 4 2 3 2 2 2 4 2" xfId="9195"/>
    <cellStyle name="Обычный 12 4 2 3 2 2 2 4 2 2" xfId="37480"/>
    <cellStyle name="Обычный 12 4 2 3 2 2 2 4 3" xfId="16944"/>
    <cellStyle name="Обычный 12 4 2 3 2 2 2 4 3 2" xfId="45229"/>
    <cellStyle name="Обычный 12 4 2 3 2 2 2 4 4" xfId="23177"/>
    <cellStyle name="Обычный 12 4 2 3 2 2 2 4 4 2" xfId="51461"/>
    <cellStyle name="Обычный 12 4 2 3 2 2 2 4 5" xfId="31086"/>
    <cellStyle name="Обычный 12 4 2 3 2 2 2 5" xfId="4904"/>
    <cellStyle name="Обычный 12 4 2 3 2 2 2 5 2" xfId="9196"/>
    <cellStyle name="Обычный 12 4 2 3 2 2 2 5 2 2" xfId="37481"/>
    <cellStyle name="Обычный 12 4 2 3 2 2 2 5 3" xfId="23178"/>
    <cellStyle name="Обычный 12 4 2 3 2 2 2 5 3 2" xfId="51462"/>
    <cellStyle name="Обычный 12 4 2 3 2 2 2 5 4" xfId="33193"/>
    <cellStyle name="Обычный 12 4 2 3 2 2 2 6" xfId="6222"/>
    <cellStyle name="Обычный 12 4 2 3 2 2 2 6 2" xfId="9197"/>
    <cellStyle name="Обычный 12 4 2 3 2 2 2 6 2 2" xfId="37482"/>
    <cellStyle name="Обычный 12 4 2 3 2 2 2 6 3" xfId="23179"/>
    <cellStyle name="Обычный 12 4 2 3 2 2 2 6 3 2" xfId="51463"/>
    <cellStyle name="Обычный 12 4 2 3 2 2 2 6 4" xfId="34509"/>
    <cellStyle name="Обычный 12 4 2 3 2 2 2 7" xfId="9188"/>
    <cellStyle name="Обычный 12 4 2 3 2 2 2 7 2" xfId="37473"/>
    <cellStyle name="Обычный 12 4 2 3 2 2 2 8" xfId="14969"/>
    <cellStyle name="Обычный 12 4 2 3 2 2 2 8 2" xfId="43254"/>
    <cellStyle name="Обычный 12 4 2 3 2 2 2 9" xfId="19163"/>
    <cellStyle name="Обычный 12 4 2 3 2 2 2 9 2" xfId="47447"/>
    <cellStyle name="Обычный 12 4 2 3 2 2 3" xfId="1112"/>
    <cellStyle name="Обычный 12 4 2 3 2 2 3 10" xfId="29403"/>
    <cellStyle name="Обычный 12 4 2 3 2 2 3 11" xfId="57671"/>
    <cellStyle name="Обычный 12 4 2 3 2 2 3 12" xfId="59021"/>
    <cellStyle name="Обычный 12 4 2 3 2 2 3 2" xfId="3088"/>
    <cellStyle name="Обычный 12 4 2 3 2 2 3 2 2" xfId="9199"/>
    <cellStyle name="Обычный 12 4 2 3 2 2 3 2 2 2" xfId="37484"/>
    <cellStyle name="Обычный 12 4 2 3 2 2 3 2 3" xfId="17236"/>
    <cellStyle name="Обычный 12 4 2 3 2 2 3 2 3 2" xfId="45521"/>
    <cellStyle name="Обычный 12 4 2 3 2 2 3 2 4" xfId="23181"/>
    <cellStyle name="Обычный 12 4 2 3 2 2 3 2 4 2" xfId="51465"/>
    <cellStyle name="Обычный 12 4 2 3 2 2 3 2 5" xfId="31378"/>
    <cellStyle name="Обычный 12 4 2 3 2 2 3 2 6" xfId="60366"/>
    <cellStyle name="Обычный 12 4 2 3 2 2 3 3" xfId="4906"/>
    <cellStyle name="Обычный 12 4 2 3 2 2 3 3 2" xfId="9200"/>
    <cellStyle name="Обычный 12 4 2 3 2 2 3 3 2 2" xfId="37485"/>
    <cellStyle name="Обычный 12 4 2 3 2 2 3 3 3" xfId="23182"/>
    <cellStyle name="Обычный 12 4 2 3 2 2 3 3 3 2" xfId="51466"/>
    <cellStyle name="Обычный 12 4 2 3 2 2 3 3 4" xfId="33195"/>
    <cellStyle name="Обычный 12 4 2 3 2 2 3 4" xfId="6224"/>
    <cellStyle name="Обычный 12 4 2 3 2 2 3 4 2" xfId="9201"/>
    <cellStyle name="Обычный 12 4 2 3 2 2 3 4 2 2" xfId="37486"/>
    <cellStyle name="Обычный 12 4 2 3 2 2 3 4 3" xfId="23183"/>
    <cellStyle name="Обычный 12 4 2 3 2 2 3 4 3 2" xfId="51467"/>
    <cellStyle name="Обычный 12 4 2 3 2 2 3 4 4" xfId="34511"/>
    <cellStyle name="Обычный 12 4 2 3 2 2 3 5" xfId="9198"/>
    <cellStyle name="Обычный 12 4 2 3 2 2 3 5 2" xfId="37483"/>
    <cellStyle name="Обычный 12 4 2 3 2 2 3 6" xfId="15261"/>
    <cellStyle name="Обычный 12 4 2 3 2 2 3 6 2" xfId="43546"/>
    <cellStyle name="Обычный 12 4 2 3 2 2 3 7" xfId="19165"/>
    <cellStyle name="Обычный 12 4 2 3 2 2 3 7 2" xfId="47449"/>
    <cellStyle name="Обычный 12 4 2 3 2 2 3 8" xfId="20368"/>
    <cellStyle name="Обычный 12 4 2 3 2 2 3 8 2" xfId="48652"/>
    <cellStyle name="Обычный 12 4 2 3 2 2 3 9" xfId="23180"/>
    <cellStyle name="Обычный 12 4 2 3 2 2 3 9 2" xfId="51464"/>
    <cellStyle name="Обычный 12 4 2 3 2 2 4" xfId="1809"/>
    <cellStyle name="Обычный 12 4 2 3 2 2 4 2" xfId="3784"/>
    <cellStyle name="Обычный 12 4 2 3 2 2 4 2 2" xfId="9203"/>
    <cellStyle name="Обычный 12 4 2 3 2 2 4 2 2 2" xfId="37488"/>
    <cellStyle name="Обычный 12 4 2 3 2 2 4 2 3" xfId="17932"/>
    <cellStyle name="Обычный 12 4 2 3 2 2 4 2 3 2" xfId="46217"/>
    <cellStyle name="Обычный 12 4 2 3 2 2 4 2 4" xfId="23185"/>
    <cellStyle name="Обычный 12 4 2 3 2 2 4 2 4 2" xfId="51469"/>
    <cellStyle name="Обычный 12 4 2 3 2 2 4 2 5" xfId="32074"/>
    <cellStyle name="Обычный 12 4 2 3 2 2 4 3" xfId="9202"/>
    <cellStyle name="Обычный 12 4 2 3 2 2 4 3 2" xfId="37487"/>
    <cellStyle name="Обычный 12 4 2 3 2 2 4 4" xfId="15957"/>
    <cellStyle name="Обычный 12 4 2 3 2 2 4 4 2" xfId="44242"/>
    <cellStyle name="Обычный 12 4 2 3 2 2 4 5" xfId="23184"/>
    <cellStyle name="Обычный 12 4 2 3 2 2 4 5 2" xfId="51468"/>
    <cellStyle name="Обычный 12 4 2 3 2 2 4 6" xfId="30099"/>
    <cellStyle name="Обычный 12 4 2 3 2 2 4 7" xfId="60363"/>
    <cellStyle name="Обычный 12 4 2 3 2 2 5" xfId="2467"/>
    <cellStyle name="Обычный 12 4 2 3 2 2 5 2" xfId="9204"/>
    <cellStyle name="Обычный 12 4 2 3 2 2 5 2 2" xfId="37489"/>
    <cellStyle name="Обычный 12 4 2 3 2 2 5 3" xfId="16615"/>
    <cellStyle name="Обычный 12 4 2 3 2 2 5 3 2" xfId="44900"/>
    <cellStyle name="Обычный 12 4 2 3 2 2 5 4" xfId="23186"/>
    <cellStyle name="Обычный 12 4 2 3 2 2 5 4 2" xfId="51470"/>
    <cellStyle name="Обычный 12 4 2 3 2 2 5 5" xfId="30757"/>
    <cellStyle name="Обычный 12 4 2 3 2 2 6" xfId="4903"/>
    <cellStyle name="Обычный 12 4 2 3 2 2 6 2" xfId="9205"/>
    <cellStyle name="Обычный 12 4 2 3 2 2 6 2 2" xfId="37490"/>
    <cellStyle name="Обычный 12 4 2 3 2 2 6 3" xfId="23187"/>
    <cellStyle name="Обычный 12 4 2 3 2 2 6 3 2" xfId="51471"/>
    <cellStyle name="Обычный 12 4 2 3 2 2 6 4" xfId="33192"/>
    <cellStyle name="Обычный 12 4 2 3 2 2 7" xfId="6221"/>
    <cellStyle name="Обычный 12 4 2 3 2 2 7 2" xfId="9206"/>
    <cellStyle name="Обычный 12 4 2 3 2 2 7 2 2" xfId="37491"/>
    <cellStyle name="Обычный 12 4 2 3 2 2 7 3" xfId="23188"/>
    <cellStyle name="Обычный 12 4 2 3 2 2 7 3 2" xfId="51472"/>
    <cellStyle name="Обычный 12 4 2 3 2 2 7 4" xfId="34508"/>
    <cellStyle name="Обычный 12 4 2 3 2 2 8" xfId="9187"/>
    <cellStyle name="Обычный 12 4 2 3 2 2 8 2" xfId="37472"/>
    <cellStyle name="Обычный 12 4 2 3 2 2 9" xfId="14640"/>
    <cellStyle name="Обычный 12 4 2 3 2 2 9 2" xfId="42925"/>
    <cellStyle name="Обычный 12 4 2 3 2 20" xfId="57195"/>
    <cellStyle name="Обычный 12 4 2 3 2 21" xfId="57667"/>
    <cellStyle name="Обычный 12 4 2 3 2 22" xfId="59017"/>
    <cellStyle name="Обычный 12 4 2 3 2 3" xfId="652"/>
    <cellStyle name="Обычный 12 4 2 3 2 3 10" xfId="20369"/>
    <cellStyle name="Обычный 12 4 2 3 2 3 10 2" xfId="48653"/>
    <cellStyle name="Обычный 12 4 2 3 2 3 11" xfId="23189"/>
    <cellStyle name="Обычный 12 4 2 3 2 3 11 2" xfId="51473"/>
    <cellStyle name="Обычный 12 4 2 3 2 3 12" xfId="28947"/>
    <cellStyle name="Обычный 12 4 2 3 2 3 13" xfId="57672"/>
    <cellStyle name="Обычный 12 4 2 3 2 3 14" xfId="59022"/>
    <cellStyle name="Обычный 12 4 2 3 2 3 2" xfId="1114"/>
    <cellStyle name="Обычный 12 4 2 3 2 3 2 10" xfId="29405"/>
    <cellStyle name="Обычный 12 4 2 3 2 3 2 11" xfId="57673"/>
    <cellStyle name="Обычный 12 4 2 3 2 3 2 12" xfId="59023"/>
    <cellStyle name="Обычный 12 4 2 3 2 3 2 2" xfId="3090"/>
    <cellStyle name="Обычный 12 4 2 3 2 3 2 2 2" xfId="9209"/>
    <cellStyle name="Обычный 12 4 2 3 2 3 2 2 2 2" xfId="37494"/>
    <cellStyle name="Обычный 12 4 2 3 2 3 2 2 3" xfId="17238"/>
    <cellStyle name="Обычный 12 4 2 3 2 3 2 2 3 2" xfId="45523"/>
    <cellStyle name="Обычный 12 4 2 3 2 3 2 2 4" xfId="23191"/>
    <cellStyle name="Обычный 12 4 2 3 2 3 2 2 4 2" xfId="51475"/>
    <cellStyle name="Обычный 12 4 2 3 2 3 2 2 5" xfId="31380"/>
    <cellStyle name="Обычный 12 4 2 3 2 3 2 2 6" xfId="60368"/>
    <cellStyle name="Обычный 12 4 2 3 2 3 2 3" xfId="4908"/>
    <cellStyle name="Обычный 12 4 2 3 2 3 2 3 2" xfId="9210"/>
    <cellStyle name="Обычный 12 4 2 3 2 3 2 3 2 2" xfId="37495"/>
    <cellStyle name="Обычный 12 4 2 3 2 3 2 3 3" xfId="23192"/>
    <cellStyle name="Обычный 12 4 2 3 2 3 2 3 3 2" xfId="51476"/>
    <cellStyle name="Обычный 12 4 2 3 2 3 2 3 4" xfId="33197"/>
    <cellStyle name="Обычный 12 4 2 3 2 3 2 4" xfId="6226"/>
    <cellStyle name="Обычный 12 4 2 3 2 3 2 4 2" xfId="9211"/>
    <cellStyle name="Обычный 12 4 2 3 2 3 2 4 2 2" xfId="37496"/>
    <cellStyle name="Обычный 12 4 2 3 2 3 2 4 3" xfId="23193"/>
    <cellStyle name="Обычный 12 4 2 3 2 3 2 4 3 2" xfId="51477"/>
    <cellStyle name="Обычный 12 4 2 3 2 3 2 4 4" xfId="34513"/>
    <cellStyle name="Обычный 12 4 2 3 2 3 2 5" xfId="9208"/>
    <cellStyle name="Обычный 12 4 2 3 2 3 2 5 2" xfId="37493"/>
    <cellStyle name="Обычный 12 4 2 3 2 3 2 6" xfId="15263"/>
    <cellStyle name="Обычный 12 4 2 3 2 3 2 6 2" xfId="43548"/>
    <cellStyle name="Обычный 12 4 2 3 2 3 2 7" xfId="19167"/>
    <cellStyle name="Обычный 12 4 2 3 2 3 2 7 2" xfId="47451"/>
    <cellStyle name="Обычный 12 4 2 3 2 3 2 8" xfId="20370"/>
    <cellStyle name="Обычный 12 4 2 3 2 3 2 8 2" xfId="48654"/>
    <cellStyle name="Обычный 12 4 2 3 2 3 2 9" xfId="23190"/>
    <cellStyle name="Обычный 12 4 2 3 2 3 2 9 2" xfId="51474"/>
    <cellStyle name="Обычный 12 4 2 3 2 3 3" xfId="1974"/>
    <cellStyle name="Обычный 12 4 2 3 2 3 3 2" xfId="3949"/>
    <cellStyle name="Обычный 12 4 2 3 2 3 3 2 2" xfId="9213"/>
    <cellStyle name="Обычный 12 4 2 3 2 3 3 2 2 2" xfId="37498"/>
    <cellStyle name="Обычный 12 4 2 3 2 3 3 2 3" xfId="18097"/>
    <cellStyle name="Обычный 12 4 2 3 2 3 3 2 3 2" xfId="46382"/>
    <cellStyle name="Обычный 12 4 2 3 2 3 3 2 4" xfId="23195"/>
    <cellStyle name="Обычный 12 4 2 3 2 3 3 2 4 2" xfId="51479"/>
    <cellStyle name="Обычный 12 4 2 3 2 3 3 2 5" xfId="32239"/>
    <cellStyle name="Обычный 12 4 2 3 2 3 3 3" xfId="9212"/>
    <cellStyle name="Обычный 12 4 2 3 2 3 3 3 2" xfId="37497"/>
    <cellStyle name="Обычный 12 4 2 3 2 3 3 4" xfId="16122"/>
    <cellStyle name="Обычный 12 4 2 3 2 3 3 4 2" xfId="44407"/>
    <cellStyle name="Обычный 12 4 2 3 2 3 3 5" xfId="23194"/>
    <cellStyle name="Обычный 12 4 2 3 2 3 3 5 2" xfId="51478"/>
    <cellStyle name="Обычный 12 4 2 3 2 3 3 6" xfId="30264"/>
    <cellStyle name="Обычный 12 4 2 3 2 3 3 7" xfId="60367"/>
    <cellStyle name="Обычный 12 4 2 3 2 3 4" xfId="2632"/>
    <cellStyle name="Обычный 12 4 2 3 2 3 4 2" xfId="9214"/>
    <cellStyle name="Обычный 12 4 2 3 2 3 4 2 2" xfId="37499"/>
    <cellStyle name="Обычный 12 4 2 3 2 3 4 3" xfId="16780"/>
    <cellStyle name="Обычный 12 4 2 3 2 3 4 3 2" xfId="45065"/>
    <cellStyle name="Обычный 12 4 2 3 2 3 4 4" xfId="23196"/>
    <cellStyle name="Обычный 12 4 2 3 2 3 4 4 2" xfId="51480"/>
    <cellStyle name="Обычный 12 4 2 3 2 3 4 5" xfId="30922"/>
    <cellStyle name="Обычный 12 4 2 3 2 3 5" xfId="4907"/>
    <cellStyle name="Обычный 12 4 2 3 2 3 5 2" xfId="9215"/>
    <cellStyle name="Обычный 12 4 2 3 2 3 5 2 2" xfId="37500"/>
    <cellStyle name="Обычный 12 4 2 3 2 3 5 3" xfId="23197"/>
    <cellStyle name="Обычный 12 4 2 3 2 3 5 3 2" xfId="51481"/>
    <cellStyle name="Обычный 12 4 2 3 2 3 5 4" xfId="33196"/>
    <cellStyle name="Обычный 12 4 2 3 2 3 6" xfId="6225"/>
    <cellStyle name="Обычный 12 4 2 3 2 3 6 2" xfId="9216"/>
    <cellStyle name="Обычный 12 4 2 3 2 3 6 2 2" xfId="37501"/>
    <cellStyle name="Обычный 12 4 2 3 2 3 6 3" xfId="23198"/>
    <cellStyle name="Обычный 12 4 2 3 2 3 6 3 2" xfId="51482"/>
    <cellStyle name="Обычный 12 4 2 3 2 3 6 4" xfId="34512"/>
    <cellStyle name="Обычный 12 4 2 3 2 3 7" xfId="9207"/>
    <cellStyle name="Обычный 12 4 2 3 2 3 7 2" xfId="37492"/>
    <cellStyle name="Обычный 12 4 2 3 2 3 8" xfId="14805"/>
    <cellStyle name="Обычный 12 4 2 3 2 3 8 2" xfId="43090"/>
    <cellStyle name="Обычный 12 4 2 3 2 3 9" xfId="19166"/>
    <cellStyle name="Обычный 12 4 2 3 2 3 9 2" xfId="47450"/>
    <cellStyle name="Обычный 12 4 2 3 2 4" xfId="1111"/>
    <cellStyle name="Обычный 12 4 2 3 2 4 10" xfId="29402"/>
    <cellStyle name="Обычный 12 4 2 3 2 4 11" xfId="57674"/>
    <cellStyle name="Обычный 12 4 2 3 2 4 12" xfId="59024"/>
    <cellStyle name="Обычный 12 4 2 3 2 4 2" xfId="3087"/>
    <cellStyle name="Обычный 12 4 2 3 2 4 2 2" xfId="9218"/>
    <cellStyle name="Обычный 12 4 2 3 2 4 2 2 2" xfId="37503"/>
    <cellStyle name="Обычный 12 4 2 3 2 4 2 3" xfId="17235"/>
    <cellStyle name="Обычный 12 4 2 3 2 4 2 3 2" xfId="45520"/>
    <cellStyle name="Обычный 12 4 2 3 2 4 2 4" xfId="23200"/>
    <cellStyle name="Обычный 12 4 2 3 2 4 2 4 2" xfId="51484"/>
    <cellStyle name="Обычный 12 4 2 3 2 4 2 5" xfId="31377"/>
    <cellStyle name="Обычный 12 4 2 3 2 4 2 6" xfId="60369"/>
    <cellStyle name="Обычный 12 4 2 3 2 4 3" xfId="4909"/>
    <cellStyle name="Обычный 12 4 2 3 2 4 3 2" xfId="9219"/>
    <cellStyle name="Обычный 12 4 2 3 2 4 3 2 2" xfId="37504"/>
    <cellStyle name="Обычный 12 4 2 3 2 4 3 3" xfId="23201"/>
    <cellStyle name="Обычный 12 4 2 3 2 4 3 3 2" xfId="51485"/>
    <cellStyle name="Обычный 12 4 2 3 2 4 3 4" xfId="33198"/>
    <cellStyle name="Обычный 12 4 2 3 2 4 4" xfId="6227"/>
    <cellStyle name="Обычный 12 4 2 3 2 4 4 2" xfId="9220"/>
    <cellStyle name="Обычный 12 4 2 3 2 4 4 2 2" xfId="37505"/>
    <cellStyle name="Обычный 12 4 2 3 2 4 4 3" xfId="23202"/>
    <cellStyle name="Обычный 12 4 2 3 2 4 4 3 2" xfId="51486"/>
    <cellStyle name="Обычный 12 4 2 3 2 4 4 4" xfId="34514"/>
    <cellStyle name="Обычный 12 4 2 3 2 4 5" xfId="9217"/>
    <cellStyle name="Обычный 12 4 2 3 2 4 5 2" xfId="37502"/>
    <cellStyle name="Обычный 12 4 2 3 2 4 6" xfId="15260"/>
    <cellStyle name="Обычный 12 4 2 3 2 4 6 2" xfId="43545"/>
    <cellStyle name="Обычный 12 4 2 3 2 4 7" xfId="19168"/>
    <cellStyle name="Обычный 12 4 2 3 2 4 7 2" xfId="47452"/>
    <cellStyle name="Обычный 12 4 2 3 2 4 8" xfId="20371"/>
    <cellStyle name="Обычный 12 4 2 3 2 4 8 2" xfId="48655"/>
    <cellStyle name="Обычный 12 4 2 3 2 4 9" xfId="23199"/>
    <cellStyle name="Обычный 12 4 2 3 2 4 9 2" xfId="51483"/>
    <cellStyle name="Обычный 12 4 2 3 2 5" xfId="1645"/>
    <cellStyle name="Обычный 12 4 2 3 2 5 2" xfId="3620"/>
    <cellStyle name="Обычный 12 4 2 3 2 5 2 2" xfId="9222"/>
    <cellStyle name="Обычный 12 4 2 3 2 5 2 2 2" xfId="37507"/>
    <cellStyle name="Обычный 12 4 2 3 2 5 2 3" xfId="17768"/>
    <cellStyle name="Обычный 12 4 2 3 2 5 2 3 2" xfId="46053"/>
    <cellStyle name="Обычный 12 4 2 3 2 5 2 4" xfId="23204"/>
    <cellStyle name="Обычный 12 4 2 3 2 5 2 4 2" xfId="51488"/>
    <cellStyle name="Обычный 12 4 2 3 2 5 2 5" xfId="31910"/>
    <cellStyle name="Обычный 12 4 2 3 2 5 3" xfId="9221"/>
    <cellStyle name="Обычный 12 4 2 3 2 5 3 2" xfId="37506"/>
    <cellStyle name="Обычный 12 4 2 3 2 5 4" xfId="15793"/>
    <cellStyle name="Обычный 12 4 2 3 2 5 4 2" xfId="44078"/>
    <cellStyle name="Обычный 12 4 2 3 2 5 5" xfId="23203"/>
    <cellStyle name="Обычный 12 4 2 3 2 5 5 2" xfId="51487"/>
    <cellStyle name="Обычный 12 4 2 3 2 5 6" xfId="29935"/>
    <cellStyle name="Обычный 12 4 2 3 2 5 7" xfId="60362"/>
    <cellStyle name="Обычный 12 4 2 3 2 6" xfId="2303"/>
    <cellStyle name="Обычный 12 4 2 3 2 6 2" xfId="9223"/>
    <cellStyle name="Обычный 12 4 2 3 2 6 2 2" xfId="37508"/>
    <cellStyle name="Обычный 12 4 2 3 2 6 3" xfId="16451"/>
    <cellStyle name="Обычный 12 4 2 3 2 6 3 2" xfId="44736"/>
    <cellStyle name="Обычный 12 4 2 3 2 6 4" xfId="23205"/>
    <cellStyle name="Обычный 12 4 2 3 2 6 4 2" xfId="51489"/>
    <cellStyle name="Обычный 12 4 2 3 2 6 5" xfId="30593"/>
    <cellStyle name="Обычный 12 4 2 3 2 7" xfId="4281"/>
    <cellStyle name="Обычный 12 4 2 3 2 7 2" xfId="9224"/>
    <cellStyle name="Обычный 12 4 2 3 2 7 2 2" xfId="37509"/>
    <cellStyle name="Обычный 12 4 2 3 2 7 3" xfId="18429"/>
    <cellStyle name="Обычный 12 4 2 3 2 7 3 2" xfId="46714"/>
    <cellStyle name="Обычный 12 4 2 3 2 7 4" xfId="23206"/>
    <cellStyle name="Обычный 12 4 2 3 2 7 4 2" xfId="51490"/>
    <cellStyle name="Обычный 12 4 2 3 2 7 5" xfId="32571"/>
    <cellStyle name="Обычный 12 4 2 3 2 8" xfId="4444"/>
    <cellStyle name="Обычный 12 4 2 3 2 8 2" xfId="9225"/>
    <cellStyle name="Обычный 12 4 2 3 2 8 2 2" xfId="37510"/>
    <cellStyle name="Обычный 12 4 2 3 2 8 3" xfId="18592"/>
    <cellStyle name="Обычный 12 4 2 3 2 8 3 2" xfId="46877"/>
    <cellStyle name="Обычный 12 4 2 3 2 8 4" xfId="23207"/>
    <cellStyle name="Обычный 12 4 2 3 2 8 4 2" xfId="51491"/>
    <cellStyle name="Обычный 12 4 2 3 2 8 5" xfId="32734"/>
    <cellStyle name="Обычный 12 4 2 3 2 9" xfId="4902"/>
    <cellStyle name="Обычный 12 4 2 3 2 9 2" xfId="9226"/>
    <cellStyle name="Обычный 12 4 2 3 2 9 2 2" xfId="37511"/>
    <cellStyle name="Обычный 12 4 2 3 2 9 3" xfId="23208"/>
    <cellStyle name="Обычный 12 4 2 3 2 9 3 2" xfId="51492"/>
    <cellStyle name="Обычный 12 4 2 3 2 9 4" xfId="33191"/>
    <cellStyle name="Обычный 12 4 2 3 20" xfId="56900"/>
    <cellStyle name="Обычный 12 4 2 3 21" xfId="57194"/>
    <cellStyle name="Обычный 12 4 2 3 22" xfId="57666"/>
    <cellStyle name="Обычный 12 4 2 3 23" xfId="59016"/>
    <cellStyle name="Обычный 12 4 2 3 3" xfId="477"/>
    <cellStyle name="Обычный 12 4 2 3 3 10" xfId="19169"/>
    <cellStyle name="Обычный 12 4 2 3 3 10 2" xfId="47453"/>
    <cellStyle name="Обычный 12 4 2 3 3 11" xfId="20372"/>
    <cellStyle name="Обычный 12 4 2 3 3 11 2" xfId="48656"/>
    <cellStyle name="Обычный 12 4 2 3 3 12" xfId="23209"/>
    <cellStyle name="Обычный 12 4 2 3 3 12 2" xfId="51493"/>
    <cellStyle name="Обычный 12 4 2 3 3 13" xfId="28781"/>
    <cellStyle name="Обычный 12 4 2 3 3 14" xfId="57675"/>
    <cellStyle name="Обычный 12 4 2 3 3 15" xfId="59025"/>
    <cellStyle name="Обычный 12 4 2 3 3 2" xfId="818"/>
    <cellStyle name="Обычный 12 4 2 3 3 2 10" xfId="20373"/>
    <cellStyle name="Обычный 12 4 2 3 3 2 10 2" xfId="48657"/>
    <cellStyle name="Обычный 12 4 2 3 3 2 11" xfId="23210"/>
    <cellStyle name="Обычный 12 4 2 3 3 2 11 2" xfId="51494"/>
    <cellStyle name="Обычный 12 4 2 3 3 2 12" xfId="29110"/>
    <cellStyle name="Обычный 12 4 2 3 3 2 13" xfId="57676"/>
    <cellStyle name="Обычный 12 4 2 3 3 2 14" xfId="59026"/>
    <cellStyle name="Обычный 12 4 2 3 3 2 2" xfId="1116"/>
    <cellStyle name="Обычный 12 4 2 3 3 2 2 10" xfId="29407"/>
    <cellStyle name="Обычный 12 4 2 3 3 2 2 11" xfId="57677"/>
    <cellStyle name="Обычный 12 4 2 3 3 2 2 12" xfId="59027"/>
    <cellStyle name="Обычный 12 4 2 3 3 2 2 2" xfId="3092"/>
    <cellStyle name="Обычный 12 4 2 3 3 2 2 2 2" xfId="9230"/>
    <cellStyle name="Обычный 12 4 2 3 3 2 2 2 2 2" xfId="37515"/>
    <cellStyle name="Обычный 12 4 2 3 3 2 2 2 3" xfId="17240"/>
    <cellStyle name="Обычный 12 4 2 3 3 2 2 2 3 2" xfId="45525"/>
    <cellStyle name="Обычный 12 4 2 3 3 2 2 2 4" xfId="23212"/>
    <cellStyle name="Обычный 12 4 2 3 3 2 2 2 4 2" xfId="51496"/>
    <cellStyle name="Обычный 12 4 2 3 3 2 2 2 5" xfId="31382"/>
    <cellStyle name="Обычный 12 4 2 3 3 2 2 2 6" xfId="60372"/>
    <cellStyle name="Обычный 12 4 2 3 3 2 2 3" xfId="4912"/>
    <cellStyle name="Обычный 12 4 2 3 3 2 2 3 2" xfId="9231"/>
    <cellStyle name="Обычный 12 4 2 3 3 2 2 3 2 2" xfId="37516"/>
    <cellStyle name="Обычный 12 4 2 3 3 2 2 3 3" xfId="23213"/>
    <cellStyle name="Обычный 12 4 2 3 3 2 2 3 3 2" xfId="51497"/>
    <cellStyle name="Обычный 12 4 2 3 3 2 2 3 4" xfId="33201"/>
    <cellStyle name="Обычный 12 4 2 3 3 2 2 4" xfId="6230"/>
    <cellStyle name="Обычный 12 4 2 3 3 2 2 4 2" xfId="9232"/>
    <cellStyle name="Обычный 12 4 2 3 3 2 2 4 2 2" xfId="37517"/>
    <cellStyle name="Обычный 12 4 2 3 3 2 2 4 3" xfId="23214"/>
    <cellStyle name="Обычный 12 4 2 3 3 2 2 4 3 2" xfId="51498"/>
    <cellStyle name="Обычный 12 4 2 3 3 2 2 4 4" xfId="34517"/>
    <cellStyle name="Обычный 12 4 2 3 3 2 2 5" xfId="9229"/>
    <cellStyle name="Обычный 12 4 2 3 3 2 2 5 2" xfId="37514"/>
    <cellStyle name="Обычный 12 4 2 3 3 2 2 6" xfId="15265"/>
    <cellStyle name="Обычный 12 4 2 3 3 2 2 6 2" xfId="43550"/>
    <cellStyle name="Обычный 12 4 2 3 3 2 2 7" xfId="19171"/>
    <cellStyle name="Обычный 12 4 2 3 3 2 2 7 2" xfId="47455"/>
    <cellStyle name="Обычный 12 4 2 3 3 2 2 8" xfId="20374"/>
    <cellStyle name="Обычный 12 4 2 3 3 2 2 8 2" xfId="48658"/>
    <cellStyle name="Обычный 12 4 2 3 3 2 2 9" xfId="23211"/>
    <cellStyle name="Обычный 12 4 2 3 3 2 2 9 2" xfId="51495"/>
    <cellStyle name="Обычный 12 4 2 3 3 2 3" xfId="2137"/>
    <cellStyle name="Обычный 12 4 2 3 3 2 3 2" xfId="4112"/>
    <cellStyle name="Обычный 12 4 2 3 3 2 3 2 2" xfId="9234"/>
    <cellStyle name="Обычный 12 4 2 3 3 2 3 2 2 2" xfId="37519"/>
    <cellStyle name="Обычный 12 4 2 3 3 2 3 2 3" xfId="18260"/>
    <cellStyle name="Обычный 12 4 2 3 3 2 3 2 3 2" xfId="46545"/>
    <cellStyle name="Обычный 12 4 2 3 3 2 3 2 4" xfId="23216"/>
    <cellStyle name="Обычный 12 4 2 3 3 2 3 2 4 2" xfId="51500"/>
    <cellStyle name="Обычный 12 4 2 3 3 2 3 2 5" xfId="32402"/>
    <cellStyle name="Обычный 12 4 2 3 3 2 3 3" xfId="9233"/>
    <cellStyle name="Обычный 12 4 2 3 3 2 3 3 2" xfId="37518"/>
    <cellStyle name="Обычный 12 4 2 3 3 2 3 4" xfId="16285"/>
    <cellStyle name="Обычный 12 4 2 3 3 2 3 4 2" xfId="44570"/>
    <cellStyle name="Обычный 12 4 2 3 3 2 3 5" xfId="23215"/>
    <cellStyle name="Обычный 12 4 2 3 3 2 3 5 2" xfId="51499"/>
    <cellStyle name="Обычный 12 4 2 3 3 2 3 6" xfId="30427"/>
    <cellStyle name="Обычный 12 4 2 3 3 2 3 7" xfId="60371"/>
    <cellStyle name="Обычный 12 4 2 3 3 2 4" xfId="2795"/>
    <cellStyle name="Обычный 12 4 2 3 3 2 4 2" xfId="9235"/>
    <cellStyle name="Обычный 12 4 2 3 3 2 4 2 2" xfId="37520"/>
    <cellStyle name="Обычный 12 4 2 3 3 2 4 3" xfId="16943"/>
    <cellStyle name="Обычный 12 4 2 3 3 2 4 3 2" xfId="45228"/>
    <cellStyle name="Обычный 12 4 2 3 3 2 4 4" xfId="23217"/>
    <cellStyle name="Обычный 12 4 2 3 3 2 4 4 2" xfId="51501"/>
    <cellStyle name="Обычный 12 4 2 3 3 2 4 5" xfId="31085"/>
    <cellStyle name="Обычный 12 4 2 3 3 2 5" xfId="4911"/>
    <cellStyle name="Обычный 12 4 2 3 3 2 5 2" xfId="9236"/>
    <cellStyle name="Обычный 12 4 2 3 3 2 5 2 2" xfId="37521"/>
    <cellStyle name="Обычный 12 4 2 3 3 2 5 3" xfId="23218"/>
    <cellStyle name="Обычный 12 4 2 3 3 2 5 3 2" xfId="51502"/>
    <cellStyle name="Обычный 12 4 2 3 3 2 5 4" xfId="33200"/>
    <cellStyle name="Обычный 12 4 2 3 3 2 6" xfId="6229"/>
    <cellStyle name="Обычный 12 4 2 3 3 2 6 2" xfId="9237"/>
    <cellStyle name="Обычный 12 4 2 3 3 2 6 2 2" xfId="37522"/>
    <cellStyle name="Обычный 12 4 2 3 3 2 6 3" xfId="23219"/>
    <cellStyle name="Обычный 12 4 2 3 3 2 6 3 2" xfId="51503"/>
    <cellStyle name="Обычный 12 4 2 3 3 2 6 4" xfId="34516"/>
    <cellStyle name="Обычный 12 4 2 3 3 2 7" xfId="9228"/>
    <cellStyle name="Обычный 12 4 2 3 3 2 7 2" xfId="37513"/>
    <cellStyle name="Обычный 12 4 2 3 3 2 8" xfId="14968"/>
    <cellStyle name="Обычный 12 4 2 3 3 2 8 2" xfId="43253"/>
    <cellStyle name="Обычный 12 4 2 3 3 2 9" xfId="19170"/>
    <cellStyle name="Обычный 12 4 2 3 3 2 9 2" xfId="47454"/>
    <cellStyle name="Обычный 12 4 2 3 3 3" xfId="1115"/>
    <cellStyle name="Обычный 12 4 2 3 3 3 10" xfId="29406"/>
    <cellStyle name="Обычный 12 4 2 3 3 3 11" xfId="57678"/>
    <cellStyle name="Обычный 12 4 2 3 3 3 12" xfId="59028"/>
    <cellStyle name="Обычный 12 4 2 3 3 3 2" xfId="3091"/>
    <cellStyle name="Обычный 12 4 2 3 3 3 2 2" xfId="9239"/>
    <cellStyle name="Обычный 12 4 2 3 3 3 2 2 2" xfId="37524"/>
    <cellStyle name="Обычный 12 4 2 3 3 3 2 3" xfId="17239"/>
    <cellStyle name="Обычный 12 4 2 3 3 3 2 3 2" xfId="45524"/>
    <cellStyle name="Обычный 12 4 2 3 3 3 2 4" xfId="23221"/>
    <cellStyle name="Обычный 12 4 2 3 3 3 2 4 2" xfId="51505"/>
    <cellStyle name="Обычный 12 4 2 3 3 3 2 5" xfId="31381"/>
    <cellStyle name="Обычный 12 4 2 3 3 3 2 6" xfId="60373"/>
    <cellStyle name="Обычный 12 4 2 3 3 3 3" xfId="4913"/>
    <cellStyle name="Обычный 12 4 2 3 3 3 3 2" xfId="9240"/>
    <cellStyle name="Обычный 12 4 2 3 3 3 3 2 2" xfId="37525"/>
    <cellStyle name="Обычный 12 4 2 3 3 3 3 3" xfId="23222"/>
    <cellStyle name="Обычный 12 4 2 3 3 3 3 3 2" xfId="51506"/>
    <cellStyle name="Обычный 12 4 2 3 3 3 3 4" xfId="33202"/>
    <cellStyle name="Обычный 12 4 2 3 3 3 4" xfId="6231"/>
    <cellStyle name="Обычный 12 4 2 3 3 3 4 2" xfId="9241"/>
    <cellStyle name="Обычный 12 4 2 3 3 3 4 2 2" xfId="37526"/>
    <cellStyle name="Обычный 12 4 2 3 3 3 4 3" xfId="23223"/>
    <cellStyle name="Обычный 12 4 2 3 3 3 4 3 2" xfId="51507"/>
    <cellStyle name="Обычный 12 4 2 3 3 3 4 4" xfId="34518"/>
    <cellStyle name="Обычный 12 4 2 3 3 3 5" xfId="9238"/>
    <cellStyle name="Обычный 12 4 2 3 3 3 5 2" xfId="37523"/>
    <cellStyle name="Обычный 12 4 2 3 3 3 6" xfId="15264"/>
    <cellStyle name="Обычный 12 4 2 3 3 3 6 2" xfId="43549"/>
    <cellStyle name="Обычный 12 4 2 3 3 3 7" xfId="19172"/>
    <cellStyle name="Обычный 12 4 2 3 3 3 7 2" xfId="47456"/>
    <cellStyle name="Обычный 12 4 2 3 3 3 8" xfId="20375"/>
    <cellStyle name="Обычный 12 4 2 3 3 3 8 2" xfId="48659"/>
    <cellStyle name="Обычный 12 4 2 3 3 3 9" xfId="23220"/>
    <cellStyle name="Обычный 12 4 2 3 3 3 9 2" xfId="51504"/>
    <cellStyle name="Обычный 12 4 2 3 3 4" xfId="1808"/>
    <cellStyle name="Обычный 12 4 2 3 3 4 2" xfId="3783"/>
    <cellStyle name="Обычный 12 4 2 3 3 4 2 2" xfId="9243"/>
    <cellStyle name="Обычный 12 4 2 3 3 4 2 2 2" xfId="37528"/>
    <cellStyle name="Обычный 12 4 2 3 3 4 2 3" xfId="17931"/>
    <cellStyle name="Обычный 12 4 2 3 3 4 2 3 2" xfId="46216"/>
    <cellStyle name="Обычный 12 4 2 3 3 4 2 4" xfId="23225"/>
    <cellStyle name="Обычный 12 4 2 3 3 4 2 4 2" xfId="51509"/>
    <cellStyle name="Обычный 12 4 2 3 3 4 2 5" xfId="32073"/>
    <cellStyle name="Обычный 12 4 2 3 3 4 3" xfId="9242"/>
    <cellStyle name="Обычный 12 4 2 3 3 4 3 2" xfId="37527"/>
    <cellStyle name="Обычный 12 4 2 3 3 4 4" xfId="15956"/>
    <cellStyle name="Обычный 12 4 2 3 3 4 4 2" xfId="44241"/>
    <cellStyle name="Обычный 12 4 2 3 3 4 5" xfId="23224"/>
    <cellStyle name="Обычный 12 4 2 3 3 4 5 2" xfId="51508"/>
    <cellStyle name="Обычный 12 4 2 3 3 4 6" xfId="30098"/>
    <cellStyle name="Обычный 12 4 2 3 3 4 7" xfId="60370"/>
    <cellStyle name="Обычный 12 4 2 3 3 5" xfId="2466"/>
    <cellStyle name="Обычный 12 4 2 3 3 5 2" xfId="9244"/>
    <cellStyle name="Обычный 12 4 2 3 3 5 2 2" xfId="37529"/>
    <cellStyle name="Обычный 12 4 2 3 3 5 3" xfId="16614"/>
    <cellStyle name="Обычный 12 4 2 3 3 5 3 2" xfId="44899"/>
    <cellStyle name="Обычный 12 4 2 3 3 5 4" xfId="23226"/>
    <cellStyle name="Обычный 12 4 2 3 3 5 4 2" xfId="51510"/>
    <cellStyle name="Обычный 12 4 2 3 3 5 5" xfId="30756"/>
    <cellStyle name="Обычный 12 4 2 3 3 6" xfId="4910"/>
    <cellStyle name="Обычный 12 4 2 3 3 6 2" xfId="9245"/>
    <cellStyle name="Обычный 12 4 2 3 3 6 2 2" xfId="37530"/>
    <cellStyle name="Обычный 12 4 2 3 3 6 3" xfId="23227"/>
    <cellStyle name="Обычный 12 4 2 3 3 6 3 2" xfId="51511"/>
    <cellStyle name="Обычный 12 4 2 3 3 6 4" xfId="33199"/>
    <cellStyle name="Обычный 12 4 2 3 3 7" xfId="6228"/>
    <cellStyle name="Обычный 12 4 2 3 3 7 2" xfId="9246"/>
    <cellStyle name="Обычный 12 4 2 3 3 7 2 2" xfId="37531"/>
    <cellStyle name="Обычный 12 4 2 3 3 7 3" xfId="23228"/>
    <cellStyle name="Обычный 12 4 2 3 3 7 3 2" xfId="51512"/>
    <cellStyle name="Обычный 12 4 2 3 3 7 4" xfId="34515"/>
    <cellStyle name="Обычный 12 4 2 3 3 8" xfId="9227"/>
    <cellStyle name="Обычный 12 4 2 3 3 8 2" xfId="37512"/>
    <cellStyle name="Обычный 12 4 2 3 3 9" xfId="14639"/>
    <cellStyle name="Обычный 12 4 2 3 3 9 2" xfId="42924"/>
    <cellStyle name="Обычный 12 4 2 3 4" xfId="651"/>
    <cellStyle name="Обычный 12 4 2 3 4 10" xfId="20376"/>
    <cellStyle name="Обычный 12 4 2 3 4 10 2" xfId="48660"/>
    <cellStyle name="Обычный 12 4 2 3 4 11" xfId="23229"/>
    <cellStyle name="Обычный 12 4 2 3 4 11 2" xfId="51513"/>
    <cellStyle name="Обычный 12 4 2 3 4 12" xfId="28946"/>
    <cellStyle name="Обычный 12 4 2 3 4 13" xfId="57679"/>
    <cellStyle name="Обычный 12 4 2 3 4 14" xfId="59029"/>
    <cellStyle name="Обычный 12 4 2 3 4 2" xfId="1117"/>
    <cellStyle name="Обычный 12 4 2 3 4 2 10" xfId="29408"/>
    <cellStyle name="Обычный 12 4 2 3 4 2 11" xfId="57680"/>
    <cellStyle name="Обычный 12 4 2 3 4 2 12" xfId="59030"/>
    <cellStyle name="Обычный 12 4 2 3 4 2 2" xfId="3093"/>
    <cellStyle name="Обычный 12 4 2 3 4 2 2 2" xfId="9249"/>
    <cellStyle name="Обычный 12 4 2 3 4 2 2 2 2" xfId="37534"/>
    <cellStyle name="Обычный 12 4 2 3 4 2 2 3" xfId="17241"/>
    <cellStyle name="Обычный 12 4 2 3 4 2 2 3 2" xfId="45526"/>
    <cellStyle name="Обычный 12 4 2 3 4 2 2 4" xfId="23231"/>
    <cellStyle name="Обычный 12 4 2 3 4 2 2 4 2" xfId="51515"/>
    <cellStyle name="Обычный 12 4 2 3 4 2 2 5" xfId="31383"/>
    <cellStyle name="Обычный 12 4 2 3 4 2 2 6" xfId="60375"/>
    <cellStyle name="Обычный 12 4 2 3 4 2 3" xfId="4915"/>
    <cellStyle name="Обычный 12 4 2 3 4 2 3 2" xfId="9250"/>
    <cellStyle name="Обычный 12 4 2 3 4 2 3 2 2" xfId="37535"/>
    <cellStyle name="Обычный 12 4 2 3 4 2 3 3" xfId="23232"/>
    <cellStyle name="Обычный 12 4 2 3 4 2 3 3 2" xfId="51516"/>
    <cellStyle name="Обычный 12 4 2 3 4 2 3 4" xfId="33204"/>
    <cellStyle name="Обычный 12 4 2 3 4 2 4" xfId="6233"/>
    <cellStyle name="Обычный 12 4 2 3 4 2 4 2" xfId="9251"/>
    <cellStyle name="Обычный 12 4 2 3 4 2 4 2 2" xfId="37536"/>
    <cellStyle name="Обычный 12 4 2 3 4 2 4 3" xfId="23233"/>
    <cellStyle name="Обычный 12 4 2 3 4 2 4 3 2" xfId="51517"/>
    <cellStyle name="Обычный 12 4 2 3 4 2 4 4" xfId="34520"/>
    <cellStyle name="Обычный 12 4 2 3 4 2 5" xfId="9248"/>
    <cellStyle name="Обычный 12 4 2 3 4 2 5 2" xfId="37533"/>
    <cellStyle name="Обычный 12 4 2 3 4 2 6" xfId="15266"/>
    <cellStyle name="Обычный 12 4 2 3 4 2 6 2" xfId="43551"/>
    <cellStyle name="Обычный 12 4 2 3 4 2 7" xfId="19174"/>
    <cellStyle name="Обычный 12 4 2 3 4 2 7 2" xfId="47458"/>
    <cellStyle name="Обычный 12 4 2 3 4 2 8" xfId="20377"/>
    <cellStyle name="Обычный 12 4 2 3 4 2 8 2" xfId="48661"/>
    <cellStyle name="Обычный 12 4 2 3 4 2 9" xfId="23230"/>
    <cellStyle name="Обычный 12 4 2 3 4 2 9 2" xfId="51514"/>
    <cellStyle name="Обычный 12 4 2 3 4 3" xfId="1973"/>
    <cellStyle name="Обычный 12 4 2 3 4 3 2" xfId="3948"/>
    <cellStyle name="Обычный 12 4 2 3 4 3 2 2" xfId="9253"/>
    <cellStyle name="Обычный 12 4 2 3 4 3 2 2 2" xfId="37538"/>
    <cellStyle name="Обычный 12 4 2 3 4 3 2 3" xfId="18096"/>
    <cellStyle name="Обычный 12 4 2 3 4 3 2 3 2" xfId="46381"/>
    <cellStyle name="Обычный 12 4 2 3 4 3 2 4" xfId="23235"/>
    <cellStyle name="Обычный 12 4 2 3 4 3 2 4 2" xfId="51519"/>
    <cellStyle name="Обычный 12 4 2 3 4 3 2 5" xfId="32238"/>
    <cellStyle name="Обычный 12 4 2 3 4 3 3" xfId="9252"/>
    <cellStyle name="Обычный 12 4 2 3 4 3 3 2" xfId="37537"/>
    <cellStyle name="Обычный 12 4 2 3 4 3 4" xfId="16121"/>
    <cellStyle name="Обычный 12 4 2 3 4 3 4 2" xfId="44406"/>
    <cellStyle name="Обычный 12 4 2 3 4 3 5" xfId="23234"/>
    <cellStyle name="Обычный 12 4 2 3 4 3 5 2" xfId="51518"/>
    <cellStyle name="Обычный 12 4 2 3 4 3 6" xfId="30263"/>
    <cellStyle name="Обычный 12 4 2 3 4 3 7" xfId="60374"/>
    <cellStyle name="Обычный 12 4 2 3 4 4" xfId="2631"/>
    <cellStyle name="Обычный 12 4 2 3 4 4 2" xfId="9254"/>
    <cellStyle name="Обычный 12 4 2 3 4 4 2 2" xfId="37539"/>
    <cellStyle name="Обычный 12 4 2 3 4 4 3" xfId="16779"/>
    <cellStyle name="Обычный 12 4 2 3 4 4 3 2" xfId="45064"/>
    <cellStyle name="Обычный 12 4 2 3 4 4 4" xfId="23236"/>
    <cellStyle name="Обычный 12 4 2 3 4 4 4 2" xfId="51520"/>
    <cellStyle name="Обычный 12 4 2 3 4 4 5" xfId="30921"/>
    <cellStyle name="Обычный 12 4 2 3 4 5" xfId="4914"/>
    <cellStyle name="Обычный 12 4 2 3 4 5 2" xfId="9255"/>
    <cellStyle name="Обычный 12 4 2 3 4 5 2 2" xfId="37540"/>
    <cellStyle name="Обычный 12 4 2 3 4 5 3" xfId="23237"/>
    <cellStyle name="Обычный 12 4 2 3 4 5 3 2" xfId="51521"/>
    <cellStyle name="Обычный 12 4 2 3 4 5 4" xfId="33203"/>
    <cellStyle name="Обычный 12 4 2 3 4 6" xfId="6232"/>
    <cellStyle name="Обычный 12 4 2 3 4 6 2" xfId="9256"/>
    <cellStyle name="Обычный 12 4 2 3 4 6 2 2" xfId="37541"/>
    <cellStyle name="Обычный 12 4 2 3 4 6 3" xfId="23238"/>
    <cellStyle name="Обычный 12 4 2 3 4 6 3 2" xfId="51522"/>
    <cellStyle name="Обычный 12 4 2 3 4 6 4" xfId="34519"/>
    <cellStyle name="Обычный 12 4 2 3 4 7" xfId="9247"/>
    <cellStyle name="Обычный 12 4 2 3 4 7 2" xfId="37532"/>
    <cellStyle name="Обычный 12 4 2 3 4 8" xfId="14804"/>
    <cellStyle name="Обычный 12 4 2 3 4 8 2" xfId="43089"/>
    <cellStyle name="Обычный 12 4 2 3 4 9" xfId="19173"/>
    <cellStyle name="Обычный 12 4 2 3 4 9 2" xfId="47457"/>
    <cellStyle name="Обычный 12 4 2 3 5" xfId="1110"/>
    <cellStyle name="Обычный 12 4 2 3 5 10" xfId="29401"/>
    <cellStyle name="Обычный 12 4 2 3 5 11" xfId="57681"/>
    <cellStyle name="Обычный 12 4 2 3 5 12" xfId="59031"/>
    <cellStyle name="Обычный 12 4 2 3 5 2" xfId="3086"/>
    <cellStyle name="Обычный 12 4 2 3 5 2 2" xfId="9258"/>
    <cellStyle name="Обычный 12 4 2 3 5 2 2 2" xfId="37543"/>
    <cellStyle name="Обычный 12 4 2 3 5 2 3" xfId="17234"/>
    <cellStyle name="Обычный 12 4 2 3 5 2 3 2" xfId="45519"/>
    <cellStyle name="Обычный 12 4 2 3 5 2 4" xfId="23240"/>
    <cellStyle name="Обычный 12 4 2 3 5 2 4 2" xfId="51524"/>
    <cellStyle name="Обычный 12 4 2 3 5 2 5" xfId="31376"/>
    <cellStyle name="Обычный 12 4 2 3 5 2 6" xfId="60376"/>
    <cellStyle name="Обычный 12 4 2 3 5 3" xfId="4916"/>
    <cellStyle name="Обычный 12 4 2 3 5 3 2" xfId="9259"/>
    <cellStyle name="Обычный 12 4 2 3 5 3 2 2" xfId="37544"/>
    <cellStyle name="Обычный 12 4 2 3 5 3 3" xfId="23241"/>
    <cellStyle name="Обычный 12 4 2 3 5 3 3 2" xfId="51525"/>
    <cellStyle name="Обычный 12 4 2 3 5 3 4" xfId="33205"/>
    <cellStyle name="Обычный 12 4 2 3 5 4" xfId="6234"/>
    <cellStyle name="Обычный 12 4 2 3 5 4 2" xfId="9260"/>
    <cellStyle name="Обычный 12 4 2 3 5 4 2 2" xfId="37545"/>
    <cellStyle name="Обычный 12 4 2 3 5 4 3" xfId="23242"/>
    <cellStyle name="Обычный 12 4 2 3 5 4 3 2" xfId="51526"/>
    <cellStyle name="Обычный 12 4 2 3 5 4 4" xfId="34521"/>
    <cellStyle name="Обычный 12 4 2 3 5 5" xfId="9257"/>
    <cellStyle name="Обычный 12 4 2 3 5 5 2" xfId="37542"/>
    <cellStyle name="Обычный 12 4 2 3 5 6" xfId="15259"/>
    <cellStyle name="Обычный 12 4 2 3 5 6 2" xfId="43544"/>
    <cellStyle name="Обычный 12 4 2 3 5 7" xfId="19175"/>
    <cellStyle name="Обычный 12 4 2 3 5 7 2" xfId="47459"/>
    <cellStyle name="Обычный 12 4 2 3 5 8" xfId="20378"/>
    <cellStyle name="Обычный 12 4 2 3 5 8 2" xfId="48662"/>
    <cellStyle name="Обычный 12 4 2 3 5 9" xfId="23239"/>
    <cellStyle name="Обычный 12 4 2 3 5 9 2" xfId="51523"/>
    <cellStyle name="Обычный 12 4 2 3 6" xfId="1644"/>
    <cellStyle name="Обычный 12 4 2 3 6 2" xfId="3619"/>
    <cellStyle name="Обычный 12 4 2 3 6 2 2" xfId="9262"/>
    <cellStyle name="Обычный 12 4 2 3 6 2 2 2" xfId="37547"/>
    <cellStyle name="Обычный 12 4 2 3 6 2 3" xfId="17767"/>
    <cellStyle name="Обычный 12 4 2 3 6 2 3 2" xfId="46052"/>
    <cellStyle name="Обычный 12 4 2 3 6 2 4" xfId="23244"/>
    <cellStyle name="Обычный 12 4 2 3 6 2 4 2" xfId="51528"/>
    <cellStyle name="Обычный 12 4 2 3 6 2 5" xfId="31909"/>
    <cellStyle name="Обычный 12 4 2 3 6 3" xfId="9261"/>
    <cellStyle name="Обычный 12 4 2 3 6 3 2" xfId="37546"/>
    <cellStyle name="Обычный 12 4 2 3 6 4" xfId="15792"/>
    <cellStyle name="Обычный 12 4 2 3 6 4 2" xfId="44077"/>
    <cellStyle name="Обычный 12 4 2 3 6 5" xfId="23243"/>
    <cellStyle name="Обычный 12 4 2 3 6 5 2" xfId="51527"/>
    <cellStyle name="Обычный 12 4 2 3 6 6" xfId="29934"/>
    <cellStyle name="Обычный 12 4 2 3 6 7" xfId="60361"/>
    <cellStyle name="Обычный 12 4 2 3 7" xfId="2302"/>
    <cellStyle name="Обычный 12 4 2 3 7 2" xfId="9263"/>
    <cellStyle name="Обычный 12 4 2 3 7 2 2" xfId="37548"/>
    <cellStyle name="Обычный 12 4 2 3 7 3" xfId="16450"/>
    <cellStyle name="Обычный 12 4 2 3 7 3 2" xfId="44735"/>
    <cellStyle name="Обычный 12 4 2 3 7 4" xfId="23245"/>
    <cellStyle name="Обычный 12 4 2 3 7 4 2" xfId="51529"/>
    <cellStyle name="Обычный 12 4 2 3 7 5" xfId="30592"/>
    <cellStyle name="Обычный 12 4 2 3 8" xfId="4280"/>
    <cellStyle name="Обычный 12 4 2 3 8 2" xfId="9264"/>
    <cellStyle name="Обычный 12 4 2 3 8 2 2" xfId="37549"/>
    <cellStyle name="Обычный 12 4 2 3 8 3" xfId="18428"/>
    <cellStyle name="Обычный 12 4 2 3 8 3 2" xfId="46713"/>
    <cellStyle name="Обычный 12 4 2 3 8 4" xfId="23246"/>
    <cellStyle name="Обычный 12 4 2 3 8 4 2" xfId="51530"/>
    <cellStyle name="Обычный 12 4 2 3 8 5" xfId="32570"/>
    <cellStyle name="Обычный 12 4 2 3 9" xfId="4443"/>
    <cellStyle name="Обычный 12 4 2 3 9 2" xfId="9265"/>
    <cellStyle name="Обычный 12 4 2 3 9 2 2" xfId="37550"/>
    <cellStyle name="Обычный 12 4 2 3 9 3" xfId="18591"/>
    <cellStyle name="Обычный 12 4 2 3 9 3 2" xfId="46876"/>
    <cellStyle name="Обычный 12 4 2 3 9 4" xfId="23247"/>
    <cellStyle name="Обычный 12 4 2 3 9 4 2" xfId="51531"/>
    <cellStyle name="Обычный 12 4 2 3 9 5" xfId="32733"/>
    <cellStyle name="Обычный 12 4 2 4" xfId="209"/>
    <cellStyle name="Обычный 12 4 2 4 10" xfId="6235"/>
    <cellStyle name="Обычный 12 4 2 4 10 2" xfId="9267"/>
    <cellStyle name="Обычный 12 4 2 4 10 2 2" xfId="37552"/>
    <cellStyle name="Обычный 12 4 2 4 10 3" xfId="23249"/>
    <cellStyle name="Обычный 12 4 2 4 10 3 2" xfId="51533"/>
    <cellStyle name="Обычный 12 4 2 4 10 4" xfId="34522"/>
    <cellStyle name="Обычный 12 4 2 4 11" xfId="7244"/>
    <cellStyle name="Обычный 12 4 2 4 11 2" xfId="9268"/>
    <cellStyle name="Обычный 12 4 2 4 11 2 2" xfId="37553"/>
    <cellStyle name="Обычный 12 4 2 4 11 3" xfId="23250"/>
    <cellStyle name="Обычный 12 4 2 4 11 3 2" xfId="51534"/>
    <cellStyle name="Обычный 12 4 2 4 11 4" xfId="35529"/>
    <cellStyle name="Обычный 12 4 2 4 12" xfId="9266"/>
    <cellStyle name="Обычный 12 4 2 4 12 2" xfId="37551"/>
    <cellStyle name="Обычный 12 4 2 4 13" xfId="14477"/>
    <cellStyle name="Обычный 12 4 2 4 13 2" xfId="42762"/>
    <cellStyle name="Обычный 12 4 2 4 14" xfId="18755"/>
    <cellStyle name="Обычный 12 4 2 4 14 2" xfId="47039"/>
    <cellStyle name="Обычный 12 4 2 4 15" xfId="20379"/>
    <cellStyle name="Обычный 12 4 2 4 15 2" xfId="48663"/>
    <cellStyle name="Обычный 12 4 2 4 16" xfId="23248"/>
    <cellStyle name="Обычный 12 4 2 4 16 2" xfId="51532"/>
    <cellStyle name="Обычный 12 4 2 4 17" xfId="28458"/>
    <cellStyle name="Обычный 12 4 2 4 17 2" xfId="56742"/>
    <cellStyle name="Обычный 12 4 2 4 18" xfId="28619"/>
    <cellStyle name="Обычный 12 4 2 4 19" xfId="56902"/>
    <cellStyle name="Обычный 12 4 2 4 2" xfId="479"/>
    <cellStyle name="Обычный 12 4 2 4 2 10" xfId="19176"/>
    <cellStyle name="Обычный 12 4 2 4 2 10 2" xfId="47460"/>
    <cellStyle name="Обычный 12 4 2 4 2 11" xfId="20380"/>
    <cellStyle name="Обычный 12 4 2 4 2 11 2" xfId="48664"/>
    <cellStyle name="Обычный 12 4 2 4 2 12" xfId="23251"/>
    <cellStyle name="Обычный 12 4 2 4 2 12 2" xfId="51535"/>
    <cellStyle name="Обычный 12 4 2 4 2 13" xfId="28783"/>
    <cellStyle name="Обычный 12 4 2 4 2 14" xfId="57683"/>
    <cellStyle name="Обычный 12 4 2 4 2 15" xfId="59033"/>
    <cellStyle name="Обычный 12 4 2 4 2 2" xfId="820"/>
    <cellStyle name="Обычный 12 4 2 4 2 2 10" xfId="20381"/>
    <cellStyle name="Обычный 12 4 2 4 2 2 10 2" xfId="48665"/>
    <cellStyle name="Обычный 12 4 2 4 2 2 11" xfId="23252"/>
    <cellStyle name="Обычный 12 4 2 4 2 2 11 2" xfId="51536"/>
    <cellStyle name="Обычный 12 4 2 4 2 2 12" xfId="29112"/>
    <cellStyle name="Обычный 12 4 2 4 2 2 13" xfId="57684"/>
    <cellStyle name="Обычный 12 4 2 4 2 2 14" xfId="59034"/>
    <cellStyle name="Обычный 12 4 2 4 2 2 2" xfId="1120"/>
    <cellStyle name="Обычный 12 4 2 4 2 2 2 10" xfId="29411"/>
    <cellStyle name="Обычный 12 4 2 4 2 2 2 11" xfId="57685"/>
    <cellStyle name="Обычный 12 4 2 4 2 2 2 12" xfId="59035"/>
    <cellStyle name="Обычный 12 4 2 4 2 2 2 2" xfId="3096"/>
    <cellStyle name="Обычный 12 4 2 4 2 2 2 2 2" xfId="9272"/>
    <cellStyle name="Обычный 12 4 2 4 2 2 2 2 2 2" xfId="37557"/>
    <cellStyle name="Обычный 12 4 2 4 2 2 2 2 3" xfId="17244"/>
    <cellStyle name="Обычный 12 4 2 4 2 2 2 2 3 2" xfId="45529"/>
    <cellStyle name="Обычный 12 4 2 4 2 2 2 2 4" xfId="23254"/>
    <cellStyle name="Обычный 12 4 2 4 2 2 2 2 4 2" xfId="51538"/>
    <cellStyle name="Обычный 12 4 2 4 2 2 2 2 5" xfId="31386"/>
    <cellStyle name="Обычный 12 4 2 4 2 2 2 2 6" xfId="60380"/>
    <cellStyle name="Обычный 12 4 2 4 2 2 2 3" xfId="4920"/>
    <cellStyle name="Обычный 12 4 2 4 2 2 2 3 2" xfId="9273"/>
    <cellStyle name="Обычный 12 4 2 4 2 2 2 3 2 2" xfId="37558"/>
    <cellStyle name="Обычный 12 4 2 4 2 2 2 3 3" xfId="23255"/>
    <cellStyle name="Обычный 12 4 2 4 2 2 2 3 3 2" xfId="51539"/>
    <cellStyle name="Обычный 12 4 2 4 2 2 2 3 4" xfId="33209"/>
    <cellStyle name="Обычный 12 4 2 4 2 2 2 4" xfId="6238"/>
    <cellStyle name="Обычный 12 4 2 4 2 2 2 4 2" xfId="9274"/>
    <cellStyle name="Обычный 12 4 2 4 2 2 2 4 2 2" xfId="37559"/>
    <cellStyle name="Обычный 12 4 2 4 2 2 2 4 3" xfId="23256"/>
    <cellStyle name="Обычный 12 4 2 4 2 2 2 4 3 2" xfId="51540"/>
    <cellStyle name="Обычный 12 4 2 4 2 2 2 4 4" xfId="34525"/>
    <cellStyle name="Обычный 12 4 2 4 2 2 2 5" xfId="9271"/>
    <cellStyle name="Обычный 12 4 2 4 2 2 2 5 2" xfId="37556"/>
    <cellStyle name="Обычный 12 4 2 4 2 2 2 6" xfId="15269"/>
    <cellStyle name="Обычный 12 4 2 4 2 2 2 6 2" xfId="43554"/>
    <cellStyle name="Обычный 12 4 2 4 2 2 2 7" xfId="19178"/>
    <cellStyle name="Обычный 12 4 2 4 2 2 2 7 2" xfId="47462"/>
    <cellStyle name="Обычный 12 4 2 4 2 2 2 8" xfId="20382"/>
    <cellStyle name="Обычный 12 4 2 4 2 2 2 8 2" xfId="48666"/>
    <cellStyle name="Обычный 12 4 2 4 2 2 2 9" xfId="23253"/>
    <cellStyle name="Обычный 12 4 2 4 2 2 2 9 2" xfId="51537"/>
    <cellStyle name="Обычный 12 4 2 4 2 2 3" xfId="2139"/>
    <cellStyle name="Обычный 12 4 2 4 2 2 3 2" xfId="4114"/>
    <cellStyle name="Обычный 12 4 2 4 2 2 3 2 2" xfId="9276"/>
    <cellStyle name="Обычный 12 4 2 4 2 2 3 2 2 2" xfId="37561"/>
    <cellStyle name="Обычный 12 4 2 4 2 2 3 2 3" xfId="18262"/>
    <cellStyle name="Обычный 12 4 2 4 2 2 3 2 3 2" xfId="46547"/>
    <cellStyle name="Обычный 12 4 2 4 2 2 3 2 4" xfId="23258"/>
    <cellStyle name="Обычный 12 4 2 4 2 2 3 2 4 2" xfId="51542"/>
    <cellStyle name="Обычный 12 4 2 4 2 2 3 2 5" xfId="32404"/>
    <cellStyle name="Обычный 12 4 2 4 2 2 3 3" xfId="9275"/>
    <cellStyle name="Обычный 12 4 2 4 2 2 3 3 2" xfId="37560"/>
    <cellStyle name="Обычный 12 4 2 4 2 2 3 4" xfId="16287"/>
    <cellStyle name="Обычный 12 4 2 4 2 2 3 4 2" xfId="44572"/>
    <cellStyle name="Обычный 12 4 2 4 2 2 3 5" xfId="23257"/>
    <cellStyle name="Обычный 12 4 2 4 2 2 3 5 2" xfId="51541"/>
    <cellStyle name="Обычный 12 4 2 4 2 2 3 6" xfId="30429"/>
    <cellStyle name="Обычный 12 4 2 4 2 2 3 7" xfId="60379"/>
    <cellStyle name="Обычный 12 4 2 4 2 2 4" xfId="2797"/>
    <cellStyle name="Обычный 12 4 2 4 2 2 4 2" xfId="9277"/>
    <cellStyle name="Обычный 12 4 2 4 2 2 4 2 2" xfId="37562"/>
    <cellStyle name="Обычный 12 4 2 4 2 2 4 3" xfId="16945"/>
    <cellStyle name="Обычный 12 4 2 4 2 2 4 3 2" xfId="45230"/>
    <cellStyle name="Обычный 12 4 2 4 2 2 4 4" xfId="23259"/>
    <cellStyle name="Обычный 12 4 2 4 2 2 4 4 2" xfId="51543"/>
    <cellStyle name="Обычный 12 4 2 4 2 2 4 5" xfId="31087"/>
    <cellStyle name="Обычный 12 4 2 4 2 2 5" xfId="4919"/>
    <cellStyle name="Обычный 12 4 2 4 2 2 5 2" xfId="9278"/>
    <cellStyle name="Обычный 12 4 2 4 2 2 5 2 2" xfId="37563"/>
    <cellStyle name="Обычный 12 4 2 4 2 2 5 3" xfId="23260"/>
    <cellStyle name="Обычный 12 4 2 4 2 2 5 3 2" xfId="51544"/>
    <cellStyle name="Обычный 12 4 2 4 2 2 5 4" xfId="33208"/>
    <cellStyle name="Обычный 12 4 2 4 2 2 6" xfId="6237"/>
    <cellStyle name="Обычный 12 4 2 4 2 2 6 2" xfId="9279"/>
    <cellStyle name="Обычный 12 4 2 4 2 2 6 2 2" xfId="37564"/>
    <cellStyle name="Обычный 12 4 2 4 2 2 6 3" xfId="23261"/>
    <cellStyle name="Обычный 12 4 2 4 2 2 6 3 2" xfId="51545"/>
    <cellStyle name="Обычный 12 4 2 4 2 2 6 4" xfId="34524"/>
    <cellStyle name="Обычный 12 4 2 4 2 2 7" xfId="9270"/>
    <cellStyle name="Обычный 12 4 2 4 2 2 7 2" xfId="37555"/>
    <cellStyle name="Обычный 12 4 2 4 2 2 8" xfId="14970"/>
    <cellStyle name="Обычный 12 4 2 4 2 2 8 2" xfId="43255"/>
    <cellStyle name="Обычный 12 4 2 4 2 2 9" xfId="19177"/>
    <cellStyle name="Обычный 12 4 2 4 2 2 9 2" xfId="47461"/>
    <cellStyle name="Обычный 12 4 2 4 2 3" xfId="1119"/>
    <cellStyle name="Обычный 12 4 2 4 2 3 10" xfId="29410"/>
    <cellStyle name="Обычный 12 4 2 4 2 3 11" xfId="57686"/>
    <cellStyle name="Обычный 12 4 2 4 2 3 12" xfId="59036"/>
    <cellStyle name="Обычный 12 4 2 4 2 3 2" xfId="3095"/>
    <cellStyle name="Обычный 12 4 2 4 2 3 2 2" xfId="9281"/>
    <cellStyle name="Обычный 12 4 2 4 2 3 2 2 2" xfId="37566"/>
    <cellStyle name="Обычный 12 4 2 4 2 3 2 3" xfId="17243"/>
    <cellStyle name="Обычный 12 4 2 4 2 3 2 3 2" xfId="45528"/>
    <cellStyle name="Обычный 12 4 2 4 2 3 2 4" xfId="23263"/>
    <cellStyle name="Обычный 12 4 2 4 2 3 2 4 2" xfId="51547"/>
    <cellStyle name="Обычный 12 4 2 4 2 3 2 5" xfId="31385"/>
    <cellStyle name="Обычный 12 4 2 4 2 3 2 6" xfId="60381"/>
    <cellStyle name="Обычный 12 4 2 4 2 3 3" xfId="4921"/>
    <cellStyle name="Обычный 12 4 2 4 2 3 3 2" xfId="9282"/>
    <cellStyle name="Обычный 12 4 2 4 2 3 3 2 2" xfId="37567"/>
    <cellStyle name="Обычный 12 4 2 4 2 3 3 3" xfId="23264"/>
    <cellStyle name="Обычный 12 4 2 4 2 3 3 3 2" xfId="51548"/>
    <cellStyle name="Обычный 12 4 2 4 2 3 3 4" xfId="33210"/>
    <cellStyle name="Обычный 12 4 2 4 2 3 4" xfId="6239"/>
    <cellStyle name="Обычный 12 4 2 4 2 3 4 2" xfId="9283"/>
    <cellStyle name="Обычный 12 4 2 4 2 3 4 2 2" xfId="37568"/>
    <cellStyle name="Обычный 12 4 2 4 2 3 4 3" xfId="23265"/>
    <cellStyle name="Обычный 12 4 2 4 2 3 4 3 2" xfId="51549"/>
    <cellStyle name="Обычный 12 4 2 4 2 3 4 4" xfId="34526"/>
    <cellStyle name="Обычный 12 4 2 4 2 3 5" xfId="9280"/>
    <cellStyle name="Обычный 12 4 2 4 2 3 5 2" xfId="37565"/>
    <cellStyle name="Обычный 12 4 2 4 2 3 6" xfId="15268"/>
    <cellStyle name="Обычный 12 4 2 4 2 3 6 2" xfId="43553"/>
    <cellStyle name="Обычный 12 4 2 4 2 3 7" xfId="19179"/>
    <cellStyle name="Обычный 12 4 2 4 2 3 7 2" xfId="47463"/>
    <cellStyle name="Обычный 12 4 2 4 2 3 8" xfId="20383"/>
    <cellStyle name="Обычный 12 4 2 4 2 3 8 2" xfId="48667"/>
    <cellStyle name="Обычный 12 4 2 4 2 3 9" xfId="23262"/>
    <cellStyle name="Обычный 12 4 2 4 2 3 9 2" xfId="51546"/>
    <cellStyle name="Обычный 12 4 2 4 2 4" xfId="1810"/>
    <cellStyle name="Обычный 12 4 2 4 2 4 2" xfId="3785"/>
    <cellStyle name="Обычный 12 4 2 4 2 4 2 2" xfId="9285"/>
    <cellStyle name="Обычный 12 4 2 4 2 4 2 2 2" xfId="37570"/>
    <cellStyle name="Обычный 12 4 2 4 2 4 2 3" xfId="17933"/>
    <cellStyle name="Обычный 12 4 2 4 2 4 2 3 2" xfId="46218"/>
    <cellStyle name="Обычный 12 4 2 4 2 4 2 4" xfId="23267"/>
    <cellStyle name="Обычный 12 4 2 4 2 4 2 4 2" xfId="51551"/>
    <cellStyle name="Обычный 12 4 2 4 2 4 2 5" xfId="32075"/>
    <cellStyle name="Обычный 12 4 2 4 2 4 3" xfId="9284"/>
    <cellStyle name="Обычный 12 4 2 4 2 4 3 2" xfId="37569"/>
    <cellStyle name="Обычный 12 4 2 4 2 4 4" xfId="15958"/>
    <cellStyle name="Обычный 12 4 2 4 2 4 4 2" xfId="44243"/>
    <cellStyle name="Обычный 12 4 2 4 2 4 5" xfId="23266"/>
    <cellStyle name="Обычный 12 4 2 4 2 4 5 2" xfId="51550"/>
    <cellStyle name="Обычный 12 4 2 4 2 4 6" xfId="30100"/>
    <cellStyle name="Обычный 12 4 2 4 2 4 7" xfId="60378"/>
    <cellStyle name="Обычный 12 4 2 4 2 5" xfId="2468"/>
    <cellStyle name="Обычный 12 4 2 4 2 5 2" xfId="9286"/>
    <cellStyle name="Обычный 12 4 2 4 2 5 2 2" xfId="37571"/>
    <cellStyle name="Обычный 12 4 2 4 2 5 3" xfId="16616"/>
    <cellStyle name="Обычный 12 4 2 4 2 5 3 2" xfId="44901"/>
    <cellStyle name="Обычный 12 4 2 4 2 5 4" xfId="23268"/>
    <cellStyle name="Обычный 12 4 2 4 2 5 4 2" xfId="51552"/>
    <cellStyle name="Обычный 12 4 2 4 2 5 5" xfId="30758"/>
    <cellStyle name="Обычный 12 4 2 4 2 6" xfId="4918"/>
    <cellStyle name="Обычный 12 4 2 4 2 6 2" xfId="9287"/>
    <cellStyle name="Обычный 12 4 2 4 2 6 2 2" xfId="37572"/>
    <cellStyle name="Обычный 12 4 2 4 2 6 3" xfId="23269"/>
    <cellStyle name="Обычный 12 4 2 4 2 6 3 2" xfId="51553"/>
    <cellStyle name="Обычный 12 4 2 4 2 6 4" xfId="33207"/>
    <cellStyle name="Обычный 12 4 2 4 2 7" xfId="6236"/>
    <cellStyle name="Обычный 12 4 2 4 2 7 2" xfId="9288"/>
    <cellStyle name="Обычный 12 4 2 4 2 7 2 2" xfId="37573"/>
    <cellStyle name="Обычный 12 4 2 4 2 7 3" xfId="23270"/>
    <cellStyle name="Обычный 12 4 2 4 2 7 3 2" xfId="51554"/>
    <cellStyle name="Обычный 12 4 2 4 2 7 4" xfId="34523"/>
    <cellStyle name="Обычный 12 4 2 4 2 8" xfId="9269"/>
    <cellStyle name="Обычный 12 4 2 4 2 8 2" xfId="37554"/>
    <cellStyle name="Обычный 12 4 2 4 2 9" xfId="14641"/>
    <cellStyle name="Обычный 12 4 2 4 2 9 2" xfId="42926"/>
    <cellStyle name="Обычный 12 4 2 4 20" xfId="57196"/>
    <cellStyle name="Обычный 12 4 2 4 21" xfId="57682"/>
    <cellStyle name="Обычный 12 4 2 4 22" xfId="59032"/>
    <cellStyle name="Обычный 12 4 2 4 3" xfId="653"/>
    <cellStyle name="Обычный 12 4 2 4 3 10" xfId="20384"/>
    <cellStyle name="Обычный 12 4 2 4 3 10 2" xfId="48668"/>
    <cellStyle name="Обычный 12 4 2 4 3 11" xfId="23271"/>
    <cellStyle name="Обычный 12 4 2 4 3 11 2" xfId="51555"/>
    <cellStyle name="Обычный 12 4 2 4 3 12" xfId="28948"/>
    <cellStyle name="Обычный 12 4 2 4 3 13" xfId="57687"/>
    <cellStyle name="Обычный 12 4 2 4 3 14" xfId="59037"/>
    <cellStyle name="Обычный 12 4 2 4 3 2" xfId="1121"/>
    <cellStyle name="Обычный 12 4 2 4 3 2 10" xfId="29412"/>
    <cellStyle name="Обычный 12 4 2 4 3 2 11" xfId="57688"/>
    <cellStyle name="Обычный 12 4 2 4 3 2 12" xfId="59038"/>
    <cellStyle name="Обычный 12 4 2 4 3 2 2" xfId="3097"/>
    <cellStyle name="Обычный 12 4 2 4 3 2 2 2" xfId="9291"/>
    <cellStyle name="Обычный 12 4 2 4 3 2 2 2 2" xfId="37576"/>
    <cellStyle name="Обычный 12 4 2 4 3 2 2 3" xfId="17245"/>
    <cellStyle name="Обычный 12 4 2 4 3 2 2 3 2" xfId="45530"/>
    <cellStyle name="Обычный 12 4 2 4 3 2 2 4" xfId="23273"/>
    <cellStyle name="Обычный 12 4 2 4 3 2 2 4 2" xfId="51557"/>
    <cellStyle name="Обычный 12 4 2 4 3 2 2 5" xfId="31387"/>
    <cellStyle name="Обычный 12 4 2 4 3 2 2 6" xfId="60383"/>
    <cellStyle name="Обычный 12 4 2 4 3 2 3" xfId="4923"/>
    <cellStyle name="Обычный 12 4 2 4 3 2 3 2" xfId="9292"/>
    <cellStyle name="Обычный 12 4 2 4 3 2 3 2 2" xfId="37577"/>
    <cellStyle name="Обычный 12 4 2 4 3 2 3 3" xfId="23274"/>
    <cellStyle name="Обычный 12 4 2 4 3 2 3 3 2" xfId="51558"/>
    <cellStyle name="Обычный 12 4 2 4 3 2 3 4" xfId="33212"/>
    <cellStyle name="Обычный 12 4 2 4 3 2 4" xfId="6241"/>
    <cellStyle name="Обычный 12 4 2 4 3 2 4 2" xfId="9293"/>
    <cellStyle name="Обычный 12 4 2 4 3 2 4 2 2" xfId="37578"/>
    <cellStyle name="Обычный 12 4 2 4 3 2 4 3" xfId="23275"/>
    <cellStyle name="Обычный 12 4 2 4 3 2 4 3 2" xfId="51559"/>
    <cellStyle name="Обычный 12 4 2 4 3 2 4 4" xfId="34528"/>
    <cellStyle name="Обычный 12 4 2 4 3 2 5" xfId="9290"/>
    <cellStyle name="Обычный 12 4 2 4 3 2 5 2" xfId="37575"/>
    <cellStyle name="Обычный 12 4 2 4 3 2 6" xfId="15270"/>
    <cellStyle name="Обычный 12 4 2 4 3 2 6 2" xfId="43555"/>
    <cellStyle name="Обычный 12 4 2 4 3 2 7" xfId="19181"/>
    <cellStyle name="Обычный 12 4 2 4 3 2 7 2" xfId="47465"/>
    <cellStyle name="Обычный 12 4 2 4 3 2 8" xfId="20385"/>
    <cellStyle name="Обычный 12 4 2 4 3 2 8 2" xfId="48669"/>
    <cellStyle name="Обычный 12 4 2 4 3 2 9" xfId="23272"/>
    <cellStyle name="Обычный 12 4 2 4 3 2 9 2" xfId="51556"/>
    <cellStyle name="Обычный 12 4 2 4 3 3" xfId="1975"/>
    <cellStyle name="Обычный 12 4 2 4 3 3 2" xfId="3950"/>
    <cellStyle name="Обычный 12 4 2 4 3 3 2 2" xfId="9295"/>
    <cellStyle name="Обычный 12 4 2 4 3 3 2 2 2" xfId="37580"/>
    <cellStyle name="Обычный 12 4 2 4 3 3 2 3" xfId="18098"/>
    <cellStyle name="Обычный 12 4 2 4 3 3 2 3 2" xfId="46383"/>
    <cellStyle name="Обычный 12 4 2 4 3 3 2 4" xfId="23277"/>
    <cellStyle name="Обычный 12 4 2 4 3 3 2 4 2" xfId="51561"/>
    <cellStyle name="Обычный 12 4 2 4 3 3 2 5" xfId="32240"/>
    <cellStyle name="Обычный 12 4 2 4 3 3 3" xfId="9294"/>
    <cellStyle name="Обычный 12 4 2 4 3 3 3 2" xfId="37579"/>
    <cellStyle name="Обычный 12 4 2 4 3 3 4" xfId="16123"/>
    <cellStyle name="Обычный 12 4 2 4 3 3 4 2" xfId="44408"/>
    <cellStyle name="Обычный 12 4 2 4 3 3 5" xfId="23276"/>
    <cellStyle name="Обычный 12 4 2 4 3 3 5 2" xfId="51560"/>
    <cellStyle name="Обычный 12 4 2 4 3 3 6" xfId="30265"/>
    <cellStyle name="Обычный 12 4 2 4 3 3 7" xfId="60382"/>
    <cellStyle name="Обычный 12 4 2 4 3 4" xfId="2633"/>
    <cellStyle name="Обычный 12 4 2 4 3 4 2" xfId="9296"/>
    <cellStyle name="Обычный 12 4 2 4 3 4 2 2" xfId="37581"/>
    <cellStyle name="Обычный 12 4 2 4 3 4 3" xfId="16781"/>
    <cellStyle name="Обычный 12 4 2 4 3 4 3 2" xfId="45066"/>
    <cellStyle name="Обычный 12 4 2 4 3 4 4" xfId="23278"/>
    <cellStyle name="Обычный 12 4 2 4 3 4 4 2" xfId="51562"/>
    <cellStyle name="Обычный 12 4 2 4 3 4 5" xfId="30923"/>
    <cellStyle name="Обычный 12 4 2 4 3 5" xfId="4922"/>
    <cellStyle name="Обычный 12 4 2 4 3 5 2" xfId="9297"/>
    <cellStyle name="Обычный 12 4 2 4 3 5 2 2" xfId="37582"/>
    <cellStyle name="Обычный 12 4 2 4 3 5 3" xfId="23279"/>
    <cellStyle name="Обычный 12 4 2 4 3 5 3 2" xfId="51563"/>
    <cellStyle name="Обычный 12 4 2 4 3 5 4" xfId="33211"/>
    <cellStyle name="Обычный 12 4 2 4 3 6" xfId="6240"/>
    <cellStyle name="Обычный 12 4 2 4 3 6 2" xfId="9298"/>
    <cellStyle name="Обычный 12 4 2 4 3 6 2 2" xfId="37583"/>
    <cellStyle name="Обычный 12 4 2 4 3 6 3" xfId="23280"/>
    <cellStyle name="Обычный 12 4 2 4 3 6 3 2" xfId="51564"/>
    <cellStyle name="Обычный 12 4 2 4 3 6 4" xfId="34527"/>
    <cellStyle name="Обычный 12 4 2 4 3 7" xfId="9289"/>
    <cellStyle name="Обычный 12 4 2 4 3 7 2" xfId="37574"/>
    <cellStyle name="Обычный 12 4 2 4 3 8" xfId="14806"/>
    <cellStyle name="Обычный 12 4 2 4 3 8 2" xfId="43091"/>
    <cellStyle name="Обычный 12 4 2 4 3 9" xfId="19180"/>
    <cellStyle name="Обычный 12 4 2 4 3 9 2" xfId="47464"/>
    <cellStyle name="Обычный 12 4 2 4 4" xfId="1118"/>
    <cellStyle name="Обычный 12 4 2 4 4 10" xfId="29409"/>
    <cellStyle name="Обычный 12 4 2 4 4 11" xfId="57689"/>
    <cellStyle name="Обычный 12 4 2 4 4 12" xfId="59039"/>
    <cellStyle name="Обычный 12 4 2 4 4 2" xfId="3094"/>
    <cellStyle name="Обычный 12 4 2 4 4 2 2" xfId="9300"/>
    <cellStyle name="Обычный 12 4 2 4 4 2 2 2" xfId="37585"/>
    <cellStyle name="Обычный 12 4 2 4 4 2 3" xfId="17242"/>
    <cellStyle name="Обычный 12 4 2 4 4 2 3 2" xfId="45527"/>
    <cellStyle name="Обычный 12 4 2 4 4 2 4" xfId="23282"/>
    <cellStyle name="Обычный 12 4 2 4 4 2 4 2" xfId="51566"/>
    <cellStyle name="Обычный 12 4 2 4 4 2 5" xfId="31384"/>
    <cellStyle name="Обычный 12 4 2 4 4 2 6" xfId="60384"/>
    <cellStyle name="Обычный 12 4 2 4 4 3" xfId="4924"/>
    <cellStyle name="Обычный 12 4 2 4 4 3 2" xfId="9301"/>
    <cellStyle name="Обычный 12 4 2 4 4 3 2 2" xfId="37586"/>
    <cellStyle name="Обычный 12 4 2 4 4 3 3" xfId="23283"/>
    <cellStyle name="Обычный 12 4 2 4 4 3 3 2" xfId="51567"/>
    <cellStyle name="Обычный 12 4 2 4 4 3 4" xfId="33213"/>
    <cellStyle name="Обычный 12 4 2 4 4 4" xfId="6242"/>
    <cellStyle name="Обычный 12 4 2 4 4 4 2" xfId="9302"/>
    <cellStyle name="Обычный 12 4 2 4 4 4 2 2" xfId="37587"/>
    <cellStyle name="Обычный 12 4 2 4 4 4 3" xfId="23284"/>
    <cellStyle name="Обычный 12 4 2 4 4 4 3 2" xfId="51568"/>
    <cellStyle name="Обычный 12 4 2 4 4 4 4" xfId="34529"/>
    <cellStyle name="Обычный 12 4 2 4 4 5" xfId="9299"/>
    <cellStyle name="Обычный 12 4 2 4 4 5 2" xfId="37584"/>
    <cellStyle name="Обычный 12 4 2 4 4 6" xfId="15267"/>
    <cellStyle name="Обычный 12 4 2 4 4 6 2" xfId="43552"/>
    <cellStyle name="Обычный 12 4 2 4 4 7" xfId="19182"/>
    <cellStyle name="Обычный 12 4 2 4 4 7 2" xfId="47466"/>
    <cellStyle name="Обычный 12 4 2 4 4 8" xfId="20386"/>
    <cellStyle name="Обычный 12 4 2 4 4 8 2" xfId="48670"/>
    <cellStyle name="Обычный 12 4 2 4 4 9" xfId="23281"/>
    <cellStyle name="Обычный 12 4 2 4 4 9 2" xfId="51565"/>
    <cellStyle name="Обычный 12 4 2 4 5" xfId="1646"/>
    <cellStyle name="Обычный 12 4 2 4 5 2" xfId="3621"/>
    <cellStyle name="Обычный 12 4 2 4 5 2 2" xfId="9304"/>
    <cellStyle name="Обычный 12 4 2 4 5 2 2 2" xfId="37589"/>
    <cellStyle name="Обычный 12 4 2 4 5 2 3" xfId="17769"/>
    <cellStyle name="Обычный 12 4 2 4 5 2 3 2" xfId="46054"/>
    <cellStyle name="Обычный 12 4 2 4 5 2 4" xfId="23286"/>
    <cellStyle name="Обычный 12 4 2 4 5 2 4 2" xfId="51570"/>
    <cellStyle name="Обычный 12 4 2 4 5 2 5" xfId="31911"/>
    <cellStyle name="Обычный 12 4 2 4 5 3" xfId="9303"/>
    <cellStyle name="Обычный 12 4 2 4 5 3 2" xfId="37588"/>
    <cellStyle name="Обычный 12 4 2 4 5 4" xfId="15794"/>
    <cellStyle name="Обычный 12 4 2 4 5 4 2" xfId="44079"/>
    <cellStyle name="Обычный 12 4 2 4 5 5" xfId="23285"/>
    <cellStyle name="Обычный 12 4 2 4 5 5 2" xfId="51569"/>
    <cellStyle name="Обычный 12 4 2 4 5 6" xfId="29936"/>
    <cellStyle name="Обычный 12 4 2 4 5 7" xfId="60377"/>
    <cellStyle name="Обычный 12 4 2 4 6" xfId="2304"/>
    <cellStyle name="Обычный 12 4 2 4 6 2" xfId="9305"/>
    <cellStyle name="Обычный 12 4 2 4 6 2 2" xfId="37590"/>
    <cellStyle name="Обычный 12 4 2 4 6 3" xfId="16452"/>
    <cellStyle name="Обычный 12 4 2 4 6 3 2" xfId="44737"/>
    <cellStyle name="Обычный 12 4 2 4 6 4" xfId="23287"/>
    <cellStyle name="Обычный 12 4 2 4 6 4 2" xfId="51571"/>
    <cellStyle name="Обычный 12 4 2 4 6 5" xfId="30594"/>
    <cellStyle name="Обычный 12 4 2 4 7" xfId="4282"/>
    <cellStyle name="Обычный 12 4 2 4 7 2" xfId="9306"/>
    <cellStyle name="Обычный 12 4 2 4 7 2 2" xfId="37591"/>
    <cellStyle name="Обычный 12 4 2 4 7 3" xfId="18430"/>
    <cellStyle name="Обычный 12 4 2 4 7 3 2" xfId="46715"/>
    <cellStyle name="Обычный 12 4 2 4 7 4" xfId="23288"/>
    <cellStyle name="Обычный 12 4 2 4 7 4 2" xfId="51572"/>
    <cellStyle name="Обычный 12 4 2 4 7 5" xfId="32572"/>
    <cellStyle name="Обычный 12 4 2 4 8" xfId="4445"/>
    <cellStyle name="Обычный 12 4 2 4 8 2" xfId="9307"/>
    <cellStyle name="Обычный 12 4 2 4 8 2 2" xfId="37592"/>
    <cellStyle name="Обычный 12 4 2 4 8 3" xfId="18593"/>
    <cellStyle name="Обычный 12 4 2 4 8 3 2" xfId="46878"/>
    <cellStyle name="Обычный 12 4 2 4 8 4" xfId="23289"/>
    <cellStyle name="Обычный 12 4 2 4 8 4 2" xfId="51573"/>
    <cellStyle name="Обычный 12 4 2 4 8 5" xfId="32735"/>
    <cellStyle name="Обычный 12 4 2 4 9" xfId="4917"/>
    <cellStyle name="Обычный 12 4 2 4 9 2" xfId="9308"/>
    <cellStyle name="Обычный 12 4 2 4 9 2 2" xfId="37593"/>
    <cellStyle name="Обычный 12 4 2 4 9 3" xfId="23290"/>
    <cellStyle name="Обычный 12 4 2 4 9 3 2" xfId="51574"/>
    <cellStyle name="Обычный 12 4 2 4 9 4" xfId="33206"/>
    <cellStyle name="Обычный 12 4 2 5" xfId="474"/>
    <cellStyle name="Обычный 12 4 2 5 10" xfId="19183"/>
    <cellStyle name="Обычный 12 4 2 5 10 2" xfId="47467"/>
    <cellStyle name="Обычный 12 4 2 5 11" xfId="20387"/>
    <cellStyle name="Обычный 12 4 2 5 11 2" xfId="48671"/>
    <cellStyle name="Обычный 12 4 2 5 12" xfId="23291"/>
    <cellStyle name="Обычный 12 4 2 5 12 2" xfId="51575"/>
    <cellStyle name="Обычный 12 4 2 5 13" xfId="28778"/>
    <cellStyle name="Обычный 12 4 2 5 14" xfId="57690"/>
    <cellStyle name="Обычный 12 4 2 5 15" xfId="59040"/>
    <cellStyle name="Обычный 12 4 2 5 2" xfId="815"/>
    <cellStyle name="Обычный 12 4 2 5 2 10" xfId="20388"/>
    <cellStyle name="Обычный 12 4 2 5 2 10 2" xfId="48672"/>
    <cellStyle name="Обычный 12 4 2 5 2 11" xfId="23292"/>
    <cellStyle name="Обычный 12 4 2 5 2 11 2" xfId="51576"/>
    <cellStyle name="Обычный 12 4 2 5 2 12" xfId="29107"/>
    <cellStyle name="Обычный 12 4 2 5 2 13" xfId="57691"/>
    <cellStyle name="Обычный 12 4 2 5 2 14" xfId="59041"/>
    <cellStyle name="Обычный 12 4 2 5 2 2" xfId="1123"/>
    <cellStyle name="Обычный 12 4 2 5 2 2 10" xfId="29414"/>
    <cellStyle name="Обычный 12 4 2 5 2 2 11" xfId="57692"/>
    <cellStyle name="Обычный 12 4 2 5 2 2 12" xfId="59042"/>
    <cellStyle name="Обычный 12 4 2 5 2 2 2" xfId="3099"/>
    <cellStyle name="Обычный 12 4 2 5 2 2 2 2" xfId="9312"/>
    <cellStyle name="Обычный 12 4 2 5 2 2 2 2 2" xfId="37597"/>
    <cellStyle name="Обычный 12 4 2 5 2 2 2 3" xfId="17247"/>
    <cellStyle name="Обычный 12 4 2 5 2 2 2 3 2" xfId="45532"/>
    <cellStyle name="Обычный 12 4 2 5 2 2 2 4" xfId="23294"/>
    <cellStyle name="Обычный 12 4 2 5 2 2 2 4 2" xfId="51578"/>
    <cellStyle name="Обычный 12 4 2 5 2 2 2 5" xfId="31389"/>
    <cellStyle name="Обычный 12 4 2 5 2 2 2 6" xfId="60387"/>
    <cellStyle name="Обычный 12 4 2 5 2 2 3" xfId="4927"/>
    <cellStyle name="Обычный 12 4 2 5 2 2 3 2" xfId="9313"/>
    <cellStyle name="Обычный 12 4 2 5 2 2 3 2 2" xfId="37598"/>
    <cellStyle name="Обычный 12 4 2 5 2 2 3 3" xfId="23295"/>
    <cellStyle name="Обычный 12 4 2 5 2 2 3 3 2" xfId="51579"/>
    <cellStyle name="Обычный 12 4 2 5 2 2 3 4" xfId="33216"/>
    <cellStyle name="Обычный 12 4 2 5 2 2 4" xfId="6245"/>
    <cellStyle name="Обычный 12 4 2 5 2 2 4 2" xfId="9314"/>
    <cellStyle name="Обычный 12 4 2 5 2 2 4 2 2" xfId="37599"/>
    <cellStyle name="Обычный 12 4 2 5 2 2 4 3" xfId="23296"/>
    <cellStyle name="Обычный 12 4 2 5 2 2 4 3 2" xfId="51580"/>
    <cellStyle name="Обычный 12 4 2 5 2 2 4 4" xfId="34532"/>
    <cellStyle name="Обычный 12 4 2 5 2 2 5" xfId="9311"/>
    <cellStyle name="Обычный 12 4 2 5 2 2 5 2" xfId="37596"/>
    <cellStyle name="Обычный 12 4 2 5 2 2 6" xfId="15272"/>
    <cellStyle name="Обычный 12 4 2 5 2 2 6 2" xfId="43557"/>
    <cellStyle name="Обычный 12 4 2 5 2 2 7" xfId="19185"/>
    <cellStyle name="Обычный 12 4 2 5 2 2 7 2" xfId="47469"/>
    <cellStyle name="Обычный 12 4 2 5 2 2 8" xfId="20389"/>
    <cellStyle name="Обычный 12 4 2 5 2 2 8 2" xfId="48673"/>
    <cellStyle name="Обычный 12 4 2 5 2 2 9" xfId="23293"/>
    <cellStyle name="Обычный 12 4 2 5 2 2 9 2" xfId="51577"/>
    <cellStyle name="Обычный 12 4 2 5 2 3" xfId="2134"/>
    <cellStyle name="Обычный 12 4 2 5 2 3 2" xfId="4109"/>
    <cellStyle name="Обычный 12 4 2 5 2 3 2 2" xfId="9316"/>
    <cellStyle name="Обычный 12 4 2 5 2 3 2 2 2" xfId="37601"/>
    <cellStyle name="Обычный 12 4 2 5 2 3 2 3" xfId="18257"/>
    <cellStyle name="Обычный 12 4 2 5 2 3 2 3 2" xfId="46542"/>
    <cellStyle name="Обычный 12 4 2 5 2 3 2 4" xfId="23298"/>
    <cellStyle name="Обычный 12 4 2 5 2 3 2 4 2" xfId="51582"/>
    <cellStyle name="Обычный 12 4 2 5 2 3 2 5" xfId="32399"/>
    <cellStyle name="Обычный 12 4 2 5 2 3 3" xfId="9315"/>
    <cellStyle name="Обычный 12 4 2 5 2 3 3 2" xfId="37600"/>
    <cellStyle name="Обычный 12 4 2 5 2 3 4" xfId="16282"/>
    <cellStyle name="Обычный 12 4 2 5 2 3 4 2" xfId="44567"/>
    <cellStyle name="Обычный 12 4 2 5 2 3 5" xfId="23297"/>
    <cellStyle name="Обычный 12 4 2 5 2 3 5 2" xfId="51581"/>
    <cellStyle name="Обычный 12 4 2 5 2 3 6" xfId="30424"/>
    <cellStyle name="Обычный 12 4 2 5 2 3 7" xfId="60386"/>
    <cellStyle name="Обычный 12 4 2 5 2 4" xfId="2792"/>
    <cellStyle name="Обычный 12 4 2 5 2 4 2" xfId="9317"/>
    <cellStyle name="Обычный 12 4 2 5 2 4 2 2" xfId="37602"/>
    <cellStyle name="Обычный 12 4 2 5 2 4 3" xfId="16940"/>
    <cellStyle name="Обычный 12 4 2 5 2 4 3 2" xfId="45225"/>
    <cellStyle name="Обычный 12 4 2 5 2 4 4" xfId="23299"/>
    <cellStyle name="Обычный 12 4 2 5 2 4 4 2" xfId="51583"/>
    <cellStyle name="Обычный 12 4 2 5 2 4 5" xfId="31082"/>
    <cellStyle name="Обычный 12 4 2 5 2 5" xfId="4926"/>
    <cellStyle name="Обычный 12 4 2 5 2 5 2" xfId="9318"/>
    <cellStyle name="Обычный 12 4 2 5 2 5 2 2" xfId="37603"/>
    <cellStyle name="Обычный 12 4 2 5 2 5 3" xfId="23300"/>
    <cellStyle name="Обычный 12 4 2 5 2 5 3 2" xfId="51584"/>
    <cellStyle name="Обычный 12 4 2 5 2 5 4" xfId="33215"/>
    <cellStyle name="Обычный 12 4 2 5 2 6" xfId="6244"/>
    <cellStyle name="Обычный 12 4 2 5 2 6 2" xfId="9319"/>
    <cellStyle name="Обычный 12 4 2 5 2 6 2 2" xfId="37604"/>
    <cellStyle name="Обычный 12 4 2 5 2 6 3" xfId="23301"/>
    <cellStyle name="Обычный 12 4 2 5 2 6 3 2" xfId="51585"/>
    <cellStyle name="Обычный 12 4 2 5 2 6 4" xfId="34531"/>
    <cellStyle name="Обычный 12 4 2 5 2 7" xfId="9310"/>
    <cellStyle name="Обычный 12 4 2 5 2 7 2" xfId="37595"/>
    <cellStyle name="Обычный 12 4 2 5 2 8" xfId="14965"/>
    <cellStyle name="Обычный 12 4 2 5 2 8 2" xfId="43250"/>
    <cellStyle name="Обычный 12 4 2 5 2 9" xfId="19184"/>
    <cellStyle name="Обычный 12 4 2 5 2 9 2" xfId="47468"/>
    <cellStyle name="Обычный 12 4 2 5 3" xfId="1122"/>
    <cellStyle name="Обычный 12 4 2 5 3 10" xfId="29413"/>
    <cellStyle name="Обычный 12 4 2 5 3 11" xfId="57693"/>
    <cellStyle name="Обычный 12 4 2 5 3 12" xfId="59043"/>
    <cellStyle name="Обычный 12 4 2 5 3 2" xfId="3098"/>
    <cellStyle name="Обычный 12 4 2 5 3 2 2" xfId="9321"/>
    <cellStyle name="Обычный 12 4 2 5 3 2 2 2" xfId="37606"/>
    <cellStyle name="Обычный 12 4 2 5 3 2 3" xfId="17246"/>
    <cellStyle name="Обычный 12 4 2 5 3 2 3 2" xfId="45531"/>
    <cellStyle name="Обычный 12 4 2 5 3 2 4" xfId="23303"/>
    <cellStyle name="Обычный 12 4 2 5 3 2 4 2" xfId="51587"/>
    <cellStyle name="Обычный 12 4 2 5 3 2 5" xfId="31388"/>
    <cellStyle name="Обычный 12 4 2 5 3 2 6" xfId="60388"/>
    <cellStyle name="Обычный 12 4 2 5 3 3" xfId="4928"/>
    <cellStyle name="Обычный 12 4 2 5 3 3 2" xfId="9322"/>
    <cellStyle name="Обычный 12 4 2 5 3 3 2 2" xfId="37607"/>
    <cellStyle name="Обычный 12 4 2 5 3 3 3" xfId="23304"/>
    <cellStyle name="Обычный 12 4 2 5 3 3 3 2" xfId="51588"/>
    <cellStyle name="Обычный 12 4 2 5 3 3 4" xfId="33217"/>
    <cellStyle name="Обычный 12 4 2 5 3 4" xfId="6246"/>
    <cellStyle name="Обычный 12 4 2 5 3 4 2" xfId="9323"/>
    <cellStyle name="Обычный 12 4 2 5 3 4 2 2" xfId="37608"/>
    <cellStyle name="Обычный 12 4 2 5 3 4 3" xfId="23305"/>
    <cellStyle name="Обычный 12 4 2 5 3 4 3 2" xfId="51589"/>
    <cellStyle name="Обычный 12 4 2 5 3 4 4" xfId="34533"/>
    <cellStyle name="Обычный 12 4 2 5 3 5" xfId="9320"/>
    <cellStyle name="Обычный 12 4 2 5 3 5 2" xfId="37605"/>
    <cellStyle name="Обычный 12 4 2 5 3 6" xfId="15271"/>
    <cellStyle name="Обычный 12 4 2 5 3 6 2" xfId="43556"/>
    <cellStyle name="Обычный 12 4 2 5 3 7" xfId="19186"/>
    <cellStyle name="Обычный 12 4 2 5 3 7 2" xfId="47470"/>
    <cellStyle name="Обычный 12 4 2 5 3 8" xfId="20390"/>
    <cellStyle name="Обычный 12 4 2 5 3 8 2" xfId="48674"/>
    <cellStyle name="Обычный 12 4 2 5 3 9" xfId="23302"/>
    <cellStyle name="Обычный 12 4 2 5 3 9 2" xfId="51586"/>
    <cellStyle name="Обычный 12 4 2 5 4" xfId="1805"/>
    <cellStyle name="Обычный 12 4 2 5 4 2" xfId="3780"/>
    <cellStyle name="Обычный 12 4 2 5 4 2 2" xfId="9325"/>
    <cellStyle name="Обычный 12 4 2 5 4 2 2 2" xfId="37610"/>
    <cellStyle name="Обычный 12 4 2 5 4 2 3" xfId="17928"/>
    <cellStyle name="Обычный 12 4 2 5 4 2 3 2" xfId="46213"/>
    <cellStyle name="Обычный 12 4 2 5 4 2 4" xfId="23307"/>
    <cellStyle name="Обычный 12 4 2 5 4 2 4 2" xfId="51591"/>
    <cellStyle name="Обычный 12 4 2 5 4 2 5" xfId="32070"/>
    <cellStyle name="Обычный 12 4 2 5 4 3" xfId="9324"/>
    <cellStyle name="Обычный 12 4 2 5 4 3 2" xfId="37609"/>
    <cellStyle name="Обычный 12 4 2 5 4 4" xfId="15953"/>
    <cellStyle name="Обычный 12 4 2 5 4 4 2" xfId="44238"/>
    <cellStyle name="Обычный 12 4 2 5 4 5" xfId="23306"/>
    <cellStyle name="Обычный 12 4 2 5 4 5 2" xfId="51590"/>
    <cellStyle name="Обычный 12 4 2 5 4 6" xfId="30095"/>
    <cellStyle name="Обычный 12 4 2 5 4 7" xfId="60385"/>
    <cellStyle name="Обычный 12 4 2 5 5" xfId="2463"/>
    <cellStyle name="Обычный 12 4 2 5 5 2" xfId="9326"/>
    <cellStyle name="Обычный 12 4 2 5 5 2 2" xfId="37611"/>
    <cellStyle name="Обычный 12 4 2 5 5 3" xfId="16611"/>
    <cellStyle name="Обычный 12 4 2 5 5 3 2" xfId="44896"/>
    <cellStyle name="Обычный 12 4 2 5 5 4" xfId="23308"/>
    <cellStyle name="Обычный 12 4 2 5 5 4 2" xfId="51592"/>
    <cellStyle name="Обычный 12 4 2 5 5 5" xfId="30753"/>
    <cellStyle name="Обычный 12 4 2 5 6" xfId="4925"/>
    <cellStyle name="Обычный 12 4 2 5 6 2" xfId="9327"/>
    <cellStyle name="Обычный 12 4 2 5 6 2 2" xfId="37612"/>
    <cellStyle name="Обычный 12 4 2 5 6 3" xfId="23309"/>
    <cellStyle name="Обычный 12 4 2 5 6 3 2" xfId="51593"/>
    <cellStyle name="Обычный 12 4 2 5 6 4" xfId="33214"/>
    <cellStyle name="Обычный 12 4 2 5 7" xfId="6243"/>
    <cellStyle name="Обычный 12 4 2 5 7 2" xfId="9328"/>
    <cellStyle name="Обычный 12 4 2 5 7 2 2" xfId="37613"/>
    <cellStyle name="Обычный 12 4 2 5 7 3" xfId="23310"/>
    <cellStyle name="Обычный 12 4 2 5 7 3 2" xfId="51594"/>
    <cellStyle name="Обычный 12 4 2 5 7 4" xfId="34530"/>
    <cellStyle name="Обычный 12 4 2 5 8" xfId="9309"/>
    <cellStyle name="Обычный 12 4 2 5 8 2" xfId="37594"/>
    <cellStyle name="Обычный 12 4 2 5 9" xfId="14636"/>
    <cellStyle name="Обычный 12 4 2 5 9 2" xfId="42921"/>
    <cellStyle name="Обычный 12 4 2 6" xfId="648"/>
    <cellStyle name="Обычный 12 4 2 6 10" xfId="20391"/>
    <cellStyle name="Обычный 12 4 2 6 10 2" xfId="48675"/>
    <cellStyle name="Обычный 12 4 2 6 11" xfId="23311"/>
    <cellStyle name="Обычный 12 4 2 6 11 2" xfId="51595"/>
    <cellStyle name="Обычный 12 4 2 6 12" xfId="28943"/>
    <cellStyle name="Обычный 12 4 2 6 13" xfId="57694"/>
    <cellStyle name="Обычный 12 4 2 6 14" xfId="59044"/>
    <cellStyle name="Обычный 12 4 2 6 2" xfId="1124"/>
    <cellStyle name="Обычный 12 4 2 6 2 10" xfId="29415"/>
    <cellStyle name="Обычный 12 4 2 6 2 11" xfId="57695"/>
    <cellStyle name="Обычный 12 4 2 6 2 12" xfId="59045"/>
    <cellStyle name="Обычный 12 4 2 6 2 2" xfId="3100"/>
    <cellStyle name="Обычный 12 4 2 6 2 2 2" xfId="9331"/>
    <cellStyle name="Обычный 12 4 2 6 2 2 2 2" xfId="37616"/>
    <cellStyle name="Обычный 12 4 2 6 2 2 3" xfId="17248"/>
    <cellStyle name="Обычный 12 4 2 6 2 2 3 2" xfId="45533"/>
    <cellStyle name="Обычный 12 4 2 6 2 2 4" xfId="23313"/>
    <cellStyle name="Обычный 12 4 2 6 2 2 4 2" xfId="51597"/>
    <cellStyle name="Обычный 12 4 2 6 2 2 5" xfId="31390"/>
    <cellStyle name="Обычный 12 4 2 6 2 2 6" xfId="60390"/>
    <cellStyle name="Обычный 12 4 2 6 2 3" xfId="4930"/>
    <cellStyle name="Обычный 12 4 2 6 2 3 2" xfId="9332"/>
    <cellStyle name="Обычный 12 4 2 6 2 3 2 2" xfId="37617"/>
    <cellStyle name="Обычный 12 4 2 6 2 3 3" xfId="23314"/>
    <cellStyle name="Обычный 12 4 2 6 2 3 3 2" xfId="51598"/>
    <cellStyle name="Обычный 12 4 2 6 2 3 4" xfId="33219"/>
    <cellStyle name="Обычный 12 4 2 6 2 4" xfId="6248"/>
    <cellStyle name="Обычный 12 4 2 6 2 4 2" xfId="9333"/>
    <cellStyle name="Обычный 12 4 2 6 2 4 2 2" xfId="37618"/>
    <cellStyle name="Обычный 12 4 2 6 2 4 3" xfId="23315"/>
    <cellStyle name="Обычный 12 4 2 6 2 4 3 2" xfId="51599"/>
    <cellStyle name="Обычный 12 4 2 6 2 4 4" xfId="34535"/>
    <cellStyle name="Обычный 12 4 2 6 2 5" xfId="9330"/>
    <cellStyle name="Обычный 12 4 2 6 2 5 2" xfId="37615"/>
    <cellStyle name="Обычный 12 4 2 6 2 6" xfId="15273"/>
    <cellStyle name="Обычный 12 4 2 6 2 6 2" xfId="43558"/>
    <cellStyle name="Обычный 12 4 2 6 2 7" xfId="19188"/>
    <cellStyle name="Обычный 12 4 2 6 2 7 2" xfId="47472"/>
    <cellStyle name="Обычный 12 4 2 6 2 8" xfId="20392"/>
    <cellStyle name="Обычный 12 4 2 6 2 8 2" xfId="48676"/>
    <cellStyle name="Обычный 12 4 2 6 2 9" xfId="23312"/>
    <cellStyle name="Обычный 12 4 2 6 2 9 2" xfId="51596"/>
    <cellStyle name="Обычный 12 4 2 6 3" xfId="1970"/>
    <cellStyle name="Обычный 12 4 2 6 3 2" xfId="3945"/>
    <cellStyle name="Обычный 12 4 2 6 3 2 2" xfId="9335"/>
    <cellStyle name="Обычный 12 4 2 6 3 2 2 2" xfId="37620"/>
    <cellStyle name="Обычный 12 4 2 6 3 2 3" xfId="18093"/>
    <cellStyle name="Обычный 12 4 2 6 3 2 3 2" xfId="46378"/>
    <cellStyle name="Обычный 12 4 2 6 3 2 4" xfId="23317"/>
    <cellStyle name="Обычный 12 4 2 6 3 2 4 2" xfId="51601"/>
    <cellStyle name="Обычный 12 4 2 6 3 2 5" xfId="32235"/>
    <cellStyle name="Обычный 12 4 2 6 3 3" xfId="9334"/>
    <cellStyle name="Обычный 12 4 2 6 3 3 2" xfId="37619"/>
    <cellStyle name="Обычный 12 4 2 6 3 4" xfId="16118"/>
    <cellStyle name="Обычный 12 4 2 6 3 4 2" xfId="44403"/>
    <cellStyle name="Обычный 12 4 2 6 3 5" xfId="23316"/>
    <cellStyle name="Обычный 12 4 2 6 3 5 2" xfId="51600"/>
    <cellStyle name="Обычный 12 4 2 6 3 6" xfId="30260"/>
    <cellStyle name="Обычный 12 4 2 6 3 7" xfId="60389"/>
    <cellStyle name="Обычный 12 4 2 6 4" xfId="2628"/>
    <cellStyle name="Обычный 12 4 2 6 4 2" xfId="9336"/>
    <cellStyle name="Обычный 12 4 2 6 4 2 2" xfId="37621"/>
    <cellStyle name="Обычный 12 4 2 6 4 3" xfId="16776"/>
    <cellStyle name="Обычный 12 4 2 6 4 3 2" xfId="45061"/>
    <cellStyle name="Обычный 12 4 2 6 4 4" xfId="23318"/>
    <cellStyle name="Обычный 12 4 2 6 4 4 2" xfId="51602"/>
    <cellStyle name="Обычный 12 4 2 6 4 5" xfId="30918"/>
    <cellStyle name="Обычный 12 4 2 6 5" xfId="4929"/>
    <cellStyle name="Обычный 12 4 2 6 5 2" xfId="9337"/>
    <cellStyle name="Обычный 12 4 2 6 5 2 2" xfId="37622"/>
    <cellStyle name="Обычный 12 4 2 6 5 3" xfId="23319"/>
    <cellStyle name="Обычный 12 4 2 6 5 3 2" xfId="51603"/>
    <cellStyle name="Обычный 12 4 2 6 5 4" xfId="33218"/>
    <cellStyle name="Обычный 12 4 2 6 6" xfId="6247"/>
    <cellStyle name="Обычный 12 4 2 6 6 2" xfId="9338"/>
    <cellStyle name="Обычный 12 4 2 6 6 2 2" xfId="37623"/>
    <cellStyle name="Обычный 12 4 2 6 6 3" xfId="23320"/>
    <cellStyle name="Обычный 12 4 2 6 6 3 2" xfId="51604"/>
    <cellStyle name="Обычный 12 4 2 6 6 4" xfId="34534"/>
    <cellStyle name="Обычный 12 4 2 6 7" xfId="9329"/>
    <cellStyle name="Обычный 12 4 2 6 7 2" xfId="37614"/>
    <cellStyle name="Обычный 12 4 2 6 8" xfId="14801"/>
    <cellStyle name="Обычный 12 4 2 6 8 2" xfId="43086"/>
    <cellStyle name="Обычный 12 4 2 6 9" xfId="19187"/>
    <cellStyle name="Обычный 12 4 2 6 9 2" xfId="47471"/>
    <cellStyle name="Обычный 12 4 2 7" xfId="1101"/>
    <cellStyle name="Обычный 12 4 2 7 10" xfId="29392"/>
    <cellStyle name="Обычный 12 4 2 7 11" xfId="57696"/>
    <cellStyle name="Обычный 12 4 2 7 12" xfId="59046"/>
    <cellStyle name="Обычный 12 4 2 7 2" xfId="3077"/>
    <cellStyle name="Обычный 12 4 2 7 2 2" xfId="9340"/>
    <cellStyle name="Обычный 12 4 2 7 2 2 2" xfId="37625"/>
    <cellStyle name="Обычный 12 4 2 7 2 3" xfId="17225"/>
    <cellStyle name="Обычный 12 4 2 7 2 3 2" xfId="45510"/>
    <cellStyle name="Обычный 12 4 2 7 2 4" xfId="23322"/>
    <cellStyle name="Обычный 12 4 2 7 2 4 2" xfId="51606"/>
    <cellStyle name="Обычный 12 4 2 7 2 5" xfId="31367"/>
    <cellStyle name="Обычный 12 4 2 7 2 6" xfId="60391"/>
    <cellStyle name="Обычный 12 4 2 7 3" xfId="4931"/>
    <cellStyle name="Обычный 12 4 2 7 3 2" xfId="9341"/>
    <cellStyle name="Обычный 12 4 2 7 3 2 2" xfId="37626"/>
    <cellStyle name="Обычный 12 4 2 7 3 3" xfId="23323"/>
    <cellStyle name="Обычный 12 4 2 7 3 3 2" xfId="51607"/>
    <cellStyle name="Обычный 12 4 2 7 3 4" xfId="33220"/>
    <cellStyle name="Обычный 12 4 2 7 4" xfId="6249"/>
    <cellStyle name="Обычный 12 4 2 7 4 2" xfId="9342"/>
    <cellStyle name="Обычный 12 4 2 7 4 2 2" xfId="37627"/>
    <cellStyle name="Обычный 12 4 2 7 4 3" xfId="23324"/>
    <cellStyle name="Обычный 12 4 2 7 4 3 2" xfId="51608"/>
    <cellStyle name="Обычный 12 4 2 7 4 4" xfId="34536"/>
    <cellStyle name="Обычный 12 4 2 7 5" xfId="9339"/>
    <cellStyle name="Обычный 12 4 2 7 5 2" xfId="37624"/>
    <cellStyle name="Обычный 12 4 2 7 6" xfId="15250"/>
    <cellStyle name="Обычный 12 4 2 7 6 2" xfId="43535"/>
    <cellStyle name="Обычный 12 4 2 7 7" xfId="19189"/>
    <cellStyle name="Обычный 12 4 2 7 7 2" xfId="47473"/>
    <cellStyle name="Обычный 12 4 2 7 8" xfId="20393"/>
    <cellStyle name="Обычный 12 4 2 7 8 2" xfId="48677"/>
    <cellStyle name="Обычный 12 4 2 7 9" xfId="23321"/>
    <cellStyle name="Обычный 12 4 2 7 9 2" xfId="51605"/>
    <cellStyle name="Обычный 12 4 2 8" xfId="1641"/>
    <cellStyle name="Обычный 12 4 2 8 2" xfId="3616"/>
    <cellStyle name="Обычный 12 4 2 8 2 2" xfId="9344"/>
    <cellStyle name="Обычный 12 4 2 8 2 2 2" xfId="37629"/>
    <cellStyle name="Обычный 12 4 2 8 2 3" xfId="17764"/>
    <cellStyle name="Обычный 12 4 2 8 2 3 2" xfId="46049"/>
    <cellStyle name="Обычный 12 4 2 8 2 4" xfId="23326"/>
    <cellStyle name="Обычный 12 4 2 8 2 4 2" xfId="51610"/>
    <cellStyle name="Обычный 12 4 2 8 2 5" xfId="31906"/>
    <cellStyle name="Обычный 12 4 2 8 3" xfId="9343"/>
    <cellStyle name="Обычный 12 4 2 8 3 2" xfId="37628"/>
    <cellStyle name="Обычный 12 4 2 8 4" xfId="15789"/>
    <cellStyle name="Обычный 12 4 2 8 4 2" xfId="44074"/>
    <cellStyle name="Обычный 12 4 2 8 5" xfId="23325"/>
    <cellStyle name="Обычный 12 4 2 8 5 2" xfId="51609"/>
    <cellStyle name="Обычный 12 4 2 8 6" xfId="29931"/>
    <cellStyle name="Обычный 12 4 2 8 7" xfId="60344"/>
    <cellStyle name="Обычный 12 4 2 9" xfId="2299"/>
    <cellStyle name="Обычный 12 4 2 9 2" xfId="9345"/>
    <cellStyle name="Обычный 12 4 2 9 2 2" xfId="37630"/>
    <cellStyle name="Обычный 12 4 2 9 3" xfId="16447"/>
    <cellStyle name="Обычный 12 4 2 9 3 2" xfId="44732"/>
    <cellStyle name="Обычный 12 4 2 9 4" xfId="23327"/>
    <cellStyle name="Обычный 12 4 2 9 4 2" xfId="51611"/>
    <cellStyle name="Обычный 12 4 2 9 5" xfId="30589"/>
    <cellStyle name="Обычный 12 4 20" xfId="23063"/>
    <cellStyle name="Обычный 12 4 20 2" xfId="51347"/>
    <cellStyle name="Обычный 12 4 21" xfId="28452"/>
    <cellStyle name="Обычный 12 4 21 2" xfId="56736"/>
    <cellStyle name="Обычный 12 4 22" xfId="28613"/>
    <cellStyle name="Обычный 12 4 23" xfId="56896"/>
    <cellStyle name="Обычный 12 4 24" xfId="57069"/>
    <cellStyle name="Обычный 12 4 25" xfId="57131"/>
    <cellStyle name="Обычный 12 4 26" xfId="57190"/>
    <cellStyle name="Обычный 12 4 27" xfId="57648"/>
    <cellStyle name="Обычный 12 4 28" xfId="58998"/>
    <cellStyle name="Обычный 12 4 3" xfId="210"/>
    <cellStyle name="Обычный 12 4 3 10" xfId="4932"/>
    <cellStyle name="Обычный 12 4 3 10 2" xfId="9347"/>
    <cellStyle name="Обычный 12 4 3 10 2 2" xfId="37632"/>
    <cellStyle name="Обычный 12 4 3 10 3" xfId="23329"/>
    <cellStyle name="Обычный 12 4 3 10 3 2" xfId="51613"/>
    <cellStyle name="Обычный 12 4 3 10 4" xfId="33221"/>
    <cellStyle name="Обычный 12 4 3 11" xfId="6250"/>
    <cellStyle name="Обычный 12 4 3 11 2" xfId="9348"/>
    <cellStyle name="Обычный 12 4 3 11 2 2" xfId="37633"/>
    <cellStyle name="Обычный 12 4 3 11 3" xfId="23330"/>
    <cellStyle name="Обычный 12 4 3 11 3 2" xfId="51614"/>
    <cellStyle name="Обычный 12 4 3 11 4" xfId="34537"/>
    <cellStyle name="Обычный 12 4 3 12" xfId="7245"/>
    <cellStyle name="Обычный 12 4 3 12 2" xfId="9349"/>
    <cellStyle name="Обычный 12 4 3 12 2 2" xfId="37634"/>
    <cellStyle name="Обычный 12 4 3 12 3" xfId="23331"/>
    <cellStyle name="Обычный 12 4 3 12 3 2" xfId="51615"/>
    <cellStyle name="Обычный 12 4 3 12 4" xfId="35530"/>
    <cellStyle name="Обычный 12 4 3 13" xfId="9346"/>
    <cellStyle name="Обычный 12 4 3 13 2" xfId="37631"/>
    <cellStyle name="Обычный 12 4 3 14" xfId="14478"/>
    <cellStyle name="Обычный 12 4 3 14 2" xfId="42763"/>
    <cellStyle name="Обычный 12 4 3 15" xfId="18756"/>
    <cellStyle name="Обычный 12 4 3 15 2" xfId="47040"/>
    <cellStyle name="Обычный 12 4 3 16" xfId="20394"/>
    <cellStyle name="Обычный 12 4 3 16 2" xfId="48678"/>
    <cellStyle name="Обычный 12 4 3 17" xfId="23328"/>
    <cellStyle name="Обычный 12 4 3 17 2" xfId="51612"/>
    <cellStyle name="Обычный 12 4 3 18" xfId="28459"/>
    <cellStyle name="Обычный 12 4 3 18 2" xfId="56743"/>
    <cellStyle name="Обычный 12 4 3 19" xfId="28620"/>
    <cellStyle name="Обычный 12 4 3 2" xfId="211"/>
    <cellStyle name="Обычный 12 4 3 2 10" xfId="6251"/>
    <cellStyle name="Обычный 12 4 3 2 10 2" xfId="9351"/>
    <cellStyle name="Обычный 12 4 3 2 10 2 2" xfId="37636"/>
    <cellStyle name="Обычный 12 4 3 2 10 3" xfId="23333"/>
    <cellStyle name="Обычный 12 4 3 2 10 3 2" xfId="51617"/>
    <cellStyle name="Обычный 12 4 3 2 10 4" xfId="34538"/>
    <cellStyle name="Обычный 12 4 3 2 11" xfId="7246"/>
    <cellStyle name="Обычный 12 4 3 2 11 2" xfId="9352"/>
    <cellStyle name="Обычный 12 4 3 2 11 2 2" xfId="37637"/>
    <cellStyle name="Обычный 12 4 3 2 11 3" xfId="23334"/>
    <cellStyle name="Обычный 12 4 3 2 11 3 2" xfId="51618"/>
    <cellStyle name="Обычный 12 4 3 2 11 4" xfId="35531"/>
    <cellStyle name="Обычный 12 4 3 2 12" xfId="9350"/>
    <cellStyle name="Обычный 12 4 3 2 12 2" xfId="37635"/>
    <cellStyle name="Обычный 12 4 3 2 13" xfId="14479"/>
    <cellStyle name="Обычный 12 4 3 2 13 2" xfId="42764"/>
    <cellStyle name="Обычный 12 4 3 2 14" xfId="18757"/>
    <cellStyle name="Обычный 12 4 3 2 14 2" xfId="47041"/>
    <cellStyle name="Обычный 12 4 3 2 15" xfId="20395"/>
    <cellStyle name="Обычный 12 4 3 2 15 2" xfId="48679"/>
    <cellStyle name="Обычный 12 4 3 2 16" xfId="23332"/>
    <cellStyle name="Обычный 12 4 3 2 16 2" xfId="51616"/>
    <cellStyle name="Обычный 12 4 3 2 17" xfId="28460"/>
    <cellStyle name="Обычный 12 4 3 2 17 2" xfId="56744"/>
    <cellStyle name="Обычный 12 4 3 2 18" xfId="28621"/>
    <cellStyle name="Обычный 12 4 3 2 19" xfId="56904"/>
    <cellStyle name="Обычный 12 4 3 2 2" xfId="481"/>
    <cellStyle name="Обычный 12 4 3 2 2 10" xfId="19190"/>
    <cellStyle name="Обычный 12 4 3 2 2 10 2" xfId="47474"/>
    <cellStyle name="Обычный 12 4 3 2 2 11" xfId="20396"/>
    <cellStyle name="Обычный 12 4 3 2 2 11 2" xfId="48680"/>
    <cellStyle name="Обычный 12 4 3 2 2 12" xfId="23335"/>
    <cellStyle name="Обычный 12 4 3 2 2 12 2" xfId="51619"/>
    <cellStyle name="Обычный 12 4 3 2 2 13" xfId="28785"/>
    <cellStyle name="Обычный 12 4 3 2 2 14" xfId="57699"/>
    <cellStyle name="Обычный 12 4 3 2 2 15" xfId="59049"/>
    <cellStyle name="Обычный 12 4 3 2 2 2" xfId="822"/>
    <cellStyle name="Обычный 12 4 3 2 2 2 10" xfId="20397"/>
    <cellStyle name="Обычный 12 4 3 2 2 2 10 2" xfId="48681"/>
    <cellStyle name="Обычный 12 4 3 2 2 2 11" xfId="23336"/>
    <cellStyle name="Обычный 12 4 3 2 2 2 11 2" xfId="51620"/>
    <cellStyle name="Обычный 12 4 3 2 2 2 12" xfId="29114"/>
    <cellStyle name="Обычный 12 4 3 2 2 2 13" xfId="57700"/>
    <cellStyle name="Обычный 12 4 3 2 2 2 14" xfId="59050"/>
    <cellStyle name="Обычный 12 4 3 2 2 2 2" xfId="1128"/>
    <cellStyle name="Обычный 12 4 3 2 2 2 2 10" xfId="29419"/>
    <cellStyle name="Обычный 12 4 3 2 2 2 2 11" xfId="57701"/>
    <cellStyle name="Обычный 12 4 3 2 2 2 2 12" xfId="59051"/>
    <cellStyle name="Обычный 12 4 3 2 2 2 2 2" xfId="3104"/>
    <cellStyle name="Обычный 12 4 3 2 2 2 2 2 2" xfId="9356"/>
    <cellStyle name="Обычный 12 4 3 2 2 2 2 2 2 2" xfId="37641"/>
    <cellStyle name="Обычный 12 4 3 2 2 2 2 2 3" xfId="17252"/>
    <cellStyle name="Обычный 12 4 3 2 2 2 2 2 3 2" xfId="45537"/>
    <cellStyle name="Обычный 12 4 3 2 2 2 2 2 4" xfId="23338"/>
    <cellStyle name="Обычный 12 4 3 2 2 2 2 2 4 2" xfId="51622"/>
    <cellStyle name="Обычный 12 4 3 2 2 2 2 2 5" xfId="31394"/>
    <cellStyle name="Обычный 12 4 3 2 2 2 2 2 6" xfId="60396"/>
    <cellStyle name="Обычный 12 4 3 2 2 2 2 3" xfId="4936"/>
    <cellStyle name="Обычный 12 4 3 2 2 2 2 3 2" xfId="9357"/>
    <cellStyle name="Обычный 12 4 3 2 2 2 2 3 2 2" xfId="37642"/>
    <cellStyle name="Обычный 12 4 3 2 2 2 2 3 3" xfId="23339"/>
    <cellStyle name="Обычный 12 4 3 2 2 2 2 3 3 2" xfId="51623"/>
    <cellStyle name="Обычный 12 4 3 2 2 2 2 3 4" xfId="33225"/>
    <cellStyle name="Обычный 12 4 3 2 2 2 2 4" xfId="6254"/>
    <cellStyle name="Обычный 12 4 3 2 2 2 2 4 2" xfId="9358"/>
    <cellStyle name="Обычный 12 4 3 2 2 2 2 4 2 2" xfId="37643"/>
    <cellStyle name="Обычный 12 4 3 2 2 2 2 4 3" xfId="23340"/>
    <cellStyle name="Обычный 12 4 3 2 2 2 2 4 3 2" xfId="51624"/>
    <cellStyle name="Обычный 12 4 3 2 2 2 2 4 4" xfId="34541"/>
    <cellStyle name="Обычный 12 4 3 2 2 2 2 5" xfId="9355"/>
    <cellStyle name="Обычный 12 4 3 2 2 2 2 5 2" xfId="37640"/>
    <cellStyle name="Обычный 12 4 3 2 2 2 2 6" xfId="15277"/>
    <cellStyle name="Обычный 12 4 3 2 2 2 2 6 2" xfId="43562"/>
    <cellStyle name="Обычный 12 4 3 2 2 2 2 7" xfId="19192"/>
    <cellStyle name="Обычный 12 4 3 2 2 2 2 7 2" xfId="47476"/>
    <cellStyle name="Обычный 12 4 3 2 2 2 2 8" xfId="20398"/>
    <cellStyle name="Обычный 12 4 3 2 2 2 2 8 2" xfId="48682"/>
    <cellStyle name="Обычный 12 4 3 2 2 2 2 9" xfId="23337"/>
    <cellStyle name="Обычный 12 4 3 2 2 2 2 9 2" xfId="51621"/>
    <cellStyle name="Обычный 12 4 3 2 2 2 3" xfId="2141"/>
    <cellStyle name="Обычный 12 4 3 2 2 2 3 2" xfId="4116"/>
    <cellStyle name="Обычный 12 4 3 2 2 2 3 2 2" xfId="9360"/>
    <cellStyle name="Обычный 12 4 3 2 2 2 3 2 2 2" xfId="37645"/>
    <cellStyle name="Обычный 12 4 3 2 2 2 3 2 3" xfId="18264"/>
    <cellStyle name="Обычный 12 4 3 2 2 2 3 2 3 2" xfId="46549"/>
    <cellStyle name="Обычный 12 4 3 2 2 2 3 2 4" xfId="23342"/>
    <cellStyle name="Обычный 12 4 3 2 2 2 3 2 4 2" xfId="51626"/>
    <cellStyle name="Обычный 12 4 3 2 2 2 3 2 5" xfId="32406"/>
    <cellStyle name="Обычный 12 4 3 2 2 2 3 3" xfId="9359"/>
    <cellStyle name="Обычный 12 4 3 2 2 2 3 3 2" xfId="37644"/>
    <cellStyle name="Обычный 12 4 3 2 2 2 3 4" xfId="16289"/>
    <cellStyle name="Обычный 12 4 3 2 2 2 3 4 2" xfId="44574"/>
    <cellStyle name="Обычный 12 4 3 2 2 2 3 5" xfId="23341"/>
    <cellStyle name="Обычный 12 4 3 2 2 2 3 5 2" xfId="51625"/>
    <cellStyle name="Обычный 12 4 3 2 2 2 3 6" xfId="30431"/>
    <cellStyle name="Обычный 12 4 3 2 2 2 3 7" xfId="60395"/>
    <cellStyle name="Обычный 12 4 3 2 2 2 4" xfId="2799"/>
    <cellStyle name="Обычный 12 4 3 2 2 2 4 2" xfId="9361"/>
    <cellStyle name="Обычный 12 4 3 2 2 2 4 2 2" xfId="37646"/>
    <cellStyle name="Обычный 12 4 3 2 2 2 4 3" xfId="16947"/>
    <cellStyle name="Обычный 12 4 3 2 2 2 4 3 2" xfId="45232"/>
    <cellStyle name="Обычный 12 4 3 2 2 2 4 4" xfId="23343"/>
    <cellStyle name="Обычный 12 4 3 2 2 2 4 4 2" xfId="51627"/>
    <cellStyle name="Обычный 12 4 3 2 2 2 4 5" xfId="31089"/>
    <cellStyle name="Обычный 12 4 3 2 2 2 5" xfId="4935"/>
    <cellStyle name="Обычный 12 4 3 2 2 2 5 2" xfId="9362"/>
    <cellStyle name="Обычный 12 4 3 2 2 2 5 2 2" xfId="37647"/>
    <cellStyle name="Обычный 12 4 3 2 2 2 5 3" xfId="23344"/>
    <cellStyle name="Обычный 12 4 3 2 2 2 5 3 2" xfId="51628"/>
    <cellStyle name="Обычный 12 4 3 2 2 2 5 4" xfId="33224"/>
    <cellStyle name="Обычный 12 4 3 2 2 2 6" xfId="6253"/>
    <cellStyle name="Обычный 12 4 3 2 2 2 6 2" xfId="9363"/>
    <cellStyle name="Обычный 12 4 3 2 2 2 6 2 2" xfId="37648"/>
    <cellStyle name="Обычный 12 4 3 2 2 2 6 3" xfId="23345"/>
    <cellStyle name="Обычный 12 4 3 2 2 2 6 3 2" xfId="51629"/>
    <cellStyle name="Обычный 12 4 3 2 2 2 6 4" xfId="34540"/>
    <cellStyle name="Обычный 12 4 3 2 2 2 7" xfId="9354"/>
    <cellStyle name="Обычный 12 4 3 2 2 2 7 2" xfId="37639"/>
    <cellStyle name="Обычный 12 4 3 2 2 2 8" xfId="14972"/>
    <cellStyle name="Обычный 12 4 3 2 2 2 8 2" xfId="43257"/>
    <cellStyle name="Обычный 12 4 3 2 2 2 9" xfId="19191"/>
    <cellStyle name="Обычный 12 4 3 2 2 2 9 2" xfId="47475"/>
    <cellStyle name="Обычный 12 4 3 2 2 3" xfId="1127"/>
    <cellStyle name="Обычный 12 4 3 2 2 3 10" xfId="29418"/>
    <cellStyle name="Обычный 12 4 3 2 2 3 11" xfId="57702"/>
    <cellStyle name="Обычный 12 4 3 2 2 3 12" xfId="59052"/>
    <cellStyle name="Обычный 12 4 3 2 2 3 2" xfId="3103"/>
    <cellStyle name="Обычный 12 4 3 2 2 3 2 2" xfId="9365"/>
    <cellStyle name="Обычный 12 4 3 2 2 3 2 2 2" xfId="37650"/>
    <cellStyle name="Обычный 12 4 3 2 2 3 2 3" xfId="17251"/>
    <cellStyle name="Обычный 12 4 3 2 2 3 2 3 2" xfId="45536"/>
    <cellStyle name="Обычный 12 4 3 2 2 3 2 4" xfId="23347"/>
    <cellStyle name="Обычный 12 4 3 2 2 3 2 4 2" xfId="51631"/>
    <cellStyle name="Обычный 12 4 3 2 2 3 2 5" xfId="31393"/>
    <cellStyle name="Обычный 12 4 3 2 2 3 2 6" xfId="60397"/>
    <cellStyle name="Обычный 12 4 3 2 2 3 3" xfId="4937"/>
    <cellStyle name="Обычный 12 4 3 2 2 3 3 2" xfId="9366"/>
    <cellStyle name="Обычный 12 4 3 2 2 3 3 2 2" xfId="37651"/>
    <cellStyle name="Обычный 12 4 3 2 2 3 3 3" xfId="23348"/>
    <cellStyle name="Обычный 12 4 3 2 2 3 3 3 2" xfId="51632"/>
    <cellStyle name="Обычный 12 4 3 2 2 3 3 4" xfId="33226"/>
    <cellStyle name="Обычный 12 4 3 2 2 3 4" xfId="6255"/>
    <cellStyle name="Обычный 12 4 3 2 2 3 4 2" xfId="9367"/>
    <cellStyle name="Обычный 12 4 3 2 2 3 4 2 2" xfId="37652"/>
    <cellStyle name="Обычный 12 4 3 2 2 3 4 3" xfId="23349"/>
    <cellStyle name="Обычный 12 4 3 2 2 3 4 3 2" xfId="51633"/>
    <cellStyle name="Обычный 12 4 3 2 2 3 4 4" xfId="34542"/>
    <cellStyle name="Обычный 12 4 3 2 2 3 5" xfId="9364"/>
    <cellStyle name="Обычный 12 4 3 2 2 3 5 2" xfId="37649"/>
    <cellStyle name="Обычный 12 4 3 2 2 3 6" xfId="15276"/>
    <cellStyle name="Обычный 12 4 3 2 2 3 6 2" xfId="43561"/>
    <cellStyle name="Обычный 12 4 3 2 2 3 7" xfId="19193"/>
    <cellStyle name="Обычный 12 4 3 2 2 3 7 2" xfId="47477"/>
    <cellStyle name="Обычный 12 4 3 2 2 3 8" xfId="20399"/>
    <cellStyle name="Обычный 12 4 3 2 2 3 8 2" xfId="48683"/>
    <cellStyle name="Обычный 12 4 3 2 2 3 9" xfId="23346"/>
    <cellStyle name="Обычный 12 4 3 2 2 3 9 2" xfId="51630"/>
    <cellStyle name="Обычный 12 4 3 2 2 4" xfId="1812"/>
    <cellStyle name="Обычный 12 4 3 2 2 4 2" xfId="3787"/>
    <cellStyle name="Обычный 12 4 3 2 2 4 2 2" xfId="9369"/>
    <cellStyle name="Обычный 12 4 3 2 2 4 2 2 2" xfId="37654"/>
    <cellStyle name="Обычный 12 4 3 2 2 4 2 3" xfId="17935"/>
    <cellStyle name="Обычный 12 4 3 2 2 4 2 3 2" xfId="46220"/>
    <cellStyle name="Обычный 12 4 3 2 2 4 2 4" xfId="23351"/>
    <cellStyle name="Обычный 12 4 3 2 2 4 2 4 2" xfId="51635"/>
    <cellStyle name="Обычный 12 4 3 2 2 4 2 5" xfId="32077"/>
    <cellStyle name="Обычный 12 4 3 2 2 4 3" xfId="9368"/>
    <cellStyle name="Обычный 12 4 3 2 2 4 3 2" xfId="37653"/>
    <cellStyle name="Обычный 12 4 3 2 2 4 4" xfId="15960"/>
    <cellStyle name="Обычный 12 4 3 2 2 4 4 2" xfId="44245"/>
    <cellStyle name="Обычный 12 4 3 2 2 4 5" xfId="23350"/>
    <cellStyle name="Обычный 12 4 3 2 2 4 5 2" xfId="51634"/>
    <cellStyle name="Обычный 12 4 3 2 2 4 6" xfId="30102"/>
    <cellStyle name="Обычный 12 4 3 2 2 4 7" xfId="60394"/>
    <cellStyle name="Обычный 12 4 3 2 2 5" xfId="2470"/>
    <cellStyle name="Обычный 12 4 3 2 2 5 2" xfId="9370"/>
    <cellStyle name="Обычный 12 4 3 2 2 5 2 2" xfId="37655"/>
    <cellStyle name="Обычный 12 4 3 2 2 5 3" xfId="16618"/>
    <cellStyle name="Обычный 12 4 3 2 2 5 3 2" xfId="44903"/>
    <cellStyle name="Обычный 12 4 3 2 2 5 4" xfId="23352"/>
    <cellStyle name="Обычный 12 4 3 2 2 5 4 2" xfId="51636"/>
    <cellStyle name="Обычный 12 4 3 2 2 5 5" xfId="30760"/>
    <cellStyle name="Обычный 12 4 3 2 2 6" xfId="4934"/>
    <cellStyle name="Обычный 12 4 3 2 2 6 2" xfId="9371"/>
    <cellStyle name="Обычный 12 4 3 2 2 6 2 2" xfId="37656"/>
    <cellStyle name="Обычный 12 4 3 2 2 6 3" xfId="23353"/>
    <cellStyle name="Обычный 12 4 3 2 2 6 3 2" xfId="51637"/>
    <cellStyle name="Обычный 12 4 3 2 2 6 4" xfId="33223"/>
    <cellStyle name="Обычный 12 4 3 2 2 7" xfId="6252"/>
    <cellStyle name="Обычный 12 4 3 2 2 7 2" xfId="9372"/>
    <cellStyle name="Обычный 12 4 3 2 2 7 2 2" xfId="37657"/>
    <cellStyle name="Обычный 12 4 3 2 2 7 3" xfId="23354"/>
    <cellStyle name="Обычный 12 4 3 2 2 7 3 2" xfId="51638"/>
    <cellStyle name="Обычный 12 4 3 2 2 7 4" xfId="34539"/>
    <cellStyle name="Обычный 12 4 3 2 2 8" xfId="9353"/>
    <cellStyle name="Обычный 12 4 3 2 2 8 2" xfId="37638"/>
    <cellStyle name="Обычный 12 4 3 2 2 9" xfId="14643"/>
    <cellStyle name="Обычный 12 4 3 2 2 9 2" xfId="42928"/>
    <cellStyle name="Обычный 12 4 3 2 20" xfId="57198"/>
    <cellStyle name="Обычный 12 4 3 2 21" xfId="57698"/>
    <cellStyle name="Обычный 12 4 3 2 22" xfId="59048"/>
    <cellStyle name="Обычный 12 4 3 2 3" xfId="655"/>
    <cellStyle name="Обычный 12 4 3 2 3 10" xfId="20400"/>
    <cellStyle name="Обычный 12 4 3 2 3 10 2" xfId="48684"/>
    <cellStyle name="Обычный 12 4 3 2 3 11" xfId="23355"/>
    <cellStyle name="Обычный 12 4 3 2 3 11 2" xfId="51639"/>
    <cellStyle name="Обычный 12 4 3 2 3 12" xfId="28950"/>
    <cellStyle name="Обычный 12 4 3 2 3 13" xfId="57703"/>
    <cellStyle name="Обычный 12 4 3 2 3 14" xfId="59053"/>
    <cellStyle name="Обычный 12 4 3 2 3 2" xfId="1129"/>
    <cellStyle name="Обычный 12 4 3 2 3 2 10" xfId="29420"/>
    <cellStyle name="Обычный 12 4 3 2 3 2 11" xfId="57704"/>
    <cellStyle name="Обычный 12 4 3 2 3 2 12" xfId="59054"/>
    <cellStyle name="Обычный 12 4 3 2 3 2 2" xfId="3105"/>
    <cellStyle name="Обычный 12 4 3 2 3 2 2 2" xfId="9375"/>
    <cellStyle name="Обычный 12 4 3 2 3 2 2 2 2" xfId="37660"/>
    <cellStyle name="Обычный 12 4 3 2 3 2 2 3" xfId="17253"/>
    <cellStyle name="Обычный 12 4 3 2 3 2 2 3 2" xfId="45538"/>
    <cellStyle name="Обычный 12 4 3 2 3 2 2 4" xfId="23357"/>
    <cellStyle name="Обычный 12 4 3 2 3 2 2 4 2" xfId="51641"/>
    <cellStyle name="Обычный 12 4 3 2 3 2 2 5" xfId="31395"/>
    <cellStyle name="Обычный 12 4 3 2 3 2 2 6" xfId="60399"/>
    <cellStyle name="Обычный 12 4 3 2 3 2 3" xfId="4939"/>
    <cellStyle name="Обычный 12 4 3 2 3 2 3 2" xfId="9376"/>
    <cellStyle name="Обычный 12 4 3 2 3 2 3 2 2" xfId="37661"/>
    <cellStyle name="Обычный 12 4 3 2 3 2 3 3" xfId="23358"/>
    <cellStyle name="Обычный 12 4 3 2 3 2 3 3 2" xfId="51642"/>
    <cellStyle name="Обычный 12 4 3 2 3 2 3 4" xfId="33228"/>
    <cellStyle name="Обычный 12 4 3 2 3 2 4" xfId="6257"/>
    <cellStyle name="Обычный 12 4 3 2 3 2 4 2" xfId="9377"/>
    <cellStyle name="Обычный 12 4 3 2 3 2 4 2 2" xfId="37662"/>
    <cellStyle name="Обычный 12 4 3 2 3 2 4 3" xfId="23359"/>
    <cellStyle name="Обычный 12 4 3 2 3 2 4 3 2" xfId="51643"/>
    <cellStyle name="Обычный 12 4 3 2 3 2 4 4" xfId="34544"/>
    <cellStyle name="Обычный 12 4 3 2 3 2 5" xfId="9374"/>
    <cellStyle name="Обычный 12 4 3 2 3 2 5 2" xfId="37659"/>
    <cellStyle name="Обычный 12 4 3 2 3 2 6" xfId="15278"/>
    <cellStyle name="Обычный 12 4 3 2 3 2 6 2" xfId="43563"/>
    <cellStyle name="Обычный 12 4 3 2 3 2 7" xfId="19195"/>
    <cellStyle name="Обычный 12 4 3 2 3 2 7 2" xfId="47479"/>
    <cellStyle name="Обычный 12 4 3 2 3 2 8" xfId="20401"/>
    <cellStyle name="Обычный 12 4 3 2 3 2 8 2" xfId="48685"/>
    <cellStyle name="Обычный 12 4 3 2 3 2 9" xfId="23356"/>
    <cellStyle name="Обычный 12 4 3 2 3 2 9 2" xfId="51640"/>
    <cellStyle name="Обычный 12 4 3 2 3 3" xfId="1977"/>
    <cellStyle name="Обычный 12 4 3 2 3 3 2" xfId="3952"/>
    <cellStyle name="Обычный 12 4 3 2 3 3 2 2" xfId="9379"/>
    <cellStyle name="Обычный 12 4 3 2 3 3 2 2 2" xfId="37664"/>
    <cellStyle name="Обычный 12 4 3 2 3 3 2 3" xfId="18100"/>
    <cellStyle name="Обычный 12 4 3 2 3 3 2 3 2" xfId="46385"/>
    <cellStyle name="Обычный 12 4 3 2 3 3 2 4" xfId="23361"/>
    <cellStyle name="Обычный 12 4 3 2 3 3 2 4 2" xfId="51645"/>
    <cellStyle name="Обычный 12 4 3 2 3 3 2 5" xfId="32242"/>
    <cellStyle name="Обычный 12 4 3 2 3 3 3" xfId="9378"/>
    <cellStyle name="Обычный 12 4 3 2 3 3 3 2" xfId="37663"/>
    <cellStyle name="Обычный 12 4 3 2 3 3 4" xfId="16125"/>
    <cellStyle name="Обычный 12 4 3 2 3 3 4 2" xfId="44410"/>
    <cellStyle name="Обычный 12 4 3 2 3 3 5" xfId="23360"/>
    <cellStyle name="Обычный 12 4 3 2 3 3 5 2" xfId="51644"/>
    <cellStyle name="Обычный 12 4 3 2 3 3 6" xfId="30267"/>
    <cellStyle name="Обычный 12 4 3 2 3 3 7" xfId="60398"/>
    <cellStyle name="Обычный 12 4 3 2 3 4" xfId="2635"/>
    <cellStyle name="Обычный 12 4 3 2 3 4 2" xfId="9380"/>
    <cellStyle name="Обычный 12 4 3 2 3 4 2 2" xfId="37665"/>
    <cellStyle name="Обычный 12 4 3 2 3 4 3" xfId="16783"/>
    <cellStyle name="Обычный 12 4 3 2 3 4 3 2" xfId="45068"/>
    <cellStyle name="Обычный 12 4 3 2 3 4 4" xfId="23362"/>
    <cellStyle name="Обычный 12 4 3 2 3 4 4 2" xfId="51646"/>
    <cellStyle name="Обычный 12 4 3 2 3 4 5" xfId="30925"/>
    <cellStyle name="Обычный 12 4 3 2 3 5" xfId="4938"/>
    <cellStyle name="Обычный 12 4 3 2 3 5 2" xfId="9381"/>
    <cellStyle name="Обычный 12 4 3 2 3 5 2 2" xfId="37666"/>
    <cellStyle name="Обычный 12 4 3 2 3 5 3" xfId="23363"/>
    <cellStyle name="Обычный 12 4 3 2 3 5 3 2" xfId="51647"/>
    <cellStyle name="Обычный 12 4 3 2 3 5 4" xfId="33227"/>
    <cellStyle name="Обычный 12 4 3 2 3 6" xfId="6256"/>
    <cellStyle name="Обычный 12 4 3 2 3 6 2" xfId="9382"/>
    <cellStyle name="Обычный 12 4 3 2 3 6 2 2" xfId="37667"/>
    <cellStyle name="Обычный 12 4 3 2 3 6 3" xfId="23364"/>
    <cellStyle name="Обычный 12 4 3 2 3 6 3 2" xfId="51648"/>
    <cellStyle name="Обычный 12 4 3 2 3 6 4" xfId="34543"/>
    <cellStyle name="Обычный 12 4 3 2 3 7" xfId="9373"/>
    <cellStyle name="Обычный 12 4 3 2 3 7 2" xfId="37658"/>
    <cellStyle name="Обычный 12 4 3 2 3 8" xfId="14808"/>
    <cellStyle name="Обычный 12 4 3 2 3 8 2" xfId="43093"/>
    <cellStyle name="Обычный 12 4 3 2 3 9" xfId="19194"/>
    <cellStyle name="Обычный 12 4 3 2 3 9 2" xfId="47478"/>
    <cellStyle name="Обычный 12 4 3 2 4" xfId="1126"/>
    <cellStyle name="Обычный 12 4 3 2 4 10" xfId="29417"/>
    <cellStyle name="Обычный 12 4 3 2 4 11" xfId="57705"/>
    <cellStyle name="Обычный 12 4 3 2 4 12" xfId="59055"/>
    <cellStyle name="Обычный 12 4 3 2 4 2" xfId="3102"/>
    <cellStyle name="Обычный 12 4 3 2 4 2 2" xfId="9384"/>
    <cellStyle name="Обычный 12 4 3 2 4 2 2 2" xfId="37669"/>
    <cellStyle name="Обычный 12 4 3 2 4 2 3" xfId="17250"/>
    <cellStyle name="Обычный 12 4 3 2 4 2 3 2" xfId="45535"/>
    <cellStyle name="Обычный 12 4 3 2 4 2 4" xfId="23366"/>
    <cellStyle name="Обычный 12 4 3 2 4 2 4 2" xfId="51650"/>
    <cellStyle name="Обычный 12 4 3 2 4 2 5" xfId="31392"/>
    <cellStyle name="Обычный 12 4 3 2 4 2 6" xfId="60400"/>
    <cellStyle name="Обычный 12 4 3 2 4 3" xfId="4940"/>
    <cellStyle name="Обычный 12 4 3 2 4 3 2" xfId="9385"/>
    <cellStyle name="Обычный 12 4 3 2 4 3 2 2" xfId="37670"/>
    <cellStyle name="Обычный 12 4 3 2 4 3 3" xfId="23367"/>
    <cellStyle name="Обычный 12 4 3 2 4 3 3 2" xfId="51651"/>
    <cellStyle name="Обычный 12 4 3 2 4 3 4" xfId="33229"/>
    <cellStyle name="Обычный 12 4 3 2 4 4" xfId="6258"/>
    <cellStyle name="Обычный 12 4 3 2 4 4 2" xfId="9386"/>
    <cellStyle name="Обычный 12 4 3 2 4 4 2 2" xfId="37671"/>
    <cellStyle name="Обычный 12 4 3 2 4 4 3" xfId="23368"/>
    <cellStyle name="Обычный 12 4 3 2 4 4 3 2" xfId="51652"/>
    <cellStyle name="Обычный 12 4 3 2 4 4 4" xfId="34545"/>
    <cellStyle name="Обычный 12 4 3 2 4 5" xfId="9383"/>
    <cellStyle name="Обычный 12 4 3 2 4 5 2" xfId="37668"/>
    <cellStyle name="Обычный 12 4 3 2 4 6" xfId="15275"/>
    <cellStyle name="Обычный 12 4 3 2 4 6 2" xfId="43560"/>
    <cellStyle name="Обычный 12 4 3 2 4 7" xfId="19196"/>
    <cellStyle name="Обычный 12 4 3 2 4 7 2" xfId="47480"/>
    <cellStyle name="Обычный 12 4 3 2 4 8" xfId="20402"/>
    <cellStyle name="Обычный 12 4 3 2 4 8 2" xfId="48686"/>
    <cellStyle name="Обычный 12 4 3 2 4 9" xfId="23365"/>
    <cellStyle name="Обычный 12 4 3 2 4 9 2" xfId="51649"/>
    <cellStyle name="Обычный 12 4 3 2 5" xfId="1648"/>
    <cellStyle name="Обычный 12 4 3 2 5 2" xfId="3623"/>
    <cellStyle name="Обычный 12 4 3 2 5 2 2" xfId="9388"/>
    <cellStyle name="Обычный 12 4 3 2 5 2 2 2" xfId="37673"/>
    <cellStyle name="Обычный 12 4 3 2 5 2 3" xfId="17771"/>
    <cellStyle name="Обычный 12 4 3 2 5 2 3 2" xfId="46056"/>
    <cellStyle name="Обычный 12 4 3 2 5 2 4" xfId="23370"/>
    <cellStyle name="Обычный 12 4 3 2 5 2 4 2" xfId="51654"/>
    <cellStyle name="Обычный 12 4 3 2 5 2 5" xfId="31913"/>
    <cellStyle name="Обычный 12 4 3 2 5 3" xfId="9387"/>
    <cellStyle name="Обычный 12 4 3 2 5 3 2" xfId="37672"/>
    <cellStyle name="Обычный 12 4 3 2 5 4" xfId="15796"/>
    <cellStyle name="Обычный 12 4 3 2 5 4 2" xfId="44081"/>
    <cellStyle name="Обычный 12 4 3 2 5 5" xfId="23369"/>
    <cellStyle name="Обычный 12 4 3 2 5 5 2" xfId="51653"/>
    <cellStyle name="Обычный 12 4 3 2 5 6" xfId="29938"/>
    <cellStyle name="Обычный 12 4 3 2 5 7" xfId="60393"/>
    <cellStyle name="Обычный 12 4 3 2 6" xfId="2306"/>
    <cellStyle name="Обычный 12 4 3 2 6 2" xfId="9389"/>
    <cellStyle name="Обычный 12 4 3 2 6 2 2" xfId="37674"/>
    <cellStyle name="Обычный 12 4 3 2 6 3" xfId="16454"/>
    <cellStyle name="Обычный 12 4 3 2 6 3 2" xfId="44739"/>
    <cellStyle name="Обычный 12 4 3 2 6 4" xfId="23371"/>
    <cellStyle name="Обычный 12 4 3 2 6 4 2" xfId="51655"/>
    <cellStyle name="Обычный 12 4 3 2 6 5" xfId="30596"/>
    <cellStyle name="Обычный 12 4 3 2 7" xfId="4284"/>
    <cellStyle name="Обычный 12 4 3 2 7 2" xfId="9390"/>
    <cellStyle name="Обычный 12 4 3 2 7 2 2" xfId="37675"/>
    <cellStyle name="Обычный 12 4 3 2 7 3" xfId="18432"/>
    <cellStyle name="Обычный 12 4 3 2 7 3 2" xfId="46717"/>
    <cellStyle name="Обычный 12 4 3 2 7 4" xfId="23372"/>
    <cellStyle name="Обычный 12 4 3 2 7 4 2" xfId="51656"/>
    <cellStyle name="Обычный 12 4 3 2 7 5" xfId="32574"/>
    <cellStyle name="Обычный 12 4 3 2 8" xfId="4447"/>
    <cellStyle name="Обычный 12 4 3 2 8 2" xfId="9391"/>
    <cellStyle name="Обычный 12 4 3 2 8 2 2" xfId="37676"/>
    <cellStyle name="Обычный 12 4 3 2 8 3" xfId="18595"/>
    <cellStyle name="Обычный 12 4 3 2 8 3 2" xfId="46880"/>
    <cellStyle name="Обычный 12 4 3 2 8 4" xfId="23373"/>
    <cellStyle name="Обычный 12 4 3 2 8 4 2" xfId="51657"/>
    <cellStyle name="Обычный 12 4 3 2 8 5" xfId="32737"/>
    <cellStyle name="Обычный 12 4 3 2 9" xfId="4933"/>
    <cellStyle name="Обычный 12 4 3 2 9 2" xfId="9392"/>
    <cellStyle name="Обычный 12 4 3 2 9 2 2" xfId="37677"/>
    <cellStyle name="Обычный 12 4 3 2 9 3" xfId="23374"/>
    <cellStyle name="Обычный 12 4 3 2 9 3 2" xfId="51658"/>
    <cellStyle name="Обычный 12 4 3 2 9 4" xfId="33222"/>
    <cellStyle name="Обычный 12 4 3 20" xfId="56903"/>
    <cellStyle name="Обычный 12 4 3 21" xfId="57197"/>
    <cellStyle name="Обычный 12 4 3 22" xfId="57697"/>
    <cellStyle name="Обычный 12 4 3 23" xfId="59047"/>
    <cellStyle name="Обычный 12 4 3 3" xfId="480"/>
    <cellStyle name="Обычный 12 4 3 3 10" xfId="19197"/>
    <cellStyle name="Обычный 12 4 3 3 10 2" xfId="47481"/>
    <cellStyle name="Обычный 12 4 3 3 11" xfId="20403"/>
    <cellStyle name="Обычный 12 4 3 3 11 2" xfId="48687"/>
    <cellStyle name="Обычный 12 4 3 3 12" xfId="23375"/>
    <cellStyle name="Обычный 12 4 3 3 12 2" xfId="51659"/>
    <cellStyle name="Обычный 12 4 3 3 13" xfId="28784"/>
    <cellStyle name="Обычный 12 4 3 3 14" xfId="57706"/>
    <cellStyle name="Обычный 12 4 3 3 15" xfId="59056"/>
    <cellStyle name="Обычный 12 4 3 3 2" xfId="821"/>
    <cellStyle name="Обычный 12 4 3 3 2 10" xfId="20404"/>
    <cellStyle name="Обычный 12 4 3 3 2 10 2" xfId="48688"/>
    <cellStyle name="Обычный 12 4 3 3 2 11" xfId="23376"/>
    <cellStyle name="Обычный 12 4 3 3 2 11 2" xfId="51660"/>
    <cellStyle name="Обычный 12 4 3 3 2 12" xfId="29113"/>
    <cellStyle name="Обычный 12 4 3 3 2 13" xfId="57707"/>
    <cellStyle name="Обычный 12 4 3 3 2 14" xfId="59057"/>
    <cellStyle name="Обычный 12 4 3 3 2 2" xfId="1131"/>
    <cellStyle name="Обычный 12 4 3 3 2 2 10" xfId="29422"/>
    <cellStyle name="Обычный 12 4 3 3 2 2 11" xfId="57708"/>
    <cellStyle name="Обычный 12 4 3 3 2 2 12" xfId="59058"/>
    <cellStyle name="Обычный 12 4 3 3 2 2 2" xfId="3107"/>
    <cellStyle name="Обычный 12 4 3 3 2 2 2 2" xfId="9396"/>
    <cellStyle name="Обычный 12 4 3 3 2 2 2 2 2" xfId="37681"/>
    <cellStyle name="Обычный 12 4 3 3 2 2 2 3" xfId="17255"/>
    <cellStyle name="Обычный 12 4 3 3 2 2 2 3 2" xfId="45540"/>
    <cellStyle name="Обычный 12 4 3 3 2 2 2 4" xfId="23378"/>
    <cellStyle name="Обычный 12 4 3 3 2 2 2 4 2" xfId="51662"/>
    <cellStyle name="Обычный 12 4 3 3 2 2 2 5" xfId="31397"/>
    <cellStyle name="Обычный 12 4 3 3 2 2 2 6" xfId="60403"/>
    <cellStyle name="Обычный 12 4 3 3 2 2 3" xfId="4943"/>
    <cellStyle name="Обычный 12 4 3 3 2 2 3 2" xfId="9397"/>
    <cellStyle name="Обычный 12 4 3 3 2 2 3 2 2" xfId="37682"/>
    <cellStyle name="Обычный 12 4 3 3 2 2 3 3" xfId="23379"/>
    <cellStyle name="Обычный 12 4 3 3 2 2 3 3 2" xfId="51663"/>
    <cellStyle name="Обычный 12 4 3 3 2 2 3 4" xfId="33232"/>
    <cellStyle name="Обычный 12 4 3 3 2 2 4" xfId="6261"/>
    <cellStyle name="Обычный 12 4 3 3 2 2 4 2" xfId="9398"/>
    <cellStyle name="Обычный 12 4 3 3 2 2 4 2 2" xfId="37683"/>
    <cellStyle name="Обычный 12 4 3 3 2 2 4 3" xfId="23380"/>
    <cellStyle name="Обычный 12 4 3 3 2 2 4 3 2" xfId="51664"/>
    <cellStyle name="Обычный 12 4 3 3 2 2 4 4" xfId="34548"/>
    <cellStyle name="Обычный 12 4 3 3 2 2 5" xfId="9395"/>
    <cellStyle name="Обычный 12 4 3 3 2 2 5 2" xfId="37680"/>
    <cellStyle name="Обычный 12 4 3 3 2 2 6" xfId="15280"/>
    <cellStyle name="Обычный 12 4 3 3 2 2 6 2" xfId="43565"/>
    <cellStyle name="Обычный 12 4 3 3 2 2 7" xfId="19199"/>
    <cellStyle name="Обычный 12 4 3 3 2 2 7 2" xfId="47483"/>
    <cellStyle name="Обычный 12 4 3 3 2 2 8" xfId="20405"/>
    <cellStyle name="Обычный 12 4 3 3 2 2 8 2" xfId="48689"/>
    <cellStyle name="Обычный 12 4 3 3 2 2 9" xfId="23377"/>
    <cellStyle name="Обычный 12 4 3 3 2 2 9 2" xfId="51661"/>
    <cellStyle name="Обычный 12 4 3 3 2 3" xfId="2140"/>
    <cellStyle name="Обычный 12 4 3 3 2 3 2" xfId="4115"/>
    <cellStyle name="Обычный 12 4 3 3 2 3 2 2" xfId="9400"/>
    <cellStyle name="Обычный 12 4 3 3 2 3 2 2 2" xfId="37685"/>
    <cellStyle name="Обычный 12 4 3 3 2 3 2 3" xfId="18263"/>
    <cellStyle name="Обычный 12 4 3 3 2 3 2 3 2" xfId="46548"/>
    <cellStyle name="Обычный 12 4 3 3 2 3 2 4" xfId="23382"/>
    <cellStyle name="Обычный 12 4 3 3 2 3 2 4 2" xfId="51666"/>
    <cellStyle name="Обычный 12 4 3 3 2 3 2 5" xfId="32405"/>
    <cellStyle name="Обычный 12 4 3 3 2 3 3" xfId="9399"/>
    <cellStyle name="Обычный 12 4 3 3 2 3 3 2" xfId="37684"/>
    <cellStyle name="Обычный 12 4 3 3 2 3 4" xfId="16288"/>
    <cellStyle name="Обычный 12 4 3 3 2 3 4 2" xfId="44573"/>
    <cellStyle name="Обычный 12 4 3 3 2 3 5" xfId="23381"/>
    <cellStyle name="Обычный 12 4 3 3 2 3 5 2" xfId="51665"/>
    <cellStyle name="Обычный 12 4 3 3 2 3 6" xfId="30430"/>
    <cellStyle name="Обычный 12 4 3 3 2 3 7" xfId="60402"/>
    <cellStyle name="Обычный 12 4 3 3 2 4" xfId="2798"/>
    <cellStyle name="Обычный 12 4 3 3 2 4 2" xfId="9401"/>
    <cellStyle name="Обычный 12 4 3 3 2 4 2 2" xfId="37686"/>
    <cellStyle name="Обычный 12 4 3 3 2 4 3" xfId="16946"/>
    <cellStyle name="Обычный 12 4 3 3 2 4 3 2" xfId="45231"/>
    <cellStyle name="Обычный 12 4 3 3 2 4 4" xfId="23383"/>
    <cellStyle name="Обычный 12 4 3 3 2 4 4 2" xfId="51667"/>
    <cellStyle name="Обычный 12 4 3 3 2 4 5" xfId="31088"/>
    <cellStyle name="Обычный 12 4 3 3 2 5" xfId="4942"/>
    <cellStyle name="Обычный 12 4 3 3 2 5 2" xfId="9402"/>
    <cellStyle name="Обычный 12 4 3 3 2 5 2 2" xfId="37687"/>
    <cellStyle name="Обычный 12 4 3 3 2 5 3" xfId="23384"/>
    <cellStyle name="Обычный 12 4 3 3 2 5 3 2" xfId="51668"/>
    <cellStyle name="Обычный 12 4 3 3 2 5 4" xfId="33231"/>
    <cellStyle name="Обычный 12 4 3 3 2 6" xfId="6260"/>
    <cellStyle name="Обычный 12 4 3 3 2 6 2" xfId="9403"/>
    <cellStyle name="Обычный 12 4 3 3 2 6 2 2" xfId="37688"/>
    <cellStyle name="Обычный 12 4 3 3 2 6 3" xfId="23385"/>
    <cellStyle name="Обычный 12 4 3 3 2 6 3 2" xfId="51669"/>
    <cellStyle name="Обычный 12 4 3 3 2 6 4" xfId="34547"/>
    <cellStyle name="Обычный 12 4 3 3 2 7" xfId="9394"/>
    <cellStyle name="Обычный 12 4 3 3 2 7 2" xfId="37679"/>
    <cellStyle name="Обычный 12 4 3 3 2 8" xfId="14971"/>
    <cellStyle name="Обычный 12 4 3 3 2 8 2" xfId="43256"/>
    <cellStyle name="Обычный 12 4 3 3 2 9" xfId="19198"/>
    <cellStyle name="Обычный 12 4 3 3 2 9 2" xfId="47482"/>
    <cellStyle name="Обычный 12 4 3 3 3" xfId="1130"/>
    <cellStyle name="Обычный 12 4 3 3 3 10" xfId="29421"/>
    <cellStyle name="Обычный 12 4 3 3 3 11" xfId="57709"/>
    <cellStyle name="Обычный 12 4 3 3 3 12" xfId="59059"/>
    <cellStyle name="Обычный 12 4 3 3 3 2" xfId="3106"/>
    <cellStyle name="Обычный 12 4 3 3 3 2 2" xfId="9405"/>
    <cellStyle name="Обычный 12 4 3 3 3 2 2 2" xfId="37690"/>
    <cellStyle name="Обычный 12 4 3 3 3 2 3" xfId="17254"/>
    <cellStyle name="Обычный 12 4 3 3 3 2 3 2" xfId="45539"/>
    <cellStyle name="Обычный 12 4 3 3 3 2 4" xfId="23387"/>
    <cellStyle name="Обычный 12 4 3 3 3 2 4 2" xfId="51671"/>
    <cellStyle name="Обычный 12 4 3 3 3 2 5" xfId="31396"/>
    <cellStyle name="Обычный 12 4 3 3 3 2 6" xfId="60404"/>
    <cellStyle name="Обычный 12 4 3 3 3 3" xfId="4944"/>
    <cellStyle name="Обычный 12 4 3 3 3 3 2" xfId="9406"/>
    <cellStyle name="Обычный 12 4 3 3 3 3 2 2" xfId="37691"/>
    <cellStyle name="Обычный 12 4 3 3 3 3 3" xfId="23388"/>
    <cellStyle name="Обычный 12 4 3 3 3 3 3 2" xfId="51672"/>
    <cellStyle name="Обычный 12 4 3 3 3 3 4" xfId="33233"/>
    <cellStyle name="Обычный 12 4 3 3 3 4" xfId="6262"/>
    <cellStyle name="Обычный 12 4 3 3 3 4 2" xfId="9407"/>
    <cellStyle name="Обычный 12 4 3 3 3 4 2 2" xfId="37692"/>
    <cellStyle name="Обычный 12 4 3 3 3 4 3" xfId="23389"/>
    <cellStyle name="Обычный 12 4 3 3 3 4 3 2" xfId="51673"/>
    <cellStyle name="Обычный 12 4 3 3 3 4 4" xfId="34549"/>
    <cellStyle name="Обычный 12 4 3 3 3 5" xfId="9404"/>
    <cellStyle name="Обычный 12 4 3 3 3 5 2" xfId="37689"/>
    <cellStyle name="Обычный 12 4 3 3 3 6" xfId="15279"/>
    <cellStyle name="Обычный 12 4 3 3 3 6 2" xfId="43564"/>
    <cellStyle name="Обычный 12 4 3 3 3 7" xfId="19200"/>
    <cellStyle name="Обычный 12 4 3 3 3 7 2" xfId="47484"/>
    <cellStyle name="Обычный 12 4 3 3 3 8" xfId="20406"/>
    <cellStyle name="Обычный 12 4 3 3 3 8 2" xfId="48690"/>
    <cellStyle name="Обычный 12 4 3 3 3 9" xfId="23386"/>
    <cellStyle name="Обычный 12 4 3 3 3 9 2" xfId="51670"/>
    <cellStyle name="Обычный 12 4 3 3 4" xfId="1811"/>
    <cellStyle name="Обычный 12 4 3 3 4 2" xfId="3786"/>
    <cellStyle name="Обычный 12 4 3 3 4 2 2" xfId="9409"/>
    <cellStyle name="Обычный 12 4 3 3 4 2 2 2" xfId="37694"/>
    <cellStyle name="Обычный 12 4 3 3 4 2 3" xfId="17934"/>
    <cellStyle name="Обычный 12 4 3 3 4 2 3 2" xfId="46219"/>
    <cellStyle name="Обычный 12 4 3 3 4 2 4" xfId="23391"/>
    <cellStyle name="Обычный 12 4 3 3 4 2 4 2" xfId="51675"/>
    <cellStyle name="Обычный 12 4 3 3 4 2 5" xfId="32076"/>
    <cellStyle name="Обычный 12 4 3 3 4 3" xfId="9408"/>
    <cellStyle name="Обычный 12 4 3 3 4 3 2" xfId="37693"/>
    <cellStyle name="Обычный 12 4 3 3 4 4" xfId="15959"/>
    <cellStyle name="Обычный 12 4 3 3 4 4 2" xfId="44244"/>
    <cellStyle name="Обычный 12 4 3 3 4 5" xfId="23390"/>
    <cellStyle name="Обычный 12 4 3 3 4 5 2" xfId="51674"/>
    <cellStyle name="Обычный 12 4 3 3 4 6" xfId="30101"/>
    <cellStyle name="Обычный 12 4 3 3 4 7" xfId="60401"/>
    <cellStyle name="Обычный 12 4 3 3 5" xfId="2469"/>
    <cellStyle name="Обычный 12 4 3 3 5 2" xfId="9410"/>
    <cellStyle name="Обычный 12 4 3 3 5 2 2" xfId="37695"/>
    <cellStyle name="Обычный 12 4 3 3 5 3" xfId="16617"/>
    <cellStyle name="Обычный 12 4 3 3 5 3 2" xfId="44902"/>
    <cellStyle name="Обычный 12 4 3 3 5 4" xfId="23392"/>
    <cellStyle name="Обычный 12 4 3 3 5 4 2" xfId="51676"/>
    <cellStyle name="Обычный 12 4 3 3 5 5" xfId="30759"/>
    <cellStyle name="Обычный 12 4 3 3 6" xfId="4941"/>
    <cellStyle name="Обычный 12 4 3 3 6 2" xfId="9411"/>
    <cellStyle name="Обычный 12 4 3 3 6 2 2" xfId="37696"/>
    <cellStyle name="Обычный 12 4 3 3 6 3" xfId="23393"/>
    <cellStyle name="Обычный 12 4 3 3 6 3 2" xfId="51677"/>
    <cellStyle name="Обычный 12 4 3 3 6 4" xfId="33230"/>
    <cellStyle name="Обычный 12 4 3 3 7" xfId="6259"/>
    <cellStyle name="Обычный 12 4 3 3 7 2" xfId="9412"/>
    <cellStyle name="Обычный 12 4 3 3 7 2 2" xfId="37697"/>
    <cellStyle name="Обычный 12 4 3 3 7 3" xfId="23394"/>
    <cellStyle name="Обычный 12 4 3 3 7 3 2" xfId="51678"/>
    <cellStyle name="Обычный 12 4 3 3 7 4" xfId="34546"/>
    <cellStyle name="Обычный 12 4 3 3 8" xfId="9393"/>
    <cellStyle name="Обычный 12 4 3 3 8 2" xfId="37678"/>
    <cellStyle name="Обычный 12 4 3 3 9" xfId="14642"/>
    <cellStyle name="Обычный 12 4 3 3 9 2" xfId="42927"/>
    <cellStyle name="Обычный 12 4 3 4" xfId="654"/>
    <cellStyle name="Обычный 12 4 3 4 10" xfId="20407"/>
    <cellStyle name="Обычный 12 4 3 4 10 2" xfId="48691"/>
    <cellStyle name="Обычный 12 4 3 4 11" xfId="23395"/>
    <cellStyle name="Обычный 12 4 3 4 11 2" xfId="51679"/>
    <cellStyle name="Обычный 12 4 3 4 12" xfId="28949"/>
    <cellStyle name="Обычный 12 4 3 4 13" xfId="57710"/>
    <cellStyle name="Обычный 12 4 3 4 14" xfId="59060"/>
    <cellStyle name="Обычный 12 4 3 4 2" xfId="1132"/>
    <cellStyle name="Обычный 12 4 3 4 2 10" xfId="29423"/>
    <cellStyle name="Обычный 12 4 3 4 2 11" xfId="57711"/>
    <cellStyle name="Обычный 12 4 3 4 2 12" xfId="59061"/>
    <cellStyle name="Обычный 12 4 3 4 2 2" xfId="3108"/>
    <cellStyle name="Обычный 12 4 3 4 2 2 2" xfId="9415"/>
    <cellStyle name="Обычный 12 4 3 4 2 2 2 2" xfId="37700"/>
    <cellStyle name="Обычный 12 4 3 4 2 2 3" xfId="17256"/>
    <cellStyle name="Обычный 12 4 3 4 2 2 3 2" xfId="45541"/>
    <cellStyle name="Обычный 12 4 3 4 2 2 4" xfId="23397"/>
    <cellStyle name="Обычный 12 4 3 4 2 2 4 2" xfId="51681"/>
    <cellStyle name="Обычный 12 4 3 4 2 2 5" xfId="31398"/>
    <cellStyle name="Обычный 12 4 3 4 2 2 6" xfId="60406"/>
    <cellStyle name="Обычный 12 4 3 4 2 3" xfId="4946"/>
    <cellStyle name="Обычный 12 4 3 4 2 3 2" xfId="9416"/>
    <cellStyle name="Обычный 12 4 3 4 2 3 2 2" xfId="37701"/>
    <cellStyle name="Обычный 12 4 3 4 2 3 3" xfId="23398"/>
    <cellStyle name="Обычный 12 4 3 4 2 3 3 2" xfId="51682"/>
    <cellStyle name="Обычный 12 4 3 4 2 3 4" xfId="33235"/>
    <cellStyle name="Обычный 12 4 3 4 2 4" xfId="6264"/>
    <cellStyle name="Обычный 12 4 3 4 2 4 2" xfId="9417"/>
    <cellStyle name="Обычный 12 4 3 4 2 4 2 2" xfId="37702"/>
    <cellStyle name="Обычный 12 4 3 4 2 4 3" xfId="23399"/>
    <cellStyle name="Обычный 12 4 3 4 2 4 3 2" xfId="51683"/>
    <cellStyle name="Обычный 12 4 3 4 2 4 4" xfId="34551"/>
    <cellStyle name="Обычный 12 4 3 4 2 5" xfId="9414"/>
    <cellStyle name="Обычный 12 4 3 4 2 5 2" xfId="37699"/>
    <cellStyle name="Обычный 12 4 3 4 2 6" xfId="15281"/>
    <cellStyle name="Обычный 12 4 3 4 2 6 2" xfId="43566"/>
    <cellStyle name="Обычный 12 4 3 4 2 7" xfId="19202"/>
    <cellStyle name="Обычный 12 4 3 4 2 7 2" xfId="47486"/>
    <cellStyle name="Обычный 12 4 3 4 2 8" xfId="20408"/>
    <cellStyle name="Обычный 12 4 3 4 2 8 2" xfId="48692"/>
    <cellStyle name="Обычный 12 4 3 4 2 9" xfId="23396"/>
    <cellStyle name="Обычный 12 4 3 4 2 9 2" xfId="51680"/>
    <cellStyle name="Обычный 12 4 3 4 3" xfId="1976"/>
    <cellStyle name="Обычный 12 4 3 4 3 2" xfId="3951"/>
    <cellStyle name="Обычный 12 4 3 4 3 2 2" xfId="9419"/>
    <cellStyle name="Обычный 12 4 3 4 3 2 2 2" xfId="37704"/>
    <cellStyle name="Обычный 12 4 3 4 3 2 3" xfId="18099"/>
    <cellStyle name="Обычный 12 4 3 4 3 2 3 2" xfId="46384"/>
    <cellStyle name="Обычный 12 4 3 4 3 2 4" xfId="23401"/>
    <cellStyle name="Обычный 12 4 3 4 3 2 4 2" xfId="51685"/>
    <cellStyle name="Обычный 12 4 3 4 3 2 5" xfId="32241"/>
    <cellStyle name="Обычный 12 4 3 4 3 3" xfId="9418"/>
    <cellStyle name="Обычный 12 4 3 4 3 3 2" xfId="37703"/>
    <cellStyle name="Обычный 12 4 3 4 3 4" xfId="16124"/>
    <cellStyle name="Обычный 12 4 3 4 3 4 2" xfId="44409"/>
    <cellStyle name="Обычный 12 4 3 4 3 5" xfId="23400"/>
    <cellStyle name="Обычный 12 4 3 4 3 5 2" xfId="51684"/>
    <cellStyle name="Обычный 12 4 3 4 3 6" xfId="30266"/>
    <cellStyle name="Обычный 12 4 3 4 3 7" xfId="60405"/>
    <cellStyle name="Обычный 12 4 3 4 4" xfId="2634"/>
    <cellStyle name="Обычный 12 4 3 4 4 2" xfId="9420"/>
    <cellStyle name="Обычный 12 4 3 4 4 2 2" xfId="37705"/>
    <cellStyle name="Обычный 12 4 3 4 4 3" xfId="16782"/>
    <cellStyle name="Обычный 12 4 3 4 4 3 2" xfId="45067"/>
    <cellStyle name="Обычный 12 4 3 4 4 4" xfId="23402"/>
    <cellStyle name="Обычный 12 4 3 4 4 4 2" xfId="51686"/>
    <cellStyle name="Обычный 12 4 3 4 4 5" xfId="30924"/>
    <cellStyle name="Обычный 12 4 3 4 5" xfId="4945"/>
    <cellStyle name="Обычный 12 4 3 4 5 2" xfId="9421"/>
    <cellStyle name="Обычный 12 4 3 4 5 2 2" xfId="37706"/>
    <cellStyle name="Обычный 12 4 3 4 5 3" xfId="23403"/>
    <cellStyle name="Обычный 12 4 3 4 5 3 2" xfId="51687"/>
    <cellStyle name="Обычный 12 4 3 4 5 4" xfId="33234"/>
    <cellStyle name="Обычный 12 4 3 4 6" xfId="6263"/>
    <cellStyle name="Обычный 12 4 3 4 6 2" xfId="9422"/>
    <cellStyle name="Обычный 12 4 3 4 6 2 2" xfId="37707"/>
    <cellStyle name="Обычный 12 4 3 4 6 3" xfId="23404"/>
    <cellStyle name="Обычный 12 4 3 4 6 3 2" xfId="51688"/>
    <cellStyle name="Обычный 12 4 3 4 6 4" xfId="34550"/>
    <cellStyle name="Обычный 12 4 3 4 7" xfId="9413"/>
    <cellStyle name="Обычный 12 4 3 4 7 2" xfId="37698"/>
    <cellStyle name="Обычный 12 4 3 4 8" xfId="14807"/>
    <cellStyle name="Обычный 12 4 3 4 8 2" xfId="43092"/>
    <cellStyle name="Обычный 12 4 3 4 9" xfId="19201"/>
    <cellStyle name="Обычный 12 4 3 4 9 2" xfId="47485"/>
    <cellStyle name="Обычный 12 4 3 5" xfId="1125"/>
    <cellStyle name="Обычный 12 4 3 5 10" xfId="29416"/>
    <cellStyle name="Обычный 12 4 3 5 11" xfId="57712"/>
    <cellStyle name="Обычный 12 4 3 5 12" xfId="59062"/>
    <cellStyle name="Обычный 12 4 3 5 2" xfId="3101"/>
    <cellStyle name="Обычный 12 4 3 5 2 2" xfId="9424"/>
    <cellStyle name="Обычный 12 4 3 5 2 2 2" xfId="37709"/>
    <cellStyle name="Обычный 12 4 3 5 2 3" xfId="17249"/>
    <cellStyle name="Обычный 12 4 3 5 2 3 2" xfId="45534"/>
    <cellStyle name="Обычный 12 4 3 5 2 4" xfId="23406"/>
    <cellStyle name="Обычный 12 4 3 5 2 4 2" xfId="51690"/>
    <cellStyle name="Обычный 12 4 3 5 2 5" xfId="31391"/>
    <cellStyle name="Обычный 12 4 3 5 2 6" xfId="60407"/>
    <cellStyle name="Обычный 12 4 3 5 3" xfId="4947"/>
    <cellStyle name="Обычный 12 4 3 5 3 2" xfId="9425"/>
    <cellStyle name="Обычный 12 4 3 5 3 2 2" xfId="37710"/>
    <cellStyle name="Обычный 12 4 3 5 3 3" xfId="23407"/>
    <cellStyle name="Обычный 12 4 3 5 3 3 2" xfId="51691"/>
    <cellStyle name="Обычный 12 4 3 5 3 4" xfId="33236"/>
    <cellStyle name="Обычный 12 4 3 5 4" xfId="6265"/>
    <cellStyle name="Обычный 12 4 3 5 4 2" xfId="9426"/>
    <cellStyle name="Обычный 12 4 3 5 4 2 2" xfId="37711"/>
    <cellStyle name="Обычный 12 4 3 5 4 3" xfId="23408"/>
    <cellStyle name="Обычный 12 4 3 5 4 3 2" xfId="51692"/>
    <cellStyle name="Обычный 12 4 3 5 4 4" xfId="34552"/>
    <cellStyle name="Обычный 12 4 3 5 5" xfId="9423"/>
    <cellStyle name="Обычный 12 4 3 5 5 2" xfId="37708"/>
    <cellStyle name="Обычный 12 4 3 5 6" xfId="15274"/>
    <cellStyle name="Обычный 12 4 3 5 6 2" xfId="43559"/>
    <cellStyle name="Обычный 12 4 3 5 7" xfId="19203"/>
    <cellStyle name="Обычный 12 4 3 5 7 2" xfId="47487"/>
    <cellStyle name="Обычный 12 4 3 5 8" xfId="20409"/>
    <cellStyle name="Обычный 12 4 3 5 8 2" xfId="48693"/>
    <cellStyle name="Обычный 12 4 3 5 9" xfId="23405"/>
    <cellStyle name="Обычный 12 4 3 5 9 2" xfId="51689"/>
    <cellStyle name="Обычный 12 4 3 6" xfId="1647"/>
    <cellStyle name="Обычный 12 4 3 6 2" xfId="3622"/>
    <cellStyle name="Обычный 12 4 3 6 2 2" xfId="9428"/>
    <cellStyle name="Обычный 12 4 3 6 2 2 2" xfId="37713"/>
    <cellStyle name="Обычный 12 4 3 6 2 3" xfId="17770"/>
    <cellStyle name="Обычный 12 4 3 6 2 3 2" xfId="46055"/>
    <cellStyle name="Обычный 12 4 3 6 2 4" xfId="23410"/>
    <cellStyle name="Обычный 12 4 3 6 2 4 2" xfId="51694"/>
    <cellStyle name="Обычный 12 4 3 6 2 5" xfId="31912"/>
    <cellStyle name="Обычный 12 4 3 6 3" xfId="9427"/>
    <cellStyle name="Обычный 12 4 3 6 3 2" xfId="37712"/>
    <cellStyle name="Обычный 12 4 3 6 4" xfId="15795"/>
    <cellStyle name="Обычный 12 4 3 6 4 2" xfId="44080"/>
    <cellStyle name="Обычный 12 4 3 6 5" xfId="23409"/>
    <cellStyle name="Обычный 12 4 3 6 5 2" xfId="51693"/>
    <cellStyle name="Обычный 12 4 3 6 6" xfId="29937"/>
    <cellStyle name="Обычный 12 4 3 6 7" xfId="60392"/>
    <cellStyle name="Обычный 12 4 3 7" xfId="2305"/>
    <cellStyle name="Обычный 12 4 3 7 2" xfId="9429"/>
    <cellStyle name="Обычный 12 4 3 7 2 2" xfId="37714"/>
    <cellStyle name="Обычный 12 4 3 7 3" xfId="16453"/>
    <cellStyle name="Обычный 12 4 3 7 3 2" xfId="44738"/>
    <cellStyle name="Обычный 12 4 3 7 4" xfId="23411"/>
    <cellStyle name="Обычный 12 4 3 7 4 2" xfId="51695"/>
    <cellStyle name="Обычный 12 4 3 7 5" xfId="30595"/>
    <cellStyle name="Обычный 12 4 3 8" xfId="4283"/>
    <cellStyle name="Обычный 12 4 3 8 2" xfId="9430"/>
    <cellStyle name="Обычный 12 4 3 8 2 2" xfId="37715"/>
    <cellStyle name="Обычный 12 4 3 8 3" xfId="18431"/>
    <cellStyle name="Обычный 12 4 3 8 3 2" xfId="46716"/>
    <cellStyle name="Обычный 12 4 3 8 4" xfId="23412"/>
    <cellStyle name="Обычный 12 4 3 8 4 2" xfId="51696"/>
    <cellStyle name="Обычный 12 4 3 8 5" xfId="32573"/>
    <cellStyle name="Обычный 12 4 3 9" xfId="4446"/>
    <cellStyle name="Обычный 12 4 3 9 2" xfId="9431"/>
    <cellStyle name="Обычный 12 4 3 9 2 2" xfId="37716"/>
    <cellStyle name="Обычный 12 4 3 9 3" xfId="18594"/>
    <cellStyle name="Обычный 12 4 3 9 3 2" xfId="46879"/>
    <cellStyle name="Обычный 12 4 3 9 4" xfId="23413"/>
    <cellStyle name="Обычный 12 4 3 9 4 2" xfId="51697"/>
    <cellStyle name="Обычный 12 4 3 9 5" xfId="32736"/>
    <cellStyle name="Обычный 12 4 4" xfId="212"/>
    <cellStyle name="Обычный 12 4 4 10" xfId="4948"/>
    <cellStyle name="Обычный 12 4 4 10 2" xfId="9433"/>
    <cellStyle name="Обычный 12 4 4 10 2 2" xfId="37718"/>
    <cellStyle name="Обычный 12 4 4 10 3" xfId="23415"/>
    <cellStyle name="Обычный 12 4 4 10 3 2" xfId="51699"/>
    <cellStyle name="Обычный 12 4 4 10 4" xfId="33237"/>
    <cellStyle name="Обычный 12 4 4 11" xfId="6266"/>
    <cellStyle name="Обычный 12 4 4 11 2" xfId="9434"/>
    <cellStyle name="Обычный 12 4 4 11 2 2" xfId="37719"/>
    <cellStyle name="Обычный 12 4 4 11 3" xfId="23416"/>
    <cellStyle name="Обычный 12 4 4 11 3 2" xfId="51700"/>
    <cellStyle name="Обычный 12 4 4 11 4" xfId="34553"/>
    <cellStyle name="Обычный 12 4 4 12" xfId="7247"/>
    <cellStyle name="Обычный 12 4 4 12 2" xfId="9435"/>
    <cellStyle name="Обычный 12 4 4 12 2 2" xfId="37720"/>
    <cellStyle name="Обычный 12 4 4 12 3" xfId="23417"/>
    <cellStyle name="Обычный 12 4 4 12 3 2" xfId="51701"/>
    <cellStyle name="Обычный 12 4 4 12 4" xfId="35532"/>
    <cellStyle name="Обычный 12 4 4 13" xfId="9432"/>
    <cellStyle name="Обычный 12 4 4 13 2" xfId="37717"/>
    <cellStyle name="Обычный 12 4 4 14" xfId="14480"/>
    <cellStyle name="Обычный 12 4 4 14 2" xfId="42765"/>
    <cellStyle name="Обычный 12 4 4 15" xfId="18758"/>
    <cellStyle name="Обычный 12 4 4 15 2" xfId="47042"/>
    <cellStyle name="Обычный 12 4 4 16" xfId="20410"/>
    <cellStyle name="Обычный 12 4 4 16 2" xfId="48694"/>
    <cellStyle name="Обычный 12 4 4 17" xfId="23414"/>
    <cellStyle name="Обычный 12 4 4 17 2" xfId="51698"/>
    <cellStyle name="Обычный 12 4 4 18" xfId="28461"/>
    <cellStyle name="Обычный 12 4 4 18 2" xfId="56745"/>
    <cellStyle name="Обычный 12 4 4 19" xfId="28622"/>
    <cellStyle name="Обычный 12 4 4 2" xfId="213"/>
    <cellStyle name="Обычный 12 4 4 2 10" xfId="6267"/>
    <cellStyle name="Обычный 12 4 4 2 10 2" xfId="9437"/>
    <cellStyle name="Обычный 12 4 4 2 10 2 2" xfId="37722"/>
    <cellStyle name="Обычный 12 4 4 2 10 3" xfId="23419"/>
    <cellStyle name="Обычный 12 4 4 2 10 3 2" xfId="51703"/>
    <cellStyle name="Обычный 12 4 4 2 10 4" xfId="34554"/>
    <cellStyle name="Обычный 12 4 4 2 11" xfId="7248"/>
    <cellStyle name="Обычный 12 4 4 2 11 2" xfId="9438"/>
    <cellStyle name="Обычный 12 4 4 2 11 2 2" xfId="37723"/>
    <cellStyle name="Обычный 12 4 4 2 11 3" xfId="23420"/>
    <cellStyle name="Обычный 12 4 4 2 11 3 2" xfId="51704"/>
    <cellStyle name="Обычный 12 4 4 2 11 4" xfId="35533"/>
    <cellStyle name="Обычный 12 4 4 2 12" xfId="9436"/>
    <cellStyle name="Обычный 12 4 4 2 12 2" xfId="37721"/>
    <cellStyle name="Обычный 12 4 4 2 13" xfId="14481"/>
    <cellStyle name="Обычный 12 4 4 2 13 2" xfId="42766"/>
    <cellStyle name="Обычный 12 4 4 2 14" xfId="18759"/>
    <cellStyle name="Обычный 12 4 4 2 14 2" xfId="47043"/>
    <cellStyle name="Обычный 12 4 4 2 15" xfId="20411"/>
    <cellStyle name="Обычный 12 4 4 2 15 2" xfId="48695"/>
    <cellStyle name="Обычный 12 4 4 2 16" xfId="23418"/>
    <cellStyle name="Обычный 12 4 4 2 16 2" xfId="51702"/>
    <cellStyle name="Обычный 12 4 4 2 17" xfId="28462"/>
    <cellStyle name="Обычный 12 4 4 2 17 2" xfId="56746"/>
    <cellStyle name="Обычный 12 4 4 2 18" xfId="28623"/>
    <cellStyle name="Обычный 12 4 4 2 19" xfId="56906"/>
    <cellStyle name="Обычный 12 4 4 2 2" xfId="483"/>
    <cellStyle name="Обычный 12 4 4 2 2 10" xfId="19204"/>
    <cellStyle name="Обычный 12 4 4 2 2 10 2" xfId="47488"/>
    <cellStyle name="Обычный 12 4 4 2 2 11" xfId="20412"/>
    <cellStyle name="Обычный 12 4 4 2 2 11 2" xfId="48696"/>
    <cellStyle name="Обычный 12 4 4 2 2 12" xfId="23421"/>
    <cellStyle name="Обычный 12 4 4 2 2 12 2" xfId="51705"/>
    <cellStyle name="Обычный 12 4 4 2 2 13" xfId="28787"/>
    <cellStyle name="Обычный 12 4 4 2 2 14" xfId="57715"/>
    <cellStyle name="Обычный 12 4 4 2 2 15" xfId="59065"/>
    <cellStyle name="Обычный 12 4 4 2 2 2" xfId="824"/>
    <cellStyle name="Обычный 12 4 4 2 2 2 10" xfId="20413"/>
    <cellStyle name="Обычный 12 4 4 2 2 2 10 2" xfId="48697"/>
    <cellStyle name="Обычный 12 4 4 2 2 2 11" xfId="23422"/>
    <cellStyle name="Обычный 12 4 4 2 2 2 11 2" xfId="51706"/>
    <cellStyle name="Обычный 12 4 4 2 2 2 12" xfId="29116"/>
    <cellStyle name="Обычный 12 4 4 2 2 2 13" xfId="57716"/>
    <cellStyle name="Обычный 12 4 4 2 2 2 14" xfId="59066"/>
    <cellStyle name="Обычный 12 4 4 2 2 2 2" xfId="1136"/>
    <cellStyle name="Обычный 12 4 4 2 2 2 2 10" xfId="29427"/>
    <cellStyle name="Обычный 12 4 4 2 2 2 2 11" xfId="57717"/>
    <cellStyle name="Обычный 12 4 4 2 2 2 2 12" xfId="59067"/>
    <cellStyle name="Обычный 12 4 4 2 2 2 2 2" xfId="3112"/>
    <cellStyle name="Обычный 12 4 4 2 2 2 2 2 2" xfId="9442"/>
    <cellStyle name="Обычный 12 4 4 2 2 2 2 2 2 2" xfId="37727"/>
    <cellStyle name="Обычный 12 4 4 2 2 2 2 2 3" xfId="17260"/>
    <cellStyle name="Обычный 12 4 4 2 2 2 2 2 3 2" xfId="45545"/>
    <cellStyle name="Обычный 12 4 4 2 2 2 2 2 4" xfId="23424"/>
    <cellStyle name="Обычный 12 4 4 2 2 2 2 2 4 2" xfId="51708"/>
    <cellStyle name="Обычный 12 4 4 2 2 2 2 2 5" xfId="31402"/>
    <cellStyle name="Обычный 12 4 4 2 2 2 2 2 6" xfId="60412"/>
    <cellStyle name="Обычный 12 4 4 2 2 2 2 3" xfId="4952"/>
    <cellStyle name="Обычный 12 4 4 2 2 2 2 3 2" xfId="9443"/>
    <cellStyle name="Обычный 12 4 4 2 2 2 2 3 2 2" xfId="37728"/>
    <cellStyle name="Обычный 12 4 4 2 2 2 2 3 3" xfId="23425"/>
    <cellStyle name="Обычный 12 4 4 2 2 2 2 3 3 2" xfId="51709"/>
    <cellStyle name="Обычный 12 4 4 2 2 2 2 3 4" xfId="33241"/>
    <cellStyle name="Обычный 12 4 4 2 2 2 2 4" xfId="6270"/>
    <cellStyle name="Обычный 12 4 4 2 2 2 2 4 2" xfId="9444"/>
    <cellStyle name="Обычный 12 4 4 2 2 2 2 4 2 2" xfId="37729"/>
    <cellStyle name="Обычный 12 4 4 2 2 2 2 4 3" xfId="23426"/>
    <cellStyle name="Обычный 12 4 4 2 2 2 2 4 3 2" xfId="51710"/>
    <cellStyle name="Обычный 12 4 4 2 2 2 2 4 4" xfId="34557"/>
    <cellStyle name="Обычный 12 4 4 2 2 2 2 5" xfId="9441"/>
    <cellStyle name="Обычный 12 4 4 2 2 2 2 5 2" xfId="37726"/>
    <cellStyle name="Обычный 12 4 4 2 2 2 2 6" xfId="15285"/>
    <cellStyle name="Обычный 12 4 4 2 2 2 2 6 2" xfId="43570"/>
    <cellStyle name="Обычный 12 4 4 2 2 2 2 7" xfId="19206"/>
    <cellStyle name="Обычный 12 4 4 2 2 2 2 7 2" xfId="47490"/>
    <cellStyle name="Обычный 12 4 4 2 2 2 2 8" xfId="20414"/>
    <cellStyle name="Обычный 12 4 4 2 2 2 2 8 2" xfId="48698"/>
    <cellStyle name="Обычный 12 4 4 2 2 2 2 9" xfId="23423"/>
    <cellStyle name="Обычный 12 4 4 2 2 2 2 9 2" xfId="51707"/>
    <cellStyle name="Обычный 12 4 4 2 2 2 3" xfId="2143"/>
    <cellStyle name="Обычный 12 4 4 2 2 2 3 2" xfId="4118"/>
    <cellStyle name="Обычный 12 4 4 2 2 2 3 2 2" xfId="9446"/>
    <cellStyle name="Обычный 12 4 4 2 2 2 3 2 2 2" xfId="37731"/>
    <cellStyle name="Обычный 12 4 4 2 2 2 3 2 3" xfId="18266"/>
    <cellStyle name="Обычный 12 4 4 2 2 2 3 2 3 2" xfId="46551"/>
    <cellStyle name="Обычный 12 4 4 2 2 2 3 2 4" xfId="23428"/>
    <cellStyle name="Обычный 12 4 4 2 2 2 3 2 4 2" xfId="51712"/>
    <cellStyle name="Обычный 12 4 4 2 2 2 3 2 5" xfId="32408"/>
    <cellStyle name="Обычный 12 4 4 2 2 2 3 3" xfId="9445"/>
    <cellStyle name="Обычный 12 4 4 2 2 2 3 3 2" xfId="37730"/>
    <cellStyle name="Обычный 12 4 4 2 2 2 3 4" xfId="16291"/>
    <cellStyle name="Обычный 12 4 4 2 2 2 3 4 2" xfId="44576"/>
    <cellStyle name="Обычный 12 4 4 2 2 2 3 5" xfId="23427"/>
    <cellStyle name="Обычный 12 4 4 2 2 2 3 5 2" xfId="51711"/>
    <cellStyle name="Обычный 12 4 4 2 2 2 3 6" xfId="30433"/>
    <cellStyle name="Обычный 12 4 4 2 2 2 3 7" xfId="60411"/>
    <cellStyle name="Обычный 12 4 4 2 2 2 4" xfId="2801"/>
    <cellStyle name="Обычный 12 4 4 2 2 2 4 2" xfId="9447"/>
    <cellStyle name="Обычный 12 4 4 2 2 2 4 2 2" xfId="37732"/>
    <cellStyle name="Обычный 12 4 4 2 2 2 4 3" xfId="16949"/>
    <cellStyle name="Обычный 12 4 4 2 2 2 4 3 2" xfId="45234"/>
    <cellStyle name="Обычный 12 4 4 2 2 2 4 4" xfId="23429"/>
    <cellStyle name="Обычный 12 4 4 2 2 2 4 4 2" xfId="51713"/>
    <cellStyle name="Обычный 12 4 4 2 2 2 4 5" xfId="31091"/>
    <cellStyle name="Обычный 12 4 4 2 2 2 5" xfId="4951"/>
    <cellStyle name="Обычный 12 4 4 2 2 2 5 2" xfId="9448"/>
    <cellStyle name="Обычный 12 4 4 2 2 2 5 2 2" xfId="37733"/>
    <cellStyle name="Обычный 12 4 4 2 2 2 5 3" xfId="23430"/>
    <cellStyle name="Обычный 12 4 4 2 2 2 5 3 2" xfId="51714"/>
    <cellStyle name="Обычный 12 4 4 2 2 2 5 4" xfId="33240"/>
    <cellStyle name="Обычный 12 4 4 2 2 2 6" xfId="6269"/>
    <cellStyle name="Обычный 12 4 4 2 2 2 6 2" xfId="9449"/>
    <cellStyle name="Обычный 12 4 4 2 2 2 6 2 2" xfId="37734"/>
    <cellStyle name="Обычный 12 4 4 2 2 2 6 3" xfId="23431"/>
    <cellStyle name="Обычный 12 4 4 2 2 2 6 3 2" xfId="51715"/>
    <cellStyle name="Обычный 12 4 4 2 2 2 6 4" xfId="34556"/>
    <cellStyle name="Обычный 12 4 4 2 2 2 7" xfId="9440"/>
    <cellStyle name="Обычный 12 4 4 2 2 2 7 2" xfId="37725"/>
    <cellStyle name="Обычный 12 4 4 2 2 2 8" xfId="14974"/>
    <cellStyle name="Обычный 12 4 4 2 2 2 8 2" xfId="43259"/>
    <cellStyle name="Обычный 12 4 4 2 2 2 9" xfId="19205"/>
    <cellStyle name="Обычный 12 4 4 2 2 2 9 2" xfId="47489"/>
    <cellStyle name="Обычный 12 4 4 2 2 3" xfId="1135"/>
    <cellStyle name="Обычный 12 4 4 2 2 3 10" xfId="29426"/>
    <cellStyle name="Обычный 12 4 4 2 2 3 11" xfId="57718"/>
    <cellStyle name="Обычный 12 4 4 2 2 3 12" xfId="59068"/>
    <cellStyle name="Обычный 12 4 4 2 2 3 2" xfId="3111"/>
    <cellStyle name="Обычный 12 4 4 2 2 3 2 2" xfId="9451"/>
    <cellStyle name="Обычный 12 4 4 2 2 3 2 2 2" xfId="37736"/>
    <cellStyle name="Обычный 12 4 4 2 2 3 2 3" xfId="17259"/>
    <cellStyle name="Обычный 12 4 4 2 2 3 2 3 2" xfId="45544"/>
    <cellStyle name="Обычный 12 4 4 2 2 3 2 4" xfId="23433"/>
    <cellStyle name="Обычный 12 4 4 2 2 3 2 4 2" xfId="51717"/>
    <cellStyle name="Обычный 12 4 4 2 2 3 2 5" xfId="31401"/>
    <cellStyle name="Обычный 12 4 4 2 2 3 2 6" xfId="60413"/>
    <cellStyle name="Обычный 12 4 4 2 2 3 3" xfId="4953"/>
    <cellStyle name="Обычный 12 4 4 2 2 3 3 2" xfId="9452"/>
    <cellStyle name="Обычный 12 4 4 2 2 3 3 2 2" xfId="37737"/>
    <cellStyle name="Обычный 12 4 4 2 2 3 3 3" xfId="23434"/>
    <cellStyle name="Обычный 12 4 4 2 2 3 3 3 2" xfId="51718"/>
    <cellStyle name="Обычный 12 4 4 2 2 3 3 4" xfId="33242"/>
    <cellStyle name="Обычный 12 4 4 2 2 3 4" xfId="6271"/>
    <cellStyle name="Обычный 12 4 4 2 2 3 4 2" xfId="9453"/>
    <cellStyle name="Обычный 12 4 4 2 2 3 4 2 2" xfId="37738"/>
    <cellStyle name="Обычный 12 4 4 2 2 3 4 3" xfId="23435"/>
    <cellStyle name="Обычный 12 4 4 2 2 3 4 3 2" xfId="51719"/>
    <cellStyle name="Обычный 12 4 4 2 2 3 4 4" xfId="34558"/>
    <cellStyle name="Обычный 12 4 4 2 2 3 5" xfId="9450"/>
    <cellStyle name="Обычный 12 4 4 2 2 3 5 2" xfId="37735"/>
    <cellStyle name="Обычный 12 4 4 2 2 3 6" xfId="15284"/>
    <cellStyle name="Обычный 12 4 4 2 2 3 6 2" xfId="43569"/>
    <cellStyle name="Обычный 12 4 4 2 2 3 7" xfId="19207"/>
    <cellStyle name="Обычный 12 4 4 2 2 3 7 2" xfId="47491"/>
    <cellStyle name="Обычный 12 4 4 2 2 3 8" xfId="20415"/>
    <cellStyle name="Обычный 12 4 4 2 2 3 8 2" xfId="48699"/>
    <cellStyle name="Обычный 12 4 4 2 2 3 9" xfId="23432"/>
    <cellStyle name="Обычный 12 4 4 2 2 3 9 2" xfId="51716"/>
    <cellStyle name="Обычный 12 4 4 2 2 4" xfId="1814"/>
    <cellStyle name="Обычный 12 4 4 2 2 4 2" xfId="3789"/>
    <cellStyle name="Обычный 12 4 4 2 2 4 2 2" xfId="9455"/>
    <cellStyle name="Обычный 12 4 4 2 2 4 2 2 2" xfId="37740"/>
    <cellStyle name="Обычный 12 4 4 2 2 4 2 3" xfId="17937"/>
    <cellStyle name="Обычный 12 4 4 2 2 4 2 3 2" xfId="46222"/>
    <cellStyle name="Обычный 12 4 4 2 2 4 2 4" xfId="23437"/>
    <cellStyle name="Обычный 12 4 4 2 2 4 2 4 2" xfId="51721"/>
    <cellStyle name="Обычный 12 4 4 2 2 4 2 5" xfId="32079"/>
    <cellStyle name="Обычный 12 4 4 2 2 4 3" xfId="9454"/>
    <cellStyle name="Обычный 12 4 4 2 2 4 3 2" xfId="37739"/>
    <cellStyle name="Обычный 12 4 4 2 2 4 4" xfId="15962"/>
    <cellStyle name="Обычный 12 4 4 2 2 4 4 2" xfId="44247"/>
    <cellStyle name="Обычный 12 4 4 2 2 4 5" xfId="23436"/>
    <cellStyle name="Обычный 12 4 4 2 2 4 5 2" xfId="51720"/>
    <cellStyle name="Обычный 12 4 4 2 2 4 6" xfId="30104"/>
    <cellStyle name="Обычный 12 4 4 2 2 4 7" xfId="60410"/>
    <cellStyle name="Обычный 12 4 4 2 2 5" xfId="2472"/>
    <cellStyle name="Обычный 12 4 4 2 2 5 2" xfId="9456"/>
    <cellStyle name="Обычный 12 4 4 2 2 5 2 2" xfId="37741"/>
    <cellStyle name="Обычный 12 4 4 2 2 5 3" xfId="16620"/>
    <cellStyle name="Обычный 12 4 4 2 2 5 3 2" xfId="44905"/>
    <cellStyle name="Обычный 12 4 4 2 2 5 4" xfId="23438"/>
    <cellStyle name="Обычный 12 4 4 2 2 5 4 2" xfId="51722"/>
    <cellStyle name="Обычный 12 4 4 2 2 5 5" xfId="30762"/>
    <cellStyle name="Обычный 12 4 4 2 2 6" xfId="4950"/>
    <cellStyle name="Обычный 12 4 4 2 2 6 2" xfId="9457"/>
    <cellStyle name="Обычный 12 4 4 2 2 6 2 2" xfId="37742"/>
    <cellStyle name="Обычный 12 4 4 2 2 6 3" xfId="23439"/>
    <cellStyle name="Обычный 12 4 4 2 2 6 3 2" xfId="51723"/>
    <cellStyle name="Обычный 12 4 4 2 2 6 4" xfId="33239"/>
    <cellStyle name="Обычный 12 4 4 2 2 7" xfId="6268"/>
    <cellStyle name="Обычный 12 4 4 2 2 7 2" xfId="9458"/>
    <cellStyle name="Обычный 12 4 4 2 2 7 2 2" xfId="37743"/>
    <cellStyle name="Обычный 12 4 4 2 2 7 3" xfId="23440"/>
    <cellStyle name="Обычный 12 4 4 2 2 7 3 2" xfId="51724"/>
    <cellStyle name="Обычный 12 4 4 2 2 7 4" xfId="34555"/>
    <cellStyle name="Обычный 12 4 4 2 2 8" xfId="9439"/>
    <cellStyle name="Обычный 12 4 4 2 2 8 2" xfId="37724"/>
    <cellStyle name="Обычный 12 4 4 2 2 9" xfId="14645"/>
    <cellStyle name="Обычный 12 4 4 2 2 9 2" xfId="42930"/>
    <cellStyle name="Обычный 12 4 4 2 20" xfId="57200"/>
    <cellStyle name="Обычный 12 4 4 2 21" xfId="57714"/>
    <cellStyle name="Обычный 12 4 4 2 22" xfId="59064"/>
    <cellStyle name="Обычный 12 4 4 2 3" xfId="657"/>
    <cellStyle name="Обычный 12 4 4 2 3 10" xfId="20416"/>
    <cellStyle name="Обычный 12 4 4 2 3 10 2" xfId="48700"/>
    <cellStyle name="Обычный 12 4 4 2 3 11" xfId="23441"/>
    <cellStyle name="Обычный 12 4 4 2 3 11 2" xfId="51725"/>
    <cellStyle name="Обычный 12 4 4 2 3 12" xfId="28952"/>
    <cellStyle name="Обычный 12 4 4 2 3 13" xfId="57719"/>
    <cellStyle name="Обычный 12 4 4 2 3 14" xfId="59069"/>
    <cellStyle name="Обычный 12 4 4 2 3 2" xfId="1137"/>
    <cellStyle name="Обычный 12 4 4 2 3 2 10" xfId="29428"/>
    <cellStyle name="Обычный 12 4 4 2 3 2 11" xfId="57720"/>
    <cellStyle name="Обычный 12 4 4 2 3 2 12" xfId="59070"/>
    <cellStyle name="Обычный 12 4 4 2 3 2 2" xfId="3113"/>
    <cellStyle name="Обычный 12 4 4 2 3 2 2 2" xfId="9461"/>
    <cellStyle name="Обычный 12 4 4 2 3 2 2 2 2" xfId="37746"/>
    <cellStyle name="Обычный 12 4 4 2 3 2 2 3" xfId="17261"/>
    <cellStyle name="Обычный 12 4 4 2 3 2 2 3 2" xfId="45546"/>
    <cellStyle name="Обычный 12 4 4 2 3 2 2 4" xfId="23443"/>
    <cellStyle name="Обычный 12 4 4 2 3 2 2 4 2" xfId="51727"/>
    <cellStyle name="Обычный 12 4 4 2 3 2 2 5" xfId="31403"/>
    <cellStyle name="Обычный 12 4 4 2 3 2 2 6" xfId="60415"/>
    <cellStyle name="Обычный 12 4 4 2 3 2 3" xfId="4955"/>
    <cellStyle name="Обычный 12 4 4 2 3 2 3 2" xfId="9462"/>
    <cellStyle name="Обычный 12 4 4 2 3 2 3 2 2" xfId="37747"/>
    <cellStyle name="Обычный 12 4 4 2 3 2 3 3" xfId="23444"/>
    <cellStyle name="Обычный 12 4 4 2 3 2 3 3 2" xfId="51728"/>
    <cellStyle name="Обычный 12 4 4 2 3 2 3 4" xfId="33244"/>
    <cellStyle name="Обычный 12 4 4 2 3 2 4" xfId="6273"/>
    <cellStyle name="Обычный 12 4 4 2 3 2 4 2" xfId="9463"/>
    <cellStyle name="Обычный 12 4 4 2 3 2 4 2 2" xfId="37748"/>
    <cellStyle name="Обычный 12 4 4 2 3 2 4 3" xfId="23445"/>
    <cellStyle name="Обычный 12 4 4 2 3 2 4 3 2" xfId="51729"/>
    <cellStyle name="Обычный 12 4 4 2 3 2 4 4" xfId="34560"/>
    <cellStyle name="Обычный 12 4 4 2 3 2 5" xfId="9460"/>
    <cellStyle name="Обычный 12 4 4 2 3 2 5 2" xfId="37745"/>
    <cellStyle name="Обычный 12 4 4 2 3 2 6" xfId="15286"/>
    <cellStyle name="Обычный 12 4 4 2 3 2 6 2" xfId="43571"/>
    <cellStyle name="Обычный 12 4 4 2 3 2 7" xfId="19209"/>
    <cellStyle name="Обычный 12 4 4 2 3 2 7 2" xfId="47493"/>
    <cellStyle name="Обычный 12 4 4 2 3 2 8" xfId="20417"/>
    <cellStyle name="Обычный 12 4 4 2 3 2 8 2" xfId="48701"/>
    <cellStyle name="Обычный 12 4 4 2 3 2 9" xfId="23442"/>
    <cellStyle name="Обычный 12 4 4 2 3 2 9 2" xfId="51726"/>
    <cellStyle name="Обычный 12 4 4 2 3 3" xfId="1979"/>
    <cellStyle name="Обычный 12 4 4 2 3 3 2" xfId="3954"/>
    <cellStyle name="Обычный 12 4 4 2 3 3 2 2" xfId="9465"/>
    <cellStyle name="Обычный 12 4 4 2 3 3 2 2 2" xfId="37750"/>
    <cellStyle name="Обычный 12 4 4 2 3 3 2 3" xfId="18102"/>
    <cellStyle name="Обычный 12 4 4 2 3 3 2 3 2" xfId="46387"/>
    <cellStyle name="Обычный 12 4 4 2 3 3 2 4" xfId="23447"/>
    <cellStyle name="Обычный 12 4 4 2 3 3 2 4 2" xfId="51731"/>
    <cellStyle name="Обычный 12 4 4 2 3 3 2 5" xfId="32244"/>
    <cellStyle name="Обычный 12 4 4 2 3 3 3" xfId="9464"/>
    <cellStyle name="Обычный 12 4 4 2 3 3 3 2" xfId="37749"/>
    <cellStyle name="Обычный 12 4 4 2 3 3 4" xfId="16127"/>
    <cellStyle name="Обычный 12 4 4 2 3 3 4 2" xfId="44412"/>
    <cellStyle name="Обычный 12 4 4 2 3 3 5" xfId="23446"/>
    <cellStyle name="Обычный 12 4 4 2 3 3 5 2" xfId="51730"/>
    <cellStyle name="Обычный 12 4 4 2 3 3 6" xfId="30269"/>
    <cellStyle name="Обычный 12 4 4 2 3 3 7" xfId="60414"/>
    <cellStyle name="Обычный 12 4 4 2 3 4" xfId="2637"/>
    <cellStyle name="Обычный 12 4 4 2 3 4 2" xfId="9466"/>
    <cellStyle name="Обычный 12 4 4 2 3 4 2 2" xfId="37751"/>
    <cellStyle name="Обычный 12 4 4 2 3 4 3" xfId="16785"/>
    <cellStyle name="Обычный 12 4 4 2 3 4 3 2" xfId="45070"/>
    <cellStyle name="Обычный 12 4 4 2 3 4 4" xfId="23448"/>
    <cellStyle name="Обычный 12 4 4 2 3 4 4 2" xfId="51732"/>
    <cellStyle name="Обычный 12 4 4 2 3 4 5" xfId="30927"/>
    <cellStyle name="Обычный 12 4 4 2 3 5" xfId="4954"/>
    <cellStyle name="Обычный 12 4 4 2 3 5 2" xfId="9467"/>
    <cellStyle name="Обычный 12 4 4 2 3 5 2 2" xfId="37752"/>
    <cellStyle name="Обычный 12 4 4 2 3 5 3" xfId="23449"/>
    <cellStyle name="Обычный 12 4 4 2 3 5 3 2" xfId="51733"/>
    <cellStyle name="Обычный 12 4 4 2 3 5 4" xfId="33243"/>
    <cellStyle name="Обычный 12 4 4 2 3 6" xfId="6272"/>
    <cellStyle name="Обычный 12 4 4 2 3 6 2" xfId="9468"/>
    <cellStyle name="Обычный 12 4 4 2 3 6 2 2" xfId="37753"/>
    <cellStyle name="Обычный 12 4 4 2 3 6 3" xfId="23450"/>
    <cellStyle name="Обычный 12 4 4 2 3 6 3 2" xfId="51734"/>
    <cellStyle name="Обычный 12 4 4 2 3 6 4" xfId="34559"/>
    <cellStyle name="Обычный 12 4 4 2 3 7" xfId="9459"/>
    <cellStyle name="Обычный 12 4 4 2 3 7 2" xfId="37744"/>
    <cellStyle name="Обычный 12 4 4 2 3 8" xfId="14810"/>
    <cellStyle name="Обычный 12 4 4 2 3 8 2" xfId="43095"/>
    <cellStyle name="Обычный 12 4 4 2 3 9" xfId="19208"/>
    <cellStyle name="Обычный 12 4 4 2 3 9 2" xfId="47492"/>
    <cellStyle name="Обычный 12 4 4 2 4" xfId="1134"/>
    <cellStyle name="Обычный 12 4 4 2 4 10" xfId="29425"/>
    <cellStyle name="Обычный 12 4 4 2 4 11" xfId="57721"/>
    <cellStyle name="Обычный 12 4 4 2 4 12" xfId="59071"/>
    <cellStyle name="Обычный 12 4 4 2 4 2" xfId="3110"/>
    <cellStyle name="Обычный 12 4 4 2 4 2 2" xfId="9470"/>
    <cellStyle name="Обычный 12 4 4 2 4 2 2 2" xfId="37755"/>
    <cellStyle name="Обычный 12 4 4 2 4 2 3" xfId="17258"/>
    <cellStyle name="Обычный 12 4 4 2 4 2 3 2" xfId="45543"/>
    <cellStyle name="Обычный 12 4 4 2 4 2 4" xfId="23452"/>
    <cellStyle name="Обычный 12 4 4 2 4 2 4 2" xfId="51736"/>
    <cellStyle name="Обычный 12 4 4 2 4 2 5" xfId="31400"/>
    <cellStyle name="Обычный 12 4 4 2 4 2 6" xfId="60416"/>
    <cellStyle name="Обычный 12 4 4 2 4 3" xfId="4956"/>
    <cellStyle name="Обычный 12 4 4 2 4 3 2" xfId="9471"/>
    <cellStyle name="Обычный 12 4 4 2 4 3 2 2" xfId="37756"/>
    <cellStyle name="Обычный 12 4 4 2 4 3 3" xfId="23453"/>
    <cellStyle name="Обычный 12 4 4 2 4 3 3 2" xfId="51737"/>
    <cellStyle name="Обычный 12 4 4 2 4 3 4" xfId="33245"/>
    <cellStyle name="Обычный 12 4 4 2 4 4" xfId="6274"/>
    <cellStyle name="Обычный 12 4 4 2 4 4 2" xfId="9472"/>
    <cellStyle name="Обычный 12 4 4 2 4 4 2 2" xfId="37757"/>
    <cellStyle name="Обычный 12 4 4 2 4 4 3" xfId="23454"/>
    <cellStyle name="Обычный 12 4 4 2 4 4 3 2" xfId="51738"/>
    <cellStyle name="Обычный 12 4 4 2 4 4 4" xfId="34561"/>
    <cellStyle name="Обычный 12 4 4 2 4 5" xfId="9469"/>
    <cellStyle name="Обычный 12 4 4 2 4 5 2" xfId="37754"/>
    <cellStyle name="Обычный 12 4 4 2 4 6" xfId="15283"/>
    <cellStyle name="Обычный 12 4 4 2 4 6 2" xfId="43568"/>
    <cellStyle name="Обычный 12 4 4 2 4 7" xfId="19210"/>
    <cellStyle name="Обычный 12 4 4 2 4 7 2" xfId="47494"/>
    <cellStyle name="Обычный 12 4 4 2 4 8" xfId="20418"/>
    <cellStyle name="Обычный 12 4 4 2 4 8 2" xfId="48702"/>
    <cellStyle name="Обычный 12 4 4 2 4 9" xfId="23451"/>
    <cellStyle name="Обычный 12 4 4 2 4 9 2" xfId="51735"/>
    <cellStyle name="Обычный 12 4 4 2 5" xfId="1650"/>
    <cellStyle name="Обычный 12 4 4 2 5 2" xfId="3625"/>
    <cellStyle name="Обычный 12 4 4 2 5 2 2" xfId="9474"/>
    <cellStyle name="Обычный 12 4 4 2 5 2 2 2" xfId="37759"/>
    <cellStyle name="Обычный 12 4 4 2 5 2 3" xfId="17773"/>
    <cellStyle name="Обычный 12 4 4 2 5 2 3 2" xfId="46058"/>
    <cellStyle name="Обычный 12 4 4 2 5 2 4" xfId="23456"/>
    <cellStyle name="Обычный 12 4 4 2 5 2 4 2" xfId="51740"/>
    <cellStyle name="Обычный 12 4 4 2 5 2 5" xfId="31915"/>
    <cellStyle name="Обычный 12 4 4 2 5 3" xfId="9473"/>
    <cellStyle name="Обычный 12 4 4 2 5 3 2" xfId="37758"/>
    <cellStyle name="Обычный 12 4 4 2 5 4" xfId="15798"/>
    <cellStyle name="Обычный 12 4 4 2 5 4 2" xfId="44083"/>
    <cellStyle name="Обычный 12 4 4 2 5 5" xfId="23455"/>
    <cellStyle name="Обычный 12 4 4 2 5 5 2" xfId="51739"/>
    <cellStyle name="Обычный 12 4 4 2 5 6" xfId="29940"/>
    <cellStyle name="Обычный 12 4 4 2 5 7" xfId="60409"/>
    <cellStyle name="Обычный 12 4 4 2 6" xfId="2308"/>
    <cellStyle name="Обычный 12 4 4 2 6 2" xfId="9475"/>
    <cellStyle name="Обычный 12 4 4 2 6 2 2" xfId="37760"/>
    <cellStyle name="Обычный 12 4 4 2 6 3" xfId="16456"/>
    <cellStyle name="Обычный 12 4 4 2 6 3 2" xfId="44741"/>
    <cellStyle name="Обычный 12 4 4 2 6 4" xfId="23457"/>
    <cellStyle name="Обычный 12 4 4 2 6 4 2" xfId="51741"/>
    <cellStyle name="Обычный 12 4 4 2 6 5" xfId="30598"/>
    <cellStyle name="Обычный 12 4 4 2 7" xfId="4286"/>
    <cellStyle name="Обычный 12 4 4 2 7 2" xfId="9476"/>
    <cellStyle name="Обычный 12 4 4 2 7 2 2" xfId="37761"/>
    <cellStyle name="Обычный 12 4 4 2 7 3" xfId="18434"/>
    <cellStyle name="Обычный 12 4 4 2 7 3 2" xfId="46719"/>
    <cellStyle name="Обычный 12 4 4 2 7 4" xfId="23458"/>
    <cellStyle name="Обычный 12 4 4 2 7 4 2" xfId="51742"/>
    <cellStyle name="Обычный 12 4 4 2 7 5" xfId="32576"/>
    <cellStyle name="Обычный 12 4 4 2 8" xfId="4449"/>
    <cellStyle name="Обычный 12 4 4 2 8 2" xfId="9477"/>
    <cellStyle name="Обычный 12 4 4 2 8 2 2" xfId="37762"/>
    <cellStyle name="Обычный 12 4 4 2 8 3" xfId="18597"/>
    <cellStyle name="Обычный 12 4 4 2 8 3 2" xfId="46882"/>
    <cellStyle name="Обычный 12 4 4 2 8 4" xfId="23459"/>
    <cellStyle name="Обычный 12 4 4 2 8 4 2" xfId="51743"/>
    <cellStyle name="Обычный 12 4 4 2 8 5" xfId="32739"/>
    <cellStyle name="Обычный 12 4 4 2 9" xfId="4949"/>
    <cellStyle name="Обычный 12 4 4 2 9 2" xfId="9478"/>
    <cellStyle name="Обычный 12 4 4 2 9 2 2" xfId="37763"/>
    <cellStyle name="Обычный 12 4 4 2 9 3" xfId="23460"/>
    <cellStyle name="Обычный 12 4 4 2 9 3 2" xfId="51744"/>
    <cellStyle name="Обычный 12 4 4 2 9 4" xfId="33238"/>
    <cellStyle name="Обычный 12 4 4 20" xfId="56905"/>
    <cellStyle name="Обычный 12 4 4 21" xfId="57199"/>
    <cellStyle name="Обычный 12 4 4 22" xfId="57713"/>
    <cellStyle name="Обычный 12 4 4 23" xfId="59063"/>
    <cellStyle name="Обычный 12 4 4 3" xfId="482"/>
    <cellStyle name="Обычный 12 4 4 3 10" xfId="19211"/>
    <cellStyle name="Обычный 12 4 4 3 10 2" xfId="47495"/>
    <cellStyle name="Обычный 12 4 4 3 11" xfId="20419"/>
    <cellStyle name="Обычный 12 4 4 3 11 2" xfId="48703"/>
    <cellStyle name="Обычный 12 4 4 3 12" xfId="23461"/>
    <cellStyle name="Обычный 12 4 4 3 12 2" xfId="51745"/>
    <cellStyle name="Обычный 12 4 4 3 13" xfId="28786"/>
    <cellStyle name="Обычный 12 4 4 3 14" xfId="57722"/>
    <cellStyle name="Обычный 12 4 4 3 15" xfId="59072"/>
    <cellStyle name="Обычный 12 4 4 3 2" xfId="823"/>
    <cellStyle name="Обычный 12 4 4 3 2 10" xfId="20420"/>
    <cellStyle name="Обычный 12 4 4 3 2 10 2" xfId="48704"/>
    <cellStyle name="Обычный 12 4 4 3 2 11" xfId="23462"/>
    <cellStyle name="Обычный 12 4 4 3 2 11 2" xfId="51746"/>
    <cellStyle name="Обычный 12 4 4 3 2 12" xfId="29115"/>
    <cellStyle name="Обычный 12 4 4 3 2 13" xfId="57723"/>
    <cellStyle name="Обычный 12 4 4 3 2 14" xfId="59073"/>
    <cellStyle name="Обычный 12 4 4 3 2 2" xfId="1139"/>
    <cellStyle name="Обычный 12 4 4 3 2 2 10" xfId="29430"/>
    <cellStyle name="Обычный 12 4 4 3 2 2 11" xfId="57724"/>
    <cellStyle name="Обычный 12 4 4 3 2 2 12" xfId="59074"/>
    <cellStyle name="Обычный 12 4 4 3 2 2 2" xfId="3115"/>
    <cellStyle name="Обычный 12 4 4 3 2 2 2 2" xfId="9482"/>
    <cellStyle name="Обычный 12 4 4 3 2 2 2 2 2" xfId="37767"/>
    <cellStyle name="Обычный 12 4 4 3 2 2 2 3" xfId="17263"/>
    <cellStyle name="Обычный 12 4 4 3 2 2 2 3 2" xfId="45548"/>
    <cellStyle name="Обычный 12 4 4 3 2 2 2 4" xfId="23464"/>
    <cellStyle name="Обычный 12 4 4 3 2 2 2 4 2" xfId="51748"/>
    <cellStyle name="Обычный 12 4 4 3 2 2 2 5" xfId="31405"/>
    <cellStyle name="Обычный 12 4 4 3 2 2 2 6" xfId="60419"/>
    <cellStyle name="Обычный 12 4 4 3 2 2 3" xfId="4959"/>
    <cellStyle name="Обычный 12 4 4 3 2 2 3 2" xfId="9483"/>
    <cellStyle name="Обычный 12 4 4 3 2 2 3 2 2" xfId="37768"/>
    <cellStyle name="Обычный 12 4 4 3 2 2 3 3" xfId="23465"/>
    <cellStyle name="Обычный 12 4 4 3 2 2 3 3 2" xfId="51749"/>
    <cellStyle name="Обычный 12 4 4 3 2 2 3 4" xfId="33248"/>
    <cellStyle name="Обычный 12 4 4 3 2 2 4" xfId="6277"/>
    <cellStyle name="Обычный 12 4 4 3 2 2 4 2" xfId="9484"/>
    <cellStyle name="Обычный 12 4 4 3 2 2 4 2 2" xfId="37769"/>
    <cellStyle name="Обычный 12 4 4 3 2 2 4 3" xfId="23466"/>
    <cellStyle name="Обычный 12 4 4 3 2 2 4 3 2" xfId="51750"/>
    <cellStyle name="Обычный 12 4 4 3 2 2 4 4" xfId="34564"/>
    <cellStyle name="Обычный 12 4 4 3 2 2 5" xfId="9481"/>
    <cellStyle name="Обычный 12 4 4 3 2 2 5 2" xfId="37766"/>
    <cellStyle name="Обычный 12 4 4 3 2 2 6" xfId="15288"/>
    <cellStyle name="Обычный 12 4 4 3 2 2 6 2" xfId="43573"/>
    <cellStyle name="Обычный 12 4 4 3 2 2 7" xfId="19213"/>
    <cellStyle name="Обычный 12 4 4 3 2 2 7 2" xfId="47497"/>
    <cellStyle name="Обычный 12 4 4 3 2 2 8" xfId="20421"/>
    <cellStyle name="Обычный 12 4 4 3 2 2 8 2" xfId="48705"/>
    <cellStyle name="Обычный 12 4 4 3 2 2 9" xfId="23463"/>
    <cellStyle name="Обычный 12 4 4 3 2 2 9 2" xfId="51747"/>
    <cellStyle name="Обычный 12 4 4 3 2 3" xfId="2142"/>
    <cellStyle name="Обычный 12 4 4 3 2 3 2" xfId="4117"/>
    <cellStyle name="Обычный 12 4 4 3 2 3 2 2" xfId="9486"/>
    <cellStyle name="Обычный 12 4 4 3 2 3 2 2 2" xfId="37771"/>
    <cellStyle name="Обычный 12 4 4 3 2 3 2 3" xfId="18265"/>
    <cellStyle name="Обычный 12 4 4 3 2 3 2 3 2" xfId="46550"/>
    <cellStyle name="Обычный 12 4 4 3 2 3 2 4" xfId="23468"/>
    <cellStyle name="Обычный 12 4 4 3 2 3 2 4 2" xfId="51752"/>
    <cellStyle name="Обычный 12 4 4 3 2 3 2 5" xfId="32407"/>
    <cellStyle name="Обычный 12 4 4 3 2 3 3" xfId="9485"/>
    <cellStyle name="Обычный 12 4 4 3 2 3 3 2" xfId="37770"/>
    <cellStyle name="Обычный 12 4 4 3 2 3 4" xfId="16290"/>
    <cellStyle name="Обычный 12 4 4 3 2 3 4 2" xfId="44575"/>
    <cellStyle name="Обычный 12 4 4 3 2 3 5" xfId="23467"/>
    <cellStyle name="Обычный 12 4 4 3 2 3 5 2" xfId="51751"/>
    <cellStyle name="Обычный 12 4 4 3 2 3 6" xfId="30432"/>
    <cellStyle name="Обычный 12 4 4 3 2 3 7" xfId="60418"/>
    <cellStyle name="Обычный 12 4 4 3 2 4" xfId="2800"/>
    <cellStyle name="Обычный 12 4 4 3 2 4 2" xfId="9487"/>
    <cellStyle name="Обычный 12 4 4 3 2 4 2 2" xfId="37772"/>
    <cellStyle name="Обычный 12 4 4 3 2 4 3" xfId="16948"/>
    <cellStyle name="Обычный 12 4 4 3 2 4 3 2" xfId="45233"/>
    <cellStyle name="Обычный 12 4 4 3 2 4 4" xfId="23469"/>
    <cellStyle name="Обычный 12 4 4 3 2 4 4 2" xfId="51753"/>
    <cellStyle name="Обычный 12 4 4 3 2 4 5" xfId="31090"/>
    <cellStyle name="Обычный 12 4 4 3 2 5" xfId="4958"/>
    <cellStyle name="Обычный 12 4 4 3 2 5 2" xfId="9488"/>
    <cellStyle name="Обычный 12 4 4 3 2 5 2 2" xfId="37773"/>
    <cellStyle name="Обычный 12 4 4 3 2 5 3" xfId="23470"/>
    <cellStyle name="Обычный 12 4 4 3 2 5 3 2" xfId="51754"/>
    <cellStyle name="Обычный 12 4 4 3 2 5 4" xfId="33247"/>
    <cellStyle name="Обычный 12 4 4 3 2 6" xfId="6276"/>
    <cellStyle name="Обычный 12 4 4 3 2 6 2" xfId="9489"/>
    <cellStyle name="Обычный 12 4 4 3 2 6 2 2" xfId="37774"/>
    <cellStyle name="Обычный 12 4 4 3 2 6 3" xfId="23471"/>
    <cellStyle name="Обычный 12 4 4 3 2 6 3 2" xfId="51755"/>
    <cellStyle name="Обычный 12 4 4 3 2 6 4" xfId="34563"/>
    <cellStyle name="Обычный 12 4 4 3 2 7" xfId="9480"/>
    <cellStyle name="Обычный 12 4 4 3 2 7 2" xfId="37765"/>
    <cellStyle name="Обычный 12 4 4 3 2 8" xfId="14973"/>
    <cellStyle name="Обычный 12 4 4 3 2 8 2" xfId="43258"/>
    <cellStyle name="Обычный 12 4 4 3 2 9" xfId="19212"/>
    <cellStyle name="Обычный 12 4 4 3 2 9 2" xfId="47496"/>
    <cellStyle name="Обычный 12 4 4 3 3" xfId="1138"/>
    <cellStyle name="Обычный 12 4 4 3 3 10" xfId="29429"/>
    <cellStyle name="Обычный 12 4 4 3 3 11" xfId="57725"/>
    <cellStyle name="Обычный 12 4 4 3 3 12" xfId="59075"/>
    <cellStyle name="Обычный 12 4 4 3 3 2" xfId="3114"/>
    <cellStyle name="Обычный 12 4 4 3 3 2 2" xfId="9491"/>
    <cellStyle name="Обычный 12 4 4 3 3 2 2 2" xfId="37776"/>
    <cellStyle name="Обычный 12 4 4 3 3 2 3" xfId="17262"/>
    <cellStyle name="Обычный 12 4 4 3 3 2 3 2" xfId="45547"/>
    <cellStyle name="Обычный 12 4 4 3 3 2 4" xfId="23473"/>
    <cellStyle name="Обычный 12 4 4 3 3 2 4 2" xfId="51757"/>
    <cellStyle name="Обычный 12 4 4 3 3 2 5" xfId="31404"/>
    <cellStyle name="Обычный 12 4 4 3 3 2 6" xfId="60420"/>
    <cellStyle name="Обычный 12 4 4 3 3 3" xfId="4960"/>
    <cellStyle name="Обычный 12 4 4 3 3 3 2" xfId="9492"/>
    <cellStyle name="Обычный 12 4 4 3 3 3 2 2" xfId="37777"/>
    <cellStyle name="Обычный 12 4 4 3 3 3 3" xfId="23474"/>
    <cellStyle name="Обычный 12 4 4 3 3 3 3 2" xfId="51758"/>
    <cellStyle name="Обычный 12 4 4 3 3 3 4" xfId="33249"/>
    <cellStyle name="Обычный 12 4 4 3 3 4" xfId="6278"/>
    <cellStyle name="Обычный 12 4 4 3 3 4 2" xfId="9493"/>
    <cellStyle name="Обычный 12 4 4 3 3 4 2 2" xfId="37778"/>
    <cellStyle name="Обычный 12 4 4 3 3 4 3" xfId="23475"/>
    <cellStyle name="Обычный 12 4 4 3 3 4 3 2" xfId="51759"/>
    <cellStyle name="Обычный 12 4 4 3 3 4 4" xfId="34565"/>
    <cellStyle name="Обычный 12 4 4 3 3 5" xfId="9490"/>
    <cellStyle name="Обычный 12 4 4 3 3 5 2" xfId="37775"/>
    <cellStyle name="Обычный 12 4 4 3 3 6" xfId="15287"/>
    <cellStyle name="Обычный 12 4 4 3 3 6 2" xfId="43572"/>
    <cellStyle name="Обычный 12 4 4 3 3 7" xfId="19214"/>
    <cellStyle name="Обычный 12 4 4 3 3 7 2" xfId="47498"/>
    <cellStyle name="Обычный 12 4 4 3 3 8" xfId="20422"/>
    <cellStyle name="Обычный 12 4 4 3 3 8 2" xfId="48706"/>
    <cellStyle name="Обычный 12 4 4 3 3 9" xfId="23472"/>
    <cellStyle name="Обычный 12 4 4 3 3 9 2" xfId="51756"/>
    <cellStyle name="Обычный 12 4 4 3 4" xfId="1813"/>
    <cellStyle name="Обычный 12 4 4 3 4 2" xfId="3788"/>
    <cellStyle name="Обычный 12 4 4 3 4 2 2" xfId="9495"/>
    <cellStyle name="Обычный 12 4 4 3 4 2 2 2" xfId="37780"/>
    <cellStyle name="Обычный 12 4 4 3 4 2 3" xfId="17936"/>
    <cellStyle name="Обычный 12 4 4 3 4 2 3 2" xfId="46221"/>
    <cellStyle name="Обычный 12 4 4 3 4 2 4" xfId="23477"/>
    <cellStyle name="Обычный 12 4 4 3 4 2 4 2" xfId="51761"/>
    <cellStyle name="Обычный 12 4 4 3 4 2 5" xfId="32078"/>
    <cellStyle name="Обычный 12 4 4 3 4 3" xfId="9494"/>
    <cellStyle name="Обычный 12 4 4 3 4 3 2" xfId="37779"/>
    <cellStyle name="Обычный 12 4 4 3 4 4" xfId="15961"/>
    <cellStyle name="Обычный 12 4 4 3 4 4 2" xfId="44246"/>
    <cellStyle name="Обычный 12 4 4 3 4 5" xfId="23476"/>
    <cellStyle name="Обычный 12 4 4 3 4 5 2" xfId="51760"/>
    <cellStyle name="Обычный 12 4 4 3 4 6" xfId="30103"/>
    <cellStyle name="Обычный 12 4 4 3 4 7" xfId="60417"/>
    <cellStyle name="Обычный 12 4 4 3 5" xfId="2471"/>
    <cellStyle name="Обычный 12 4 4 3 5 2" xfId="9496"/>
    <cellStyle name="Обычный 12 4 4 3 5 2 2" xfId="37781"/>
    <cellStyle name="Обычный 12 4 4 3 5 3" xfId="16619"/>
    <cellStyle name="Обычный 12 4 4 3 5 3 2" xfId="44904"/>
    <cellStyle name="Обычный 12 4 4 3 5 4" xfId="23478"/>
    <cellStyle name="Обычный 12 4 4 3 5 4 2" xfId="51762"/>
    <cellStyle name="Обычный 12 4 4 3 5 5" xfId="30761"/>
    <cellStyle name="Обычный 12 4 4 3 6" xfId="4957"/>
    <cellStyle name="Обычный 12 4 4 3 6 2" xfId="9497"/>
    <cellStyle name="Обычный 12 4 4 3 6 2 2" xfId="37782"/>
    <cellStyle name="Обычный 12 4 4 3 6 3" xfId="23479"/>
    <cellStyle name="Обычный 12 4 4 3 6 3 2" xfId="51763"/>
    <cellStyle name="Обычный 12 4 4 3 6 4" xfId="33246"/>
    <cellStyle name="Обычный 12 4 4 3 7" xfId="6275"/>
    <cellStyle name="Обычный 12 4 4 3 7 2" xfId="9498"/>
    <cellStyle name="Обычный 12 4 4 3 7 2 2" xfId="37783"/>
    <cellStyle name="Обычный 12 4 4 3 7 3" xfId="23480"/>
    <cellStyle name="Обычный 12 4 4 3 7 3 2" xfId="51764"/>
    <cellStyle name="Обычный 12 4 4 3 7 4" xfId="34562"/>
    <cellStyle name="Обычный 12 4 4 3 8" xfId="9479"/>
    <cellStyle name="Обычный 12 4 4 3 8 2" xfId="37764"/>
    <cellStyle name="Обычный 12 4 4 3 9" xfId="14644"/>
    <cellStyle name="Обычный 12 4 4 3 9 2" xfId="42929"/>
    <cellStyle name="Обычный 12 4 4 4" xfId="656"/>
    <cellStyle name="Обычный 12 4 4 4 10" xfId="20423"/>
    <cellStyle name="Обычный 12 4 4 4 10 2" xfId="48707"/>
    <cellStyle name="Обычный 12 4 4 4 11" xfId="23481"/>
    <cellStyle name="Обычный 12 4 4 4 11 2" xfId="51765"/>
    <cellStyle name="Обычный 12 4 4 4 12" xfId="28951"/>
    <cellStyle name="Обычный 12 4 4 4 13" xfId="57726"/>
    <cellStyle name="Обычный 12 4 4 4 14" xfId="59076"/>
    <cellStyle name="Обычный 12 4 4 4 2" xfId="1140"/>
    <cellStyle name="Обычный 12 4 4 4 2 10" xfId="29431"/>
    <cellStyle name="Обычный 12 4 4 4 2 11" xfId="57727"/>
    <cellStyle name="Обычный 12 4 4 4 2 12" xfId="59077"/>
    <cellStyle name="Обычный 12 4 4 4 2 2" xfId="3116"/>
    <cellStyle name="Обычный 12 4 4 4 2 2 2" xfId="9501"/>
    <cellStyle name="Обычный 12 4 4 4 2 2 2 2" xfId="37786"/>
    <cellStyle name="Обычный 12 4 4 4 2 2 3" xfId="17264"/>
    <cellStyle name="Обычный 12 4 4 4 2 2 3 2" xfId="45549"/>
    <cellStyle name="Обычный 12 4 4 4 2 2 4" xfId="23483"/>
    <cellStyle name="Обычный 12 4 4 4 2 2 4 2" xfId="51767"/>
    <cellStyle name="Обычный 12 4 4 4 2 2 5" xfId="31406"/>
    <cellStyle name="Обычный 12 4 4 4 2 2 6" xfId="60422"/>
    <cellStyle name="Обычный 12 4 4 4 2 3" xfId="4962"/>
    <cellStyle name="Обычный 12 4 4 4 2 3 2" xfId="9502"/>
    <cellStyle name="Обычный 12 4 4 4 2 3 2 2" xfId="37787"/>
    <cellStyle name="Обычный 12 4 4 4 2 3 3" xfId="23484"/>
    <cellStyle name="Обычный 12 4 4 4 2 3 3 2" xfId="51768"/>
    <cellStyle name="Обычный 12 4 4 4 2 3 4" xfId="33251"/>
    <cellStyle name="Обычный 12 4 4 4 2 4" xfId="6280"/>
    <cellStyle name="Обычный 12 4 4 4 2 4 2" xfId="9503"/>
    <cellStyle name="Обычный 12 4 4 4 2 4 2 2" xfId="37788"/>
    <cellStyle name="Обычный 12 4 4 4 2 4 3" xfId="23485"/>
    <cellStyle name="Обычный 12 4 4 4 2 4 3 2" xfId="51769"/>
    <cellStyle name="Обычный 12 4 4 4 2 4 4" xfId="34567"/>
    <cellStyle name="Обычный 12 4 4 4 2 5" xfId="9500"/>
    <cellStyle name="Обычный 12 4 4 4 2 5 2" xfId="37785"/>
    <cellStyle name="Обычный 12 4 4 4 2 6" xfId="15289"/>
    <cellStyle name="Обычный 12 4 4 4 2 6 2" xfId="43574"/>
    <cellStyle name="Обычный 12 4 4 4 2 7" xfId="19216"/>
    <cellStyle name="Обычный 12 4 4 4 2 7 2" xfId="47500"/>
    <cellStyle name="Обычный 12 4 4 4 2 8" xfId="20424"/>
    <cellStyle name="Обычный 12 4 4 4 2 8 2" xfId="48708"/>
    <cellStyle name="Обычный 12 4 4 4 2 9" xfId="23482"/>
    <cellStyle name="Обычный 12 4 4 4 2 9 2" xfId="51766"/>
    <cellStyle name="Обычный 12 4 4 4 3" xfId="1978"/>
    <cellStyle name="Обычный 12 4 4 4 3 2" xfId="3953"/>
    <cellStyle name="Обычный 12 4 4 4 3 2 2" xfId="9505"/>
    <cellStyle name="Обычный 12 4 4 4 3 2 2 2" xfId="37790"/>
    <cellStyle name="Обычный 12 4 4 4 3 2 3" xfId="18101"/>
    <cellStyle name="Обычный 12 4 4 4 3 2 3 2" xfId="46386"/>
    <cellStyle name="Обычный 12 4 4 4 3 2 4" xfId="23487"/>
    <cellStyle name="Обычный 12 4 4 4 3 2 4 2" xfId="51771"/>
    <cellStyle name="Обычный 12 4 4 4 3 2 5" xfId="32243"/>
    <cellStyle name="Обычный 12 4 4 4 3 3" xfId="9504"/>
    <cellStyle name="Обычный 12 4 4 4 3 3 2" xfId="37789"/>
    <cellStyle name="Обычный 12 4 4 4 3 4" xfId="16126"/>
    <cellStyle name="Обычный 12 4 4 4 3 4 2" xfId="44411"/>
    <cellStyle name="Обычный 12 4 4 4 3 5" xfId="23486"/>
    <cellStyle name="Обычный 12 4 4 4 3 5 2" xfId="51770"/>
    <cellStyle name="Обычный 12 4 4 4 3 6" xfId="30268"/>
    <cellStyle name="Обычный 12 4 4 4 3 7" xfId="60421"/>
    <cellStyle name="Обычный 12 4 4 4 4" xfId="2636"/>
    <cellStyle name="Обычный 12 4 4 4 4 2" xfId="9506"/>
    <cellStyle name="Обычный 12 4 4 4 4 2 2" xfId="37791"/>
    <cellStyle name="Обычный 12 4 4 4 4 3" xfId="16784"/>
    <cellStyle name="Обычный 12 4 4 4 4 3 2" xfId="45069"/>
    <cellStyle name="Обычный 12 4 4 4 4 4" xfId="23488"/>
    <cellStyle name="Обычный 12 4 4 4 4 4 2" xfId="51772"/>
    <cellStyle name="Обычный 12 4 4 4 4 5" xfId="30926"/>
    <cellStyle name="Обычный 12 4 4 4 5" xfId="4961"/>
    <cellStyle name="Обычный 12 4 4 4 5 2" xfId="9507"/>
    <cellStyle name="Обычный 12 4 4 4 5 2 2" xfId="37792"/>
    <cellStyle name="Обычный 12 4 4 4 5 3" xfId="23489"/>
    <cellStyle name="Обычный 12 4 4 4 5 3 2" xfId="51773"/>
    <cellStyle name="Обычный 12 4 4 4 5 4" xfId="33250"/>
    <cellStyle name="Обычный 12 4 4 4 6" xfId="6279"/>
    <cellStyle name="Обычный 12 4 4 4 6 2" xfId="9508"/>
    <cellStyle name="Обычный 12 4 4 4 6 2 2" xfId="37793"/>
    <cellStyle name="Обычный 12 4 4 4 6 3" xfId="23490"/>
    <cellStyle name="Обычный 12 4 4 4 6 3 2" xfId="51774"/>
    <cellStyle name="Обычный 12 4 4 4 6 4" xfId="34566"/>
    <cellStyle name="Обычный 12 4 4 4 7" xfId="9499"/>
    <cellStyle name="Обычный 12 4 4 4 7 2" xfId="37784"/>
    <cellStyle name="Обычный 12 4 4 4 8" xfId="14809"/>
    <cellStyle name="Обычный 12 4 4 4 8 2" xfId="43094"/>
    <cellStyle name="Обычный 12 4 4 4 9" xfId="19215"/>
    <cellStyle name="Обычный 12 4 4 4 9 2" xfId="47499"/>
    <cellStyle name="Обычный 12 4 4 5" xfId="1133"/>
    <cellStyle name="Обычный 12 4 4 5 10" xfId="29424"/>
    <cellStyle name="Обычный 12 4 4 5 11" xfId="57728"/>
    <cellStyle name="Обычный 12 4 4 5 12" xfId="59078"/>
    <cellStyle name="Обычный 12 4 4 5 2" xfId="3109"/>
    <cellStyle name="Обычный 12 4 4 5 2 2" xfId="9510"/>
    <cellStyle name="Обычный 12 4 4 5 2 2 2" xfId="37795"/>
    <cellStyle name="Обычный 12 4 4 5 2 3" xfId="17257"/>
    <cellStyle name="Обычный 12 4 4 5 2 3 2" xfId="45542"/>
    <cellStyle name="Обычный 12 4 4 5 2 4" xfId="23492"/>
    <cellStyle name="Обычный 12 4 4 5 2 4 2" xfId="51776"/>
    <cellStyle name="Обычный 12 4 4 5 2 5" xfId="31399"/>
    <cellStyle name="Обычный 12 4 4 5 2 6" xfId="60423"/>
    <cellStyle name="Обычный 12 4 4 5 3" xfId="4963"/>
    <cellStyle name="Обычный 12 4 4 5 3 2" xfId="9511"/>
    <cellStyle name="Обычный 12 4 4 5 3 2 2" xfId="37796"/>
    <cellStyle name="Обычный 12 4 4 5 3 3" xfId="23493"/>
    <cellStyle name="Обычный 12 4 4 5 3 3 2" xfId="51777"/>
    <cellStyle name="Обычный 12 4 4 5 3 4" xfId="33252"/>
    <cellStyle name="Обычный 12 4 4 5 4" xfId="6281"/>
    <cellStyle name="Обычный 12 4 4 5 4 2" xfId="9512"/>
    <cellStyle name="Обычный 12 4 4 5 4 2 2" xfId="37797"/>
    <cellStyle name="Обычный 12 4 4 5 4 3" xfId="23494"/>
    <cellStyle name="Обычный 12 4 4 5 4 3 2" xfId="51778"/>
    <cellStyle name="Обычный 12 4 4 5 4 4" xfId="34568"/>
    <cellStyle name="Обычный 12 4 4 5 5" xfId="9509"/>
    <cellStyle name="Обычный 12 4 4 5 5 2" xfId="37794"/>
    <cellStyle name="Обычный 12 4 4 5 6" xfId="15282"/>
    <cellStyle name="Обычный 12 4 4 5 6 2" xfId="43567"/>
    <cellStyle name="Обычный 12 4 4 5 7" xfId="19217"/>
    <cellStyle name="Обычный 12 4 4 5 7 2" xfId="47501"/>
    <cellStyle name="Обычный 12 4 4 5 8" xfId="20425"/>
    <cellStyle name="Обычный 12 4 4 5 8 2" xfId="48709"/>
    <cellStyle name="Обычный 12 4 4 5 9" xfId="23491"/>
    <cellStyle name="Обычный 12 4 4 5 9 2" xfId="51775"/>
    <cellStyle name="Обычный 12 4 4 6" xfId="1649"/>
    <cellStyle name="Обычный 12 4 4 6 2" xfId="3624"/>
    <cellStyle name="Обычный 12 4 4 6 2 2" xfId="9514"/>
    <cellStyle name="Обычный 12 4 4 6 2 2 2" xfId="37799"/>
    <cellStyle name="Обычный 12 4 4 6 2 3" xfId="17772"/>
    <cellStyle name="Обычный 12 4 4 6 2 3 2" xfId="46057"/>
    <cellStyle name="Обычный 12 4 4 6 2 4" xfId="23496"/>
    <cellStyle name="Обычный 12 4 4 6 2 4 2" xfId="51780"/>
    <cellStyle name="Обычный 12 4 4 6 2 5" xfId="31914"/>
    <cellStyle name="Обычный 12 4 4 6 3" xfId="9513"/>
    <cellStyle name="Обычный 12 4 4 6 3 2" xfId="37798"/>
    <cellStyle name="Обычный 12 4 4 6 4" xfId="15797"/>
    <cellStyle name="Обычный 12 4 4 6 4 2" xfId="44082"/>
    <cellStyle name="Обычный 12 4 4 6 5" xfId="23495"/>
    <cellStyle name="Обычный 12 4 4 6 5 2" xfId="51779"/>
    <cellStyle name="Обычный 12 4 4 6 6" xfId="29939"/>
    <cellStyle name="Обычный 12 4 4 6 7" xfId="60408"/>
    <cellStyle name="Обычный 12 4 4 7" xfId="2307"/>
    <cellStyle name="Обычный 12 4 4 7 2" xfId="9515"/>
    <cellStyle name="Обычный 12 4 4 7 2 2" xfId="37800"/>
    <cellStyle name="Обычный 12 4 4 7 3" xfId="16455"/>
    <cellStyle name="Обычный 12 4 4 7 3 2" xfId="44740"/>
    <cellStyle name="Обычный 12 4 4 7 4" xfId="23497"/>
    <cellStyle name="Обычный 12 4 4 7 4 2" xfId="51781"/>
    <cellStyle name="Обычный 12 4 4 7 5" xfId="30597"/>
    <cellStyle name="Обычный 12 4 4 8" xfId="4285"/>
    <cellStyle name="Обычный 12 4 4 8 2" xfId="9516"/>
    <cellStyle name="Обычный 12 4 4 8 2 2" xfId="37801"/>
    <cellStyle name="Обычный 12 4 4 8 3" xfId="18433"/>
    <cellStyle name="Обычный 12 4 4 8 3 2" xfId="46718"/>
    <cellStyle name="Обычный 12 4 4 8 4" xfId="23498"/>
    <cellStyle name="Обычный 12 4 4 8 4 2" xfId="51782"/>
    <cellStyle name="Обычный 12 4 4 8 5" xfId="32575"/>
    <cellStyle name="Обычный 12 4 4 9" xfId="4448"/>
    <cellStyle name="Обычный 12 4 4 9 2" xfId="9517"/>
    <cellStyle name="Обычный 12 4 4 9 2 2" xfId="37802"/>
    <cellStyle name="Обычный 12 4 4 9 3" xfId="18596"/>
    <cellStyle name="Обычный 12 4 4 9 3 2" xfId="46881"/>
    <cellStyle name="Обычный 12 4 4 9 4" xfId="23499"/>
    <cellStyle name="Обычный 12 4 4 9 4 2" xfId="51783"/>
    <cellStyle name="Обычный 12 4 4 9 5" xfId="32738"/>
    <cellStyle name="Обычный 12 4 5" xfId="214"/>
    <cellStyle name="Обычный 12 4 5 10" xfId="6282"/>
    <cellStyle name="Обычный 12 4 5 10 2" xfId="9519"/>
    <cellStyle name="Обычный 12 4 5 10 2 2" xfId="37804"/>
    <cellStyle name="Обычный 12 4 5 10 3" xfId="23501"/>
    <cellStyle name="Обычный 12 4 5 10 3 2" xfId="51785"/>
    <cellStyle name="Обычный 12 4 5 10 4" xfId="34569"/>
    <cellStyle name="Обычный 12 4 5 11" xfId="7249"/>
    <cellStyle name="Обычный 12 4 5 11 2" xfId="9520"/>
    <cellStyle name="Обычный 12 4 5 11 2 2" xfId="37805"/>
    <cellStyle name="Обычный 12 4 5 11 3" xfId="23502"/>
    <cellStyle name="Обычный 12 4 5 11 3 2" xfId="51786"/>
    <cellStyle name="Обычный 12 4 5 11 4" xfId="35534"/>
    <cellStyle name="Обычный 12 4 5 12" xfId="9518"/>
    <cellStyle name="Обычный 12 4 5 12 2" xfId="37803"/>
    <cellStyle name="Обычный 12 4 5 13" xfId="14482"/>
    <cellStyle name="Обычный 12 4 5 13 2" xfId="42767"/>
    <cellStyle name="Обычный 12 4 5 14" xfId="18760"/>
    <cellStyle name="Обычный 12 4 5 14 2" xfId="47044"/>
    <cellStyle name="Обычный 12 4 5 15" xfId="20426"/>
    <cellStyle name="Обычный 12 4 5 15 2" xfId="48710"/>
    <cellStyle name="Обычный 12 4 5 16" xfId="23500"/>
    <cellStyle name="Обычный 12 4 5 16 2" xfId="51784"/>
    <cellStyle name="Обычный 12 4 5 17" xfId="28463"/>
    <cellStyle name="Обычный 12 4 5 17 2" xfId="56747"/>
    <cellStyle name="Обычный 12 4 5 18" xfId="28624"/>
    <cellStyle name="Обычный 12 4 5 19" xfId="56907"/>
    <cellStyle name="Обычный 12 4 5 2" xfId="484"/>
    <cellStyle name="Обычный 12 4 5 2 10" xfId="19218"/>
    <cellStyle name="Обычный 12 4 5 2 10 2" xfId="47502"/>
    <cellStyle name="Обычный 12 4 5 2 11" xfId="20427"/>
    <cellStyle name="Обычный 12 4 5 2 11 2" xfId="48711"/>
    <cellStyle name="Обычный 12 4 5 2 12" xfId="23503"/>
    <cellStyle name="Обычный 12 4 5 2 12 2" xfId="51787"/>
    <cellStyle name="Обычный 12 4 5 2 13" xfId="28788"/>
    <cellStyle name="Обычный 12 4 5 2 14" xfId="57730"/>
    <cellStyle name="Обычный 12 4 5 2 15" xfId="59080"/>
    <cellStyle name="Обычный 12 4 5 2 2" xfId="825"/>
    <cellStyle name="Обычный 12 4 5 2 2 10" xfId="20428"/>
    <cellStyle name="Обычный 12 4 5 2 2 10 2" xfId="48712"/>
    <cellStyle name="Обычный 12 4 5 2 2 11" xfId="23504"/>
    <cellStyle name="Обычный 12 4 5 2 2 11 2" xfId="51788"/>
    <cellStyle name="Обычный 12 4 5 2 2 12" xfId="29117"/>
    <cellStyle name="Обычный 12 4 5 2 2 13" xfId="57731"/>
    <cellStyle name="Обычный 12 4 5 2 2 14" xfId="59081"/>
    <cellStyle name="Обычный 12 4 5 2 2 2" xfId="1143"/>
    <cellStyle name="Обычный 12 4 5 2 2 2 10" xfId="29434"/>
    <cellStyle name="Обычный 12 4 5 2 2 2 11" xfId="57732"/>
    <cellStyle name="Обычный 12 4 5 2 2 2 12" xfId="59082"/>
    <cellStyle name="Обычный 12 4 5 2 2 2 2" xfId="3119"/>
    <cellStyle name="Обычный 12 4 5 2 2 2 2 2" xfId="9524"/>
    <cellStyle name="Обычный 12 4 5 2 2 2 2 2 2" xfId="37809"/>
    <cellStyle name="Обычный 12 4 5 2 2 2 2 3" xfId="17267"/>
    <cellStyle name="Обычный 12 4 5 2 2 2 2 3 2" xfId="45552"/>
    <cellStyle name="Обычный 12 4 5 2 2 2 2 4" xfId="23506"/>
    <cellStyle name="Обычный 12 4 5 2 2 2 2 4 2" xfId="51790"/>
    <cellStyle name="Обычный 12 4 5 2 2 2 2 5" xfId="31409"/>
    <cellStyle name="Обычный 12 4 5 2 2 2 2 6" xfId="60427"/>
    <cellStyle name="Обычный 12 4 5 2 2 2 3" xfId="4967"/>
    <cellStyle name="Обычный 12 4 5 2 2 2 3 2" xfId="9525"/>
    <cellStyle name="Обычный 12 4 5 2 2 2 3 2 2" xfId="37810"/>
    <cellStyle name="Обычный 12 4 5 2 2 2 3 3" xfId="23507"/>
    <cellStyle name="Обычный 12 4 5 2 2 2 3 3 2" xfId="51791"/>
    <cellStyle name="Обычный 12 4 5 2 2 2 3 4" xfId="33256"/>
    <cellStyle name="Обычный 12 4 5 2 2 2 4" xfId="6285"/>
    <cellStyle name="Обычный 12 4 5 2 2 2 4 2" xfId="9526"/>
    <cellStyle name="Обычный 12 4 5 2 2 2 4 2 2" xfId="37811"/>
    <cellStyle name="Обычный 12 4 5 2 2 2 4 3" xfId="23508"/>
    <cellStyle name="Обычный 12 4 5 2 2 2 4 3 2" xfId="51792"/>
    <cellStyle name="Обычный 12 4 5 2 2 2 4 4" xfId="34572"/>
    <cellStyle name="Обычный 12 4 5 2 2 2 5" xfId="9523"/>
    <cellStyle name="Обычный 12 4 5 2 2 2 5 2" xfId="37808"/>
    <cellStyle name="Обычный 12 4 5 2 2 2 6" xfId="15292"/>
    <cellStyle name="Обычный 12 4 5 2 2 2 6 2" xfId="43577"/>
    <cellStyle name="Обычный 12 4 5 2 2 2 7" xfId="19220"/>
    <cellStyle name="Обычный 12 4 5 2 2 2 7 2" xfId="47504"/>
    <cellStyle name="Обычный 12 4 5 2 2 2 8" xfId="20429"/>
    <cellStyle name="Обычный 12 4 5 2 2 2 8 2" xfId="48713"/>
    <cellStyle name="Обычный 12 4 5 2 2 2 9" xfId="23505"/>
    <cellStyle name="Обычный 12 4 5 2 2 2 9 2" xfId="51789"/>
    <cellStyle name="Обычный 12 4 5 2 2 3" xfId="2144"/>
    <cellStyle name="Обычный 12 4 5 2 2 3 2" xfId="4119"/>
    <cellStyle name="Обычный 12 4 5 2 2 3 2 2" xfId="9528"/>
    <cellStyle name="Обычный 12 4 5 2 2 3 2 2 2" xfId="37813"/>
    <cellStyle name="Обычный 12 4 5 2 2 3 2 3" xfId="18267"/>
    <cellStyle name="Обычный 12 4 5 2 2 3 2 3 2" xfId="46552"/>
    <cellStyle name="Обычный 12 4 5 2 2 3 2 4" xfId="23510"/>
    <cellStyle name="Обычный 12 4 5 2 2 3 2 4 2" xfId="51794"/>
    <cellStyle name="Обычный 12 4 5 2 2 3 2 5" xfId="32409"/>
    <cellStyle name="Обычный 12 4 5 2 2 3 3" xfId="9527"/>
    <cellStyle name="Обычный 12 4 5 2 2 3 3 2" xfId="37812"/>
    <cellStyle name="Обычный 12 4 5 2 2 3 4" xfId="16292"/>
    <cellStyle name="Обычный 12 4 5 2 2 3 4 2" xfId="44577"/>
    <cellStyle name="Обычный 12 4 5 2 2 3 5" xfId="23509"/>
    <cellStyle name="Обычный 12 4 5 2 2 3 5 2" xfId="51793"/>
    <cellStyle name="Обычный 12 4 5 2 2 3 6" xfId="30434"/>
    <cellStyle name="Обычный 12 4 5 2 2 3 7" xfId="60426"/>
    <cellStyle name="Обычный 12 4 5 2 2 4" xfId="2802"/>
    <cellStyle name="Обычный 12 4 5 2 2 4 2" xfId="9529"/>
    <cellStyle name="Обычный 12 4 5 2 2 4 2 2" xfId="37814"/>
    <cellStyle name="Обычный 12 4 5 2 2 4 3" xfId="16950"/>
    <cellStyle name="Обычный 12 4 5 2 2 4 3 2" xfId="45235"/>
    <cellStyle name="Обычный 12 4 5 2 2 4 4" xfId="23511"/>
    <cellStyle name="Обычный 12 4 5 2 2 4 4 2" xfId="51795"/>
    <cellStyle name="Обычный 12 4 5 2 2 4 5" xfId="31092"/>
    <cellStyle name="Обычный 12 4 5 2 2 5" xfId="4966"/>
    <cellStyle name="Обычный 12 4 5 2 2 5 2" xfId="9530"/>
    <cellStyle name="Обычный 12 4 5 2 2 5 2 2" xfId="37815"/>
    <cellStyle name="Обычный 12 4 5 2 2 5 3" xfId="23512"/>
    <cellStyle name="Обычный 12 4 5 2 2 5 3 2" xfId="51796"/>
    <cellStyle name="Обычный 12 4 5 2 2 5 4" xfId="33255"/>
    <cellStyle name="Обычный 12 4 5 2 2 6" xfId="6284"/>
    <cellStyle name="Обычный 12 4 5 2 2 6 2" xfId="9531"/>
    <cellStyle name="Обычный 12 4 5 2 2 6 2 2" xfId="37816"/>
    <cellStyle name="Обычный 12 4 5 2 2 6 3" xfId="23513"/>
    <cellStyle name="Обычный 12 4 5 2 2 6 3 2" xfId="51797"/>
    <cellStyle name="Обычный 12 4 5 2 2 6 4" xfId="34571"/>
    <cellStyle name="Обычный 12 4 5 2 2 7" xfId="9522"/>
    <cellStyle name="Обычный 12 4 5 2 2 7 2" xfId="37807"/>
    <cellStyle name="Обычный 12 4 5 2 2 8" xfId="14975"/>
    <cellStyle name="Обычный 12 4 5 2 2 8 2" xfId="43260"/>
    <cellStyle name="Обычный 12 4 5 2 2 9" xfId="19219"/>
    <cellStyle name="Обычный 12 4 5 2 2 9 2" xfId="47503"/>
    <cellStyle name="Обычный 12 4 5 2 3" xfId="1142"/>
    <cellStyle name="Обычный 12 4 5 2 3 10" xfId="29433"/>
    <cellStyle name="Обычный 12 4 5 2 3 11" xfId="57733"/>
    <cellStyle name="Обычный 12 4 5 2 3 12" xfId="59083"/>
    <cellStyle name="Обычный 12 4 5 2 3 2" xfId="3118"/>
    <cellStyle name="Обычный 12 4 5 2 3 2 2" xfId="9533"/>
    <cellStyle name="Обычный 12 4 5 2 3 2 2 2" xfId="37818"/>
    <cellStyle name="Обычный 12 4 5 2 3 2 3" xfId="17266"/>
    <cellStyle name="Обычный 12 4 5 2 3 2 3 2" xfId="45551"/>
    <cellStyle name="Обычный 12 4 5 2 3 2 4" xfId="23515"/>
    <cellStyle name="Обычный 12 4 5 2 3 2 4 2" xfId="51799"/>
    <cellStyle name="Обычный 12 4 5 2 3 2 5" xfId="31408"/>
    <cellStyle name="Обычный 12 4 5 2 3 2 6" xfId="60428"/>
    <cellStyle name="Обычный 12 4 5 2 3 3" xfId="4968"/>
    <cellStyle name="Обычный 12 4 5 2 3 3 2" xfId="9534"/>
    <cellStyle name="Обычный 12 4 5 2 3 3 2 2" xfId="37819"/>
    <cellStyle name="Обычный 12 4 5 2 3 3 3" xfId="23516"/>
    <cellStyle name="Обычный 12 4 5 2 3 3 3 2" xfId="51800"/>
    <cellStyle name="Обычный 12 4 5 2 3 3 4" xfId="33257"/>
    <cellStyle name="Обычный 12 4 5 2 3 4" xfId="6286"/>
    <cellStyle name="Обычный 12 4 5 2 3 4 2" xfId="9535"/>
    <cellStyle name="Обычный 12 4 5 2 3 4 2 2" xfId="37820"/>
    <cellStyle name="Обычный 12 4 5 2 3 4 3" xfId="23517"/>
    <cellStyle name="Обычный 12 4 5 2 3 4 3 2" xfId="51801"/>
    <cellStyle name="Обычный 12 4 5 2 3 4 4" xfId="34573"/>
    <cellStyle name="Обычный 12 4 5 2 3 5" xfId="9532"/>
    <cellStyle name="Обычный 12 4 5 2 3 5 2" xfId="37817"/>
    <cellStyle name="Обычный 12 4 5 2 3 6" xfId="15291"/>
    <cellStyle name="Обычный 12 4 5 2 3 6 2" xfId="43576"/>
    <cellStyle name="Обычный 12 4 5 2 3 7" xfId="19221"/>
    <cellStyle name="Обычный 12 4 5 2 3 7 2" xfId="47505"/>
    <cellStyle name="Обычный 12 4 5 2 3 8" xfId="20430"/>
    <cellStyle name="Обычный 12 4 5 2 3 8 2" xfId="48714"/>
    <cellStyle name="Обычный 12 4 5 2 3 9" xfId="23514"/>
    <cellStyle name="Обычный 12 4 5 2 3 9 2" xfId="51798"/>
    <cellStyle name="Обычный 12 4 5 2 4" xfId="1815"/>
    <cellStyle name="Обычный 12 4 5 2 4 2" xfId="3790"/>
    <cellStyle name="Обычный 12 4 5 2 4 2 2" xfId="9537"/>
    <cellStyle name="Обычный 12 4 5 2 4 2 2 2" xfId="37822"/>
    <cellStyle name="Обычный 12 4 5 2 4 2 3" xfId="17938"/>
    <cellStyle name="Обычный 12 4 5 2 4 2 3 2" xfId="46223"/>
    <cellStyle name="Обычный 12 4 5 2 4 2 4" xfId="23519"/>
    <cellStyle name="Обычный 12 4 5 2 4 2 4 2" xfId="51803"/>
    <cellStyle name="Обычный 12 4 5 2 4 2 5" xfId="32080"/>
    <cellStyle name="Обычный 12 4 5 2 4 3" xfId="9536"/>
    <cellStyle name="Обычный 12 4 5 2 4 3 2" xfId="37821"/>
    <cellStyle name="Обычный 12 4 5 2 4 4" xfId="15963"/>
    <cellStyle name="Обычный 12 4 5 2 4 4 2" xfId="44248"/>
    <cellStyle name="Обычный 12 4 5 2 4 5" xfId="23518"/>
    <cellStyle name="Обычный 12 4 5 2 4 5 2" xfId="51802"/>
    <cellStyle name="Обычный 12 4 5 2 4 6" xfId="30105"/>
    <cellStyle name="Обычный 12 4 5 2 4 7" xfId="60425"/>
    <cellStyle name="Обычный 12 4 5 2 5" xfId="2473"/>
    <cellStyle name="Обычный 12 4 5 2 5 2" xfId="9538"/>
    <cellStyle name="Обычный 12 4 5 2 5 2 2" xfId="37823"/>
    <cellStyle name="Обычный 12 4 5 2 5 3" xfId="16621"/>
    <cellStyle name="Обычный 12 4 5 2 5 3 2" xfId="44906"/>
    <cellStyle name="Обычный 12 4 5 2 5 4" xfId="23520"/>
    <cellStyle name="Обычный 12 4 5 2 5 4 2" xfId="51804"/>
    <cellStyle name="Обычный 12 4 5 2 5 5" xfId="30763"/>
    <cellStyle name="Обычный 12 4 5 2 6" xfId="4965"/>
    <cellStyle name="Обычный 12 4 5 2 6 2" xfId="9539"/>
    <cellStyle name="Обычный 12 4 5 2 6 2 2" xfId="37824"/>
    <cellStyle name="Обычный 12 4 5 2 6 3" xfId="23521"/>
    <cellStyle name="Обычный 12 4 5 2 6 3 2" xfId="51805"/>
    <cellStyle name="Обычный 12 4 5 2 6 4" xfId="33254"/>
    <cellStyle name="Обычный 12 4 5 2 7" xfId="6283"/>
    <cellStyle name="Обычный 12 4 5 2 7 2" xfId="9540"/>
    <cellStyle name="Обычный 12 4 5 2 7 2 2" xfId="37825"/>
    <cellStyle name="Обычный 12 4 5 2 7 3" xfId="23522"/>
    <cellStyle name="Обычный 12 4 5 2 7 3 2" xfId="51806"/>
    <cellStyle name="Обычный 12 4 5 2 7 4" xfId="34570"/>
    <cellStyle name="Обычный 12 4 5 2 8" xfId="9521"/>
    <cellStyle name="Обычный 12 4 5 2 8 2" xfId="37806"/>
    <cellStyle name="Обычный 12 4 5 2 9" xfId="14646"/>
    <cellStyle name="Обычный 12 4 5 2 9 2" xfId="42931"/>
    <cellStyle name="Обычный 12 4 5 20" xfId="57201"/>
    <cellStyle name="Обычный 12 4 5 21" xfId="57729"/>
    <cellStyle name="Обычный 12 4 5 22" xfId="59079"/>
    <cellStyle name="Обычный 12 4 5 3" xfId="658"/>
    <cellStyle name="Обычный 12 4 5 3 10" xfId="20431"/>
    <cellStyle name="Обычный 12 4 5 3 10 2" xfId="48715"/>
    <cellStyle name="Обычный 12 4 5 3 11" xfId="23523"/>
    <cellStyle name="Обычный 12 4 5 3 11 2" xfId="51807"/>
    <cellStyle name="Обычный 12 4 5 3 12" xfId="28953"/>
    <cellStyle name="Обычный 12 4 5 3 13" xfId="57734"/>
    <cellStyle name="Обычный 12 4 5 3 14" xfId="59084"/>
    <cellStyle name="Обычный 12 4 5 3 2" xfId="1144"/>
    <cellStyle name="Обычный 12 4 5 3 2 10" xfId="29435"/>
    <cellStyle name="Обычный 12 4 5 3 2 11" xfId="57735"/>
    <cellStyle name="Обычный 12 4 5 3 2 12" xfId="59085"/>
    <cellStyle name="Обычный 12 4 5 3 2 2" xfId="3120"/>
    <cellStyle name="Обычный 12 4 5 3 2 2 2" xfId="9543"/>
    <cellStyle name="Обычный 12 4 5 3 2 2 2 2" xfId="37828"/>
    <cellStyle name="Обычный 12 4 5 3 2 2 3" xfId="17268"/>
    <cellStyle name="Обычный 12 4 5 3 2 2 3 2" xfId="45553"/>
    <cellStyle name="Обычный 12 4 5 3 2 2 4" xfId="23525"/>
    <cellStyle name="Обычный 12 4 5 3 2 2 4 2" xfId="51809"/>
    <cellStyle name="Обычный 12 4 5 3 2 2 5" xfId="31410"/>
    <cellStyle name="Обычный 12 4 5 3 2 2 6" xfId="60430"/>
    <cellStyle name="Обычный 12 4 5 3 2 3" xfId="4970"/>
    <cellStyle name="Обычный 12 4 5 3 2 3 2" xfId="9544"/>
    <cellStyle name="Обычный 12 4 5 3 2 3 2 2" xfId="37829"/>
    <cellStyle name="Обычный 12 4 5 3 2 3 3" xfId="23526"/>
    <cellStyle name="Обычный 12 4 5 3 2 3 3 2" xfId="51810"/>
    <cellStyle name="Обычный 12 4 5 3 2 3 4" xfId="33259"/>
    <cellStyle name="Обычный 12 4 5 3 2 4" xfId="6288"/>
    <cellStyle name="Обычный 12 4 5 3 2 4 2" xfId="9545"/>
    <cellStyle name="Обычный 12 4 5 3 2 4 2 2" xfId="37830"/>
    <cellStyle name="Обычный 12 4 5 3 2 4 3" xfId="23527"/>
    <cellStyle name="Обычный 12 4 5 3 2 4 3 2" xfId="51811"/>
    <cellStyle name="Обычный 12 4 5 3 2 4 4" xfId="34575"/>
    <cellStyle name="Обычный 12 4 5 3 2 5" xfId="9542"/>
    <cellStyle name="Обычный 12 4 5 3 2 5 2" xfId="37827"/>
    <cellStyle name="Обычный 12 4 5 3 2 6" xfId="15293"/>
    <cellStyle name="Обычный 12 4 5 3 2 6 2" xfId="43578"/>
    <cellStyle name="Обычный 12 4 5 3 2 7" xfId="19223"/>
    <cellStyle name="Обычный 12 4 5 3 2 7 2" xfId="47507"/>
    <cellStyle name="Обычный 12 4 5 3 2 8" xfId="20432"/>
    <cellStyle name="Обычный 12 4 5 3 2 8 2" xfId="48716"/>
    <cellStyle name="Обычный 12 4 5 3 2 9" xfId="23524"/>
    <cellStyle name="Обычный 12 4 5 3 2 9 2" xfId="51808"/>
    <cellStyle name="Обычный 12 4 5 3 3" xfId="1980"/>
    <cellStyle name="Обычный 12 4 5 3 3 2" xfId="3955"/>
    <cellStyle name="Обычный 12 4 5 3 3 2 2" xfId="9547"/>
    <cellStyle name="Обычный 12 4 5 3 3 2 2 2" xfId="37832"/>
    <cellStyle name="Обычный 12 4 5 3 3 2 3" xfId="18103"/>
    <cellStyle name="Обычный 12 4 5 3 3 2 3 2" xfId="46388"/>
    <cellStyle name="Обычный 12 4 5 3 3 2 4" xfId="23529"/>
    <cellStyle name="Обычный 12 4 5 3 3 2 4 2" xfId="51813"/>
    <cellStyle name="Обычный 12 4 5 3 3 2 5" xfId="32245"/>
    <cellStyle name="Обычный 12 4 5 3 3 3" xfId="9546"/>
    <cellStyle name="Обычный 12 4 5 3 3 3 2" xfId="37831"/>
    <cellStyle name="Обычный 12 4 5 3 3 4" xfId="16128"/>
    <cellStyle name="Обычный 12 4 5 3 3 4 2" xfId="44413"/>
    <cellStyle name="Обычный 12 4 5 3 3 5" xfId="23528"/>
    <cellStyle name="Обычный 12 4 5 3 3 5 2" xfId="51812"/>
    <cellStyle name="Обычный 12 4 5 3 3 6" xfId="30270"/>
    <cellStyle name="Обычный 12 4 5 3 3 7" xfId="60429"/>
    <cellStyle name="Обычный 12 4 5 3 4" xfId="2638"/>
    <cellStyle name="Обычный 12 4 5 3 4 2" xfId="9548"/>
    <cellStyle name="Обычный 12 4 5 3 4 2 2" xfId="37833"/>
    <cellStyle name="Обычный 12 4 5 3 4 3" xfId="16786"/>
    <cellStyle name="Обычный 12 4 5 3 4 3 2" xfId="45071"/>
    <cellStyle name="Обычный 12 4 5 3 4 4" xfId="23530"/>
    <cellStyle name="Обычный 12 4 5 3 4 4 2" xfId="51814"/>
    <cellStyle name="Обычный 12 4 5 3 4 5" xfId="30928"/>
    <cellStyle name="Обычный 12 4 5 3 5" xfId="4969"/>
    <cellStyle name="Обычный 12 4 5 3 5 2" xfId="9549"/>
    <cellStyle name="Обычный 12 4 5 3 5 2 2" xfId="37834"/>
    <cellStyle name="Обычный 12 4 5 3 5 3" xfId="23531"/>
    <cellStyle name="Обычный 12 4 5 3 5 3 2" xfId="51815"/>
    <cellStyle name="Обычный 12 4 5 3 5 4" xfId="33258"/>
    <cellStyle name="Обычный 12 4 5 3 6" xfId="6287"/>
    <cellStyle name="Обычный 12 4 5 3 6 2" xfId="9550"/>
    <cellStyle name="Обычный 12 4 5 3 6 2 2" xfId="37835"/>
    <cellStyle name="Обычный 12 4 5 3 6 3" xfId="23532"/>
    <cellStyle name="Обычный 12 4 5 3 6 3 2" xfId="51816"/>
    <cellStyle name="Обычный 12 4 5 3 6 4" xfId="34574"/>
    <cellStyle name="Обычный 12 4 5 3 7" xfId="9541"/>
    <cellStyle name="Обычный 12 4 5 3 7 2" xfId="37826"/>
    <cellStyle name="Обычный 12 4 5 3 8" xfId="14811"/>
    <cellStyle name="Обычный 12 4 5 3 8 2" xfId="43096"/>
    <cellStyle name="Обычный 12 4 5 3 9" xfId="19222"/>
    <cellStyle name="Обычный 12 4 5 3 9 2" xfId="47506"/>
    <cellStyle name="Обычный 12 4 5 4" xfId="1141"/>
    <cellStyle name="Обычный 12 4 5 4 10" xfId="29432"/>
    <cellStyle name="Обычный 12 4 5 4 11" xfId="57736"/>
    <cellStyle name="Обычный 12 4 5 4 12" xfId="59086"/>
    <cellStyle name="Обычный 12 4 5 4 2" xfId="3117"/>
    <cellStyle name="Обычный 12 4 5 4 2 2" xfId="9552"/>
    <cellStyle name="Обычный 12 4 5 4 2 2 2" xfId="37837"/>
    <cellStyle name="Обычный 12 4 5 4 2 3" xfId="17265"/>
    <cellStyle name="Обычный 12 4 5 4 2 3 2" xfId="45550"/>
    <cellStyle name="Обычный 12 4 5 4 2 4" xfId="23534"/>
    <cellStyle name="Обычный 12 4 5 4 2 4 2" xfId="51818"/>
    <cellStyle name="Обычный 12 4 5 4 2 5" xfId="31407"/>
    <cellStyle name="Обычный 12 4 5 4 2 6" xfId="60431"/>
    <cellStyle name="Обычный 12 4 5 4 3" xfId="4971"/>
    <cellStyle name="Обычный 12 4 5 4 3 2" xfId="9553"/>
    <cellStyle name="Обычный 12 4 5 4 3 2 2" xfId="37838"/>
    <cellStyle name="Обычный 12 4 5 4 3 3" xfId="23535"/>
    <cellStyle name="Обычный 12 4 5 4 3 3 2" xfId="51819"/>
    <cellStyle name="Обычный 12 4 5 4 3 4" xfId="33260"/>
    <cellStyle name="Обычный 12 4 5 4 4" xfId="6289"/>
    <cellStyle name="Обычный 12 4 5 4 4 2" xfId="9554"/>
    <cellStyle name="Обычный 12 4 5 4 4 2 2" xfId="37839"/>
    <cellStyle name="Обычный 12 4 5 4 4 3" xfId="23536"/>
    <cellStyle name="Обычный 12 4 5 4 4 3 2" xfId="51820"/>
    <cellStyle name="Обычный 12 4 5 4 4 4" xfId="34576"/>
    <cellStyle name="Обычный 12 4 5 4 5" xfId="9551"/>
    <cellStyle name="Обычный 12 4 5 4 5 2" xfId="37836"/>
    <cellStyle name="Обычный 12 4 5 4 6" xfId="15290"/>
    <cellStyle name="Обычный 12 4 5 4 6 2" xfId="43575"/>
    <cellStyle name="Обычный 12 4 5 4 7" xfId="19224"/>
    <cellStyle name="Обычный 12 4 5 4 7 2" xfId="47508"/>
    <cellStyle name="Обычный 12 4 5 4 8" xfId="20433"/>
    <cellStyle name="Обычный 12 4 5 4 8 2" xfId="48717"/>
    <cellStyle name="Обычный 12 4 5 4 9" xfId="23533"/>
    <cellStyle name="Обычный 12 4 5 4 9 2" xfId="51817"/>
    <cellStyle name="Обычный 12 4 5 5" xfId="1651"/>
    <cellStyle name="Обычный 12 4 5 5 2" xfId="3626"/>
    <cellStyle name="Обычный 12 4 5 5 2 2" xfId="9556"/>
    <cellStyle name="Обычный 12 4 5 5 2 2 2" xfId="37841"/>
    <cellStyle name="Обычный 12 4 5 5 2 3" xfId="17774"/>
    <cellStyle name="Обычный 12 4 5 5 2 3 2" xfId="46059"/>
    <cellStyle name="Обычный 12 4 5 5 2 4" xfId="23538"/>
    <cellStyle name="Обычный 12 4 5 5 2 4 2" xfId="51822"/>
    <cellStyle name="Обычный 12 4 5 5 2 5" xfId="31916"/>
    <cellStyle name="Обычный 12 4 5 5 3" xfId="9555"/>
    <cellStyle name="Обычный 12 4 5 5 3 2" xfId="37840"/>
    <cellStyle name="Обычный 12 4 5 5 4" xfId="15799"/>
    <cellStyle name="Обычный 12 4 5 5 4 2" xfId="44084"/>
    <cellStyle name="Обычный 12 4 5 5 5" xfId="23537"/>
    <cellStyle name="Обычный 12 4 5 5 5 2" xfId="51821"/>
    <cellStyle name="Обычный 12 4 5 5 6" xfId="29941"/>
    <cellStyle name="Обычный 12 4 5 5 7" xfId="60424"/>
    <cellStyle name="Обычный 12 4 5 6" xfId="2309"/>
    <cellStyle name="Обычный 12 4 5 6 2" xfId="9557"/>
    <cellStyle name="Обычный 12 4 5 6 2 2" xfId="37842"/>
    <cellStyle name="Обычный 12 4 5 6 3" xfId="16457"/>
    <cellStyle name="Обычный 12 4 5 6 3 2" xfId="44742"/>
    <cellStyle name="Обычный 12 4 5 6 4" xfId="23539"/>
    <cellStyle name="Обычный 12 4 5 6 4 2" xfId="51823"/>
    <cellStyle name="Обычный 12 4 5 6 5" xfId="30599"/>
    <cellStyle name="Обычный 12 4 5 7" xfId="4287"/>
    <cellStyle name="Обычный 12 4 5 7 2" xfId="9558"/>
    <cellStyle name="Обычный 12 4 5 7 2 2" xfId="37843"/>
    <cellStyle name="Обычный 12 4 5 7 3" xfId="18435"/>
    <cellStyle name="Обычный 12 4 5 7 3 2" xfId="46720"/>
    <cellStyle name="Обычный 12 4 5 7 4" xfId="23540"/>
    <cellStyle name="Обычный 12 4 5 7 4 2" xfId="51824"/>
    <cellStyle name="Обычный 12 4 5 7 5" xfId="32577"/>
    <cellStyle name="Обычный 12 4 5 8" xfId="4450"/>
    <cellStyle name="Обычный 12 4 5 8 2" xfId="9559"/>
    <cellStyle name="Обычный 12 4 5 8 2 2" xfId="37844"/>
    <cellStyle name="Обычный 12 4 5 8 3" xfId="18598"/>
    <cellStyle name="Обычный 12 4 5 8 3 2" xfId="46883"/>
    <cellStyle name="Обычный 12 4 5 8 4" xfId="23541"/>
    <cellStyle name="Обычный 12 4 5 8 4 2" xfId="51825"/>
    <cellStyle name="Обычный 12 4 5 8 5" xfId="32740"/>
    <cellStyle name="Обычный 12 4 5 9" xfId="4964"/>
    <cellStyle name="Обычный 12 4 5 9 2" xfId="9560"/>
    <cellStyle name="Обычный 12 4 5 9 2 2" xfId="37845"/>
    <cellStyle name="Обычный 12 4 5 9 3" xfId="23542"/>
    <cellStyle name="Обычный 12 4 5 9 3 2" xfId="51826"/>
    <cellStyle name="Обычный 12 4 5 9 4" xfId="33253"/>
    <cellStyle name="Обычный 12 4 6" xfId="473"/>
    <cellStyle name="Обычный 12 4 6 10" xfId="19225"/>
    <cellStyle name="Обычный 12 4 6 10 2" xfId="47509"/>
    <cellStyle name="Обычный 12 4 6 11" xfId="20434"/>
    <cellStyle name="Обычный 12 4 6 11 2" xfId="48718"/>
    <cellStyle name="Обычный 12 4 6 12" xfId="23543"/>
    <cellStyle name="Обычный 12 4 6 12 2" xfId="51827"/>
    <cellStyle name="Обычный 12 4 6 13" xfId="28777"/>
    <cellStyle name="Обычный 12 4 6 14" xfId="57737"/>
    <cellStyle name="Обычный 12 4 6 15" xfId="59087"/>
    <cellStyle name="Обычный 12 4 6 2" xfId="814"/>
    <cellStyle name="Обычный 12 4 6 2 10" xfId="20435"/>
    <cellStyle name="Обычный 12 4 6 2 10 2" xfId="48719"/>
    <cellStyle name="Обычный 12 4 6 2 11" xfId="23544"/>
    <cellStyle name="Обычный 12 4 6 2 11 2" xfId="51828"/>
    <cellStyle name="Обычный 12 4 6 2 12" xfId="29106"/>
    <cellStyle name="Обычный 12 4 6 2 13" xfId="57738"/>
    <cellStyle name="Обычный 12 4 6 2 14" xfId="59088"/>
    <cellStyle name="Обычный 12 4 6 2 2" xfId="1146"/>
    <cellStyle name="Обычный 12 4 6 2 2 10" xfId="29437"/>
    <cellStyle name="Обычный 12 4 6 2 2 11" xfId="57739"/>
    <cellStyle name="Обычный 12 4 6 2 2 12" xfId="59089"/>
    <cellStyle name="Обычный 12 4 6 2 2 2" xfId="3122"/>
    <cellStyle name="Обычный 12 4 6 2 2 2 2" xfId="9564"/>
    <cellStyle name="Обычный 12 4 6 2 2 2 2 2" xfId="37849"/>
    <cellStyle name="Обычный 12 4 6 2 2 2 3" xfId="17270"/>
    <cellStyle name="Обычный 12 4 6 2 2 2 3 2" xfId="45555"/>
    <cellStyle name="Обычный 12 4 6 2 2 2 4" xfId="23546"/>
    <cellStyle name="Обычный 12 4 6 2 2 2 4 2" xfId="51830"/>
    <cellStyle name="Обычный 12 4 6 2 2 2 5" xfId="31412"/>
    <cellStyle name="Обычный 12 4 6 2 2 2 6" xfId="60434"/>
    <cellStyle name="Обычный 12 4 6 2 2 3" xfId="4974"/>
    <cellStyle name="Обычный 12 4 6 2 2 3 2" xfId="9565"/>
    <cellStyle name="Обычный 12 4 6 2 2 3 2 2" xfId="37850"/>
    <cellStyle name="Обычный 12 4 6 2 2 3 3" xfId="23547"/>
    <cellStyle name="Обычный 12 4 6 2 2 3 3 2" xfId="51831"/>
    <cellStyle name="Обычный 12 4 6 2 2 3 4" xfId="33263"/>
    <cellStyle name="Обычный 12 4 6 2 2 4" xfId="6292"/>
    <cellStyle name="Обычный 12 4 6 2 2 4 2" xfId="9566"/>
    <cellStyle name="Обычный 12 4 6 2 2 4 2 2" xfId="37851"/>
    <cellStyle name="Обычный 12 4 6 2 2 4 3" xfId="23548"/>
    <cellStyle name="Обычный 12 4 6 2 2 4 3 2" xfId="51832"/>
    <cellStyle name="Обычный 12 4 6 2 2 4 4" xfId="34579"/>
    <cellStyle name="Обычный 12 4 6 2 2 5" xfId="9563"/>
    <cellStyle name="Обычный 12 4 6 2 2 5 2" xfId="37848"/>
    <cellStyle name="Обычный 12 4 6 2 2 6" xfId="15295"/>
    <cellStyle name="Обычный 12 4 6 2 2 6 2" xfId="43580"/>
    <cellStyle name="Обычный 12 4 6 2 2 7" xfId="19227"/>
    <cellStyle name="Обычный 12 4 6 2 2 7 2" xfId="47511"/>
    <cellStyle name="Обычный 12 4 6 2 2 8" xfId="20436"/>
    <cellStyle name="Обычный 12 4 6 2 2 8 2" xfId="48720"/>
    <cellStyle name="Обычный 12 4 6 2 2 9" xfId="23545"/>
    <cellStyle name="Обычный 12 4 6 2 2 9 2" xfId="51829"/>
    <cellStyle name="Обычный 12 4 6 2 3" xfId="2133"/>
    <cellStyle name="Обычный 12 4 6 2 3 2" xfId="4108"/>
    <cellStyle name="Обычный 12 4 6 2 3 2 2" xfId="9568"/>
    <cellStyle name="Обычный 12 4 6 2 3 2 2 2" xfId="37853"/>
    <cellStyle name="Обычный 12 4 6 2 3 2 3" xfId="18256"/>
    <cellStyle name="Обычный 12 4 6 2 3 2 3 2" xfId="46541"/>
    <cellStyle name="Обычный 12 4 6 2 3 2 4" xfId="23550"/>
    <cellStyle name="Обычный 12 4 6 2 3 2 4 2" xfId="51834"/>
    <cellStyle name="Обычный 12 4 6 2 3 2 5" xfId="32398"/>
    <cellStyle name="Обычный 12 4 6 2 3 3" xfId="9567"/>
    <cellStyle name="Обычный 12 4 6 2 3 3 2" xfId="37852"/>
    <cellStyle name="Обычный 12 4 6 2 3 4" xfId="16281"/>
    <cellStyle name="Обычный 12 4 6 2 3 4 2" xfId="44566"/>
    <cellStyle name="Обычный 12 4 6 2 3 5" xfId="23549"/>
    <cellStyle name="Обычный 12 4 6 2 3 5 2" xfId="51833"/>
    <cellStyle name="Обычный 12 4 6 2 3 6" xfId="30423"/>
    <cellStyle name="Обычный 12 4 6 2 3 7" xfId="60433"/>
    <cellStyle name="Обычный 12 4 6 2 4" xfId="2791"/>
    <cellStyle name="Обычный 12 4 6 2 4 2" xfId="9569"/>
    <cellStyle name="Обычный 12 4 6 2 4 2 2" xfId="37854"/>
    <cellStyle name="Обычный 12 4 6 2 4 3" xfId="16939"/>
    <cellStyle name="Обычный 12 4 6 2 4 3 2" xfId="45224"/>
    <cellStyle name="Обычный 12 4 6 2 4 4" xfId="23551"/>
    <cellStyle name="Обычный 12 4 6 2 4 4 2" xfId="51835"/>
    <cellStyle name="Обычный 12 4 6 2 4 5" xfId="31081"/>
    <cellStyle name="Обычный 12 4 6 2 5" xfId="4973"/>
    <cellStyle name="Обычный 12 4 6 2 5 2" xfId="9570"/>
    <cellStyle name="Обычный 12 4 6 2 5 2 2" xfId="37855"/>
    <cellStyle name="Обычный 12 4 6 2 5 3" xfId="23552"/>
    <cellStyle name="Обычный 12 4 6 2 5 3 2" xfId="51836"/>
    <cellStyle name="Обычный 12 4 6 2 5 4" xfId="33262"/>
    <cellStyle name="Обычный 12 4 6 2 6" xfId="6291"/>
    <cellStyle name="Обычный 12 4 6 2 6 2" xfId="9571"/>
    <cellStyle name="Обычный 12 4 6 2 6 2 2" xfId="37856"/>
    <cellStyle name="Обычный 12 4 6 2 6 3" xfId="23553"/>
    <cellStyle name="Обычный 12 4 6 2 6 3 2" xfId="51837"/>
    <cellStyle name="Обычный 12 4 6 2 6 4" xfId="34578"/>
    <cellStyle name="Обычный 12 4 6 2 7" xfId="9562"/>
    <cellStyle name="Обычный 12 4 6 2 7 2" xfId="37847"/>
    <cellStyle name="Обычный 12 4 6 2 8" xfId="14964"/>
    <cellStyle name="Обычный 12 4 6 2 8 2" xfId="43249"/>
    <cellStyle name="Обычный 12 4 6 2 9" xfId="19226"/>
    <cellStyle name="Обычный 12 4 6 2 9 2" xfId="47510"/>
    <cellStyle name="Обычный 12 4 6 3" xfId="1145"/>
    <cellStyle name="Обычный 12 4 6 3 10" xfId="29436"/>
    <cellStyle name="Обычный 12 4 6 3 11" xfId="57740"/>
    <cellStyle name="Обычный 12 4 6 3 12" xfId="59090"/>
    <cellStyle name="Обычный 12 4 6 3 2" xfId="3121"/>
    <cellStyle name="Обычный 12 4 6 3 2 2" xfId="9573"/>
    <cellStyle name="Обычный 12 4 6 3 2 2 2" xfId="37858"/>
    <cellStyle name="Обычный 12 4 6 3 2 3" xfId="17269"/>
    <cellStyle name="Обычный 12 4 6 3 2 3 2" xfId="45554"/>
    <cellStyle name="Обычный 12 4 6 3 2 4" xfId="23555"/>
    <cellStyle name="Обычный 12 4 6 3 2 4 2" xfId="51839"/>
    <cellStyle name="Обычный 12 4 6 3 2 5" xfId="31411"/>
    <cellStyle name="Обычный 12 4 6 3 2 6" xfId="60435"/>
    <cellStyle name="Обычный 12 4 6 3 3" xfId="4975"/>
    <cellStyle name="Обычный 12 4 6 3 3 2" xfId="9574"/>
    <cellStyle name="Обычный 12 4 6 3 3 2 2" xfId="37859"/>
    <cellStyle name="Обычный 12 4 6 3 3 3" xfId="23556"/>
    <cellStyle name="Обычный 12 4 6 3 3 3 2" xfId="51840"/>
    <cellStyle name="Обычный 12 4 6 3 3 4" xfId="33264"/>
    <cellStyle name="Обычный 12 4 6 3 4" xfId="6293"/>
    <cellStyle name="Обычный 12 4 6 3 4 2" xfId="9575"/>
    <cellStyle name="Обычный 12 4 6 3 4 2 2" xfId="37860"/>
    <cellStyle name="Обычный 12 4 6 3 4 3" xfId="23557"/>
    <cellStyle name="Обычный 12 4 6 3 4 3 2" xfId="51841"/>
    <cellStyle name="Обычный 12 4 6 3 4 4" xfId="34580"/>
    <cellStyle name="Обычный 12 4 6 3 5" xfId="9572"/>
    <cellStyle name="Обычный 12 4 6 3 5 2" xfId="37857"/>
    <cellStyle name="Обычный 12 4 6 3 6" xfId="15294"/>
    <cellStyle name="Обычный 12 4 6 3 6 2" xfId="43579"/>
    <cellStyle name="Обычный 12 4 6 3 7" xfId="19228"/>
    <cellStyle name="Обычный 12 4 6 3 7 2" xfId="47512"/>
    <cellStyle name="Обычный 12 4 6 3 8" xfId="20437"/>
    <cellStyle name="Обычный 12 4 6 3 8 2" xfId="48721"/>
    <cellStyle name="Обычный 12 4 6 3 9" xfId="23554"/>
    <cellStyle name="Обычный 12 4 6 3 9 2" xfId="51838"/>
    <cellStyle name="Обычный 12 4 6 4" xfId="1804"/>
    <cellStyle name="Обычный 12 4 6 4 2" xfId="3779"/>
    <cellStyle name="Обычный 12 4 6 4 2 2" xfId="9577"/>
    <cellStyle name="Обычный 12 4 6 4 2 2 2" xfId="37862"/>
    <cellStyle name="Обычный 12 4 6 4 2 3" xfId="17927"/>
    <cellStyle name="Обычный 12 4 6 4 2 3 2" xfId="46212"/>
    <cellStyle name="Обычный 12 4 6 4 2 4" xfId="23559"/>
    <cellStyle name="Обычный 12 4 6 4 2 4 2" xfId="51843"/>
    <cellStyle name="Обычный 12 4 6 4 2 5" xfId="32069"/>
    <cellStyle name="Обычный 12 4 6 4 3" xfId="9576"/>
    <cellStyle name="Обычный 12 4 6 4 3 2" xfId="37861"/>
    <cellStyle name="Обычный 12 4 6 4 4" xfId="15952"/>
    <cellStyle name="Обычный 12 4 6 4 4 2" xfId="44237"/>
    <cellStyle name="Обычный 12 4 6 4 5" xfId="23558"/>
    <cellStyle name="Обычный 12 4 6 4 5 2" xfId="51842"/>
    <cellStyle name="Обычный 12 4 6 4 6" xfId="30094"/>
    <cellStyle name="Обычный 12 4 6 4 7" xfId="60432"/>
    <cellStyle name="Обычный 12 4 6 5" xfId="2462"/>
    <cellStyle name="Обычный 12 4 6 5 2" xfId="9578"/>
    <cellStyle name="Обычный 12 4 6 5 2 2" xfId="37863"/>
    <cellStyle name="Обычный 12 4 6 5 3" xfId="16610"/>
    <cellStyle name="Обычный 12 4 6 5 3 2" xfId="44895"/>
    <cellStyle name="Обычный 12 4 6 5 4" xfId="23560"/>
    <cellStyle name="Обычный 12 4 6 5 4 2" xfId="51844"/>
    <cellStyle name="Обычный 12 4 6 5 5" xfId="30752"/>
    <cellStyle name="Обычный 12 4 6 6" xfId="4972"/>
    <cellStyle name="Обычный 12 4 6 6 2" xfId="9579"/>
    <cellStyle name="Обычный 12 4 6 6 2 2" xfId="37864"/>
    <cellStyle name="Обычный 12 4 6 6 3" xfId="23561"/>
    <cellStyle name="Обычный 12 4 6 6 3 2" xfId="51845"/>
    <cellStyle name="Обычный 12 4 6 6 4" xfId="33261"/>
    <cellStyle name="Обычный 12 4 6 7" xfId="6290"/>
    <cellStyle name="Обычный 12 4 6 7 2" xfId="9580"/>
    <cellStyle name="Обычный 12 4 6 7 2 2" xfId="37865"/>
    <cellStyle name="Обычный 12 4 6 7 3" xfId="23562"/>
    <cellStyle name="Обычный 12 4 6 7 3 2" xfId="51846"/>
    <cellStyle name="Обычный 12 4 6 7 4" xfId="34577"/>
    <cellStyle name="Обычный 12 4 6 8" xfId="9561"/>
    <cellStyle name="Обычный 12 4 6 8 2" xfId="37846"/>
    <cellStyle name="Обычный 12 4 6 9" xfId="14635"/>
    <cellStyle name="Обычный 12 4 6 9 2" xfId="42920"/>
    <cellStyle name="Обычный 12 4 7" xfId="647"/>
    <cellStyle name="Обычный 12 4 7 10" xfId="20438"/>
    <cellStyle name="Обычный 12 4 7 10 2" xfId="48722"/>
    <cellStyle name="Обычный 12 4 7 11" xfId="23563"/>
    <cellStyle name="Обычный 12 4 7 11 2" xfId="51847"/>
    <cellStyle name="Обычный 12 4 7 12" xfId="28942"/>
    <cellStyle name="Обычный 12 4 7 13" xfId="57741"/>
    <cellStyle name="Обычный 12 4 7 14" xfId="59091"/>
    <cellStyle name="Обычный 12 4 7 2" xfId="1147"/>
    <cellStyle name="Обычный 12 4 7 2 10" xfId="29438"/>
    <cellStyle name="Обычный 12 4 7 2 11" xfId="57742"/>
    <cellStyle name="Обычный 12 4 7 2 12" xfId="59092"/>
    <cellStyle name="Обычный 12 4 7 2 2" xfId="3123"/>
    <cellStyle name="Обычный 12 4 7 2 2 2" xfId="9583"/>
    <cellStyle name="Обычный 12 4 7 2 2 2 2" xfId="37868"/>
    <cellStyle name="Обычный 12 4 7 2 2 3" xfId="17271"/>
    <cellStyle name="Обычный 12 4 7 2 2 3 2" xfId="45556"/>
    <cellStyle name="Обычный 12 4 7 2 2 4" xfId="23565"/>
    <cellStyle name="Обычный 12 4 7 2 2 4 2" xfId="51849"/>
    <cellStyle name="Обычный 12 4 7 2 2 5" xfId="31413"/>
    <cellStyle name="Обычный 12 4 7 2 2 6" xfId="60437"/>
    <cellStyle name="Обычный 12 4 7 2 3" xfId="4977"/>
    <cellStyle name="Обычный 12 4 7 2 3 2" xfId="9584"/>
    <cellStyle name="Обычный 12 4 7 2 3 2 2" xfId="37869"/>
    <cellStyle name="Обычный 12 4 7 2 3 3" xfId="23566"/>
    <cellStyle name="Обычный 12 4 7 2 3 3 2" xfId="51850"/>
    <cellStyle name="Обычный 12 4 7 2 3 4" xfId="33266"/>
    <cellStyle name="Обычный 12 4 7 2 4" xfId="6295"/>
    <cellStyle name="Обычный 12 4 7 2 4 2" xfId="9585"/>
    <cellStyle name="Обычный 12 4 7 2 4 2 2" xfId="37870"/>
    <cellStyle name="Обычный 12 4 7 2 4 3" xfId="23567"/>
    <cellStyle name="Обычный 12 4 7 2 4 3 2" xfId="51851"/>
    <cellStyle name="Обычный 12 4 7 2 4 4" xfId="34582"/>
    <cellStyle name="Обычный 12 4 7 2 5" xfId="9582"/>
    <cellStyle name="Обычный 12 4 7 2 5 2" xfId="37867"/>
    <cellStyle name="Обычный 12 4 7 2 6" xfId="15296"/>
    <cellStyle name="Обычный 12 4 7 2 6 2" xfId="43581"/>
    <cellStyle name="Обычный 12 4 7 2 7" xfId="19230"/>
    <cellStyle name="Обычный 12 4 7 2 7 2" xfId="47514"/>
    <cellStyle name="Обычный 12 4 7 2 8" xfId="20439"/>
    <cellStyle name="Обычный 12 4 7 2 8 2" xfId="48723"/>
    <cellStyle name="Обычный 12 4 7 2 9" xfId="23564"/>
    <cellStyle name="Обычный 12 4 7 2 9 2" xfId="51848"/>
    <cellStyle name="Обычный 12 4 7 3" xfId="1969"/>
    <cellStyle name="Обычный 12 4 7 3 2" xfId="3944"/>
    <cellStyle name="Обычный 12 4 7 3 2 2" xfId="9587"/>
    <cellStyle name="Обычный 12 4 7 3 2 2 2" xfId="37872"/>
    <cellStyle name="Обычный 12 4 7 3 2 3" xfId="18092"/>
    <cellStyle name="Обычный 12 4 7 3 2 3 2" xfId="46377"/>
    <cellStyle name="Обычный 12 4 7 3 2 4" xfId="23569"/>
    <cellStyle name="Обычный 12 4 7 3 2 4 2" xfId="51853"/>
    <cellStyle name="Обычный 12 4 7 3 2 5" xfId="32234"/>
    <cellStyle name="Обычный 12 4 7 3 3" xfId="9586"/>
    <cellStyle name="Обычный 12 4 7 3 3 2" xfId="37871"/>
    <cellStyle name="Обычный 12 4 7 3 4" xfId="16117"/>
    <cellStyle name="Обычный 12 4 7 3 4 2" xfId="44402"/>
    <cellStyle name="Обычный 12 4 7 3 5" xfId="23568"/>
    <cellStyle name="Обычный 12 4 7 3 5 2" xfId="51852"/>
    <cellStyle name="Обычный 12 4 7 3 6" xfId="30259"/>
    <cellStyle name="Обычный 12 4 7 3 7" xfId="60436"/>
    <cellStyle name="Обычный 12 4 7 4" xfId="2627"/>
    <cellStyle name="Обычный 12 4 7 4 2" xfId="9588"/>
    <cellStyle name="Обычный 12 4 7 4 2 2" xfId="37873"/>
    <cellStyle name="Обычный 12 4 7 4 3" xfId="16775"/>
    <cellStyle name="Обычный 12 4 7 4 3 2" xfId="45060"/>
    <cellStyle name="Обычный 12 4 7 4 4" xfId="23570"/>
    <cellStyle name="Обычный 12 4 7 4 4 2" xfId="51854"/>
    <cellStyle name="Обычный 12 4 7 4 5" xfId="30917"/>
    <cellStyle name="Обычный 12 4 7 5" xfId="4976"/>
    <cellStyle name="Обычный 12 4 7 5 2" xfId="9589"/>
    <cellStyle name="Обычный 12 4 7 5 2 2" xfId="37874"/>
    <cellStyle name="Обычный 12 4 7 5 3" xfId="23571"/>
    <cellStyle name="Обычный 12 4 7 5 3 2" xfId="51855"/>
    <cellStyle name="Обычный 12 4 7 5 4" xfId="33265"/>
    <cellStyle name="Обычный 12 4 7 6" xfId="6294"/>
    <cellStyle name="Обычный 12 4 7 6 2" xfId="9590"/>
    <cellStyle name="Обычный 12 4 7 6 2 2" xfId="37875"/>
    <cellStyle name="Обычный 12 4 7 6 3" xfId="23572"/>
    <cellStyle name="Обычный 12 4 7 6 3 2" xfId="51856"/>
    <cellStyle name="Обычный 12 4 7 6 4" xfId="34581"/>
    <cellStyle name="Обычный 12 4 7 7" xfId="9581"/>
    <cellStyle name="Обычный 12 4 7 7 2" xfId="37866"/>
    <cellStyle name="Обычный 12 4 7 8" xfId="14800"/>
    <cellStyle name="Обычный 12 4 7 8 2" xfId="43085"/>
    <cellStyle name="Обычный 12 4 7 9" xfId="19229"/>
    <cellStyle name="Обычный 12 4 7 9 2" xfId="47513"/>
    <cellStyle name="Обычный 12 4 8" xfId="1100"/>
    <cellStyle name="Обычный 12 4 8 10" xfId="29391"/>
    <cellStyle name="Обычный 12 4 8 11" xfId="57743"/>
    <cellStyle name="Обычный 12 4 8 12" xfId="59093"/>
    <cellStyle name="Обычный 12 4 8 2" xfId="3076"/>
    <cellStyle name="Обычный 12 4 8 2 2" xfId="9592"/>
    <cellStyle name="Обычный 12 4 8 2 2 2" xfId="37877"/>
    <cellStyle name="Обычный 12 4 8 2 3" xfId="17224"/>
    <cellStyle name="Обычный 12 4 8 2 3 2" xfId="45509"/>
    <cellStyle name="Обычный 12 4 8 2 4" xfId="23574"/>
    <cellStyle name="Обычный 12 4 8 2 4 2" xfId="51858"/>
    <cellStyle name="Обычный 12 4 8 2 5" xfId="31366"/>
    <cellStyle name="Обычный 12 4 8 2 6" xfId="60438"/>
    <cellStyle name="Обычный 12 4 8 3" xfId="4978"/>
    <cellStyle name="Обычный 12 4 8 3 2" xfId="9593"/>
    <cellStyle name="Обычный 12 4 8 3 2 2" xfId="37878"/>
    <cellStyle name="Обычный 12 4 8 3 3" xfId="23575"/>
    <cellStyle name="Обычный 12 4 8 3 3 2" xfId="51859"/>
    <cellStyle name="Обычный 12 4 8 3 4" xfId="33267"/>
    <cellStyle name="Обычный 12 4 8 4" xfId="6296"/>
    <cellStyle name="Обычный 12 4 8 4 2" xfId="9594"/>
    <cellStyle name="Обычный 12 4 8 4 2 2" xfId="37879"/>
    <cellStyle name="Обычный 12 4 8 4 3" xfId="23576"/>
    <cellStyle name="Обычный 12 4 8 4 3 2" xfId="51860"/>
    <cellStyle name="Обычный 12 4 8 4 4" xfId="34583"/>
    <cellStyle name="Обычный 12 4 8 5" xfId="9591"/>
    <cellStyle name="Обычный 12 4 8 5 2" xfId="37876"/>
    <cellStyle name="Обычный 12 4 8 6" xfId="15249"/>
    <cellStyle name="Обычный 12 4 8 6 2" xfId="43534"/>
    <cellStyle name="Обычный 12 4 8 7" xfId="19231"/>
    <cellStyle name="Обычный 12 4 8 7 2" xfId="47515"/>
    <cellStyle name="Обычный 12 4 8 8" xfId="20440"/>
    <cellStyle name="Обычный 12 4 8 8 2" xfId="48724"/>
    <cellStyle name="Обычный 12 4 8 9" xfId="23573"/>
    <cellStyle name="Обычный 12 4 8 9 2" xfId="51857"/>
    <cellStyle name="Обычный 12 4 9" xfId="1640"/>
    <cellStyle name="Обычный 12 4 9 2" xfId="3615"/>
    <cellStyle name="Обычный 12 4 9 2 2" xfId="9596"/>
    <cellStyle name="Обычный 12 4 9 2 2 2" xfId="37881"/>
    <cellStyle name="Обычный 12 4 9 2 3" xfId="17763"/>
    <cellStyle name="Обычный 12 4 9 2 3 2" xfId="46048"/>
    <cellStyle name="Обычный 12 4 9 2 4" xfId="23578"/>
    <cellStyle name="Обычный 12 4 9 2 4 2" xfId="51862"/>
    <cellStyle name="Обычный 12 4 9 2 5" xfId="31905"/>
    <cellStyle name="Обычный 12 4 9 3" xfId="9595"/>
    <cellStyle name="Обычный 12 4 9 3 2" xfId="37880"/>
    <cellStyle name="Обычный 12 4 9 4" xfId="15788"/>
    <cellStyle name="Обычный 12 4 9 4 2" xfId="44073"/>
    <cellStyle name="Обычный 12 4 9 5" xfId="23577"/>
    <cellStyle name="Обычный 12 4 9 5 2" xfId="51861"/>
    <cellStyle name="Обычный 12 4 9 6" xfId="29930"/>
    <cellStyle name="Обычный 12 4 9 7" xfId="60343"/>
    <cellStyle name="Обычный 12 5" xfId="215"/>
    <cellStyle name="Обычный 12 5 10" xfId="4288"/>
    <cellStyle name="Обычный 12 5 10 2" xfId="9598"/>
    <cellStyle name="Обычный 12 5 10 2 2" xfId="37883"/>
    <cellStyle name="Обычный 12 5 10 3" xfId="18436"/>
    <cellStyle name="Обычный 12 5 10 3 2" xfId="46721"/>
    <cellStyle name="Обычный 12 5 10 4" xfId="23580"/>
    <cellStyle name="Обычный 12 5 10 4 2" xfId="51864"/>
    <cellStyle name="Обычный 12 5 10 5" xfId="32578"/>
    <cellStyle name="Обычный 12 5 11" xfId="4451"/>
    <cellStyle name="Обычный 12 5 11 2" xfId="9599"/>
    <cellStyle name="Обычный 12 5 11 2 2" xfId="37884"/>
    <cellStyle name="Обычный 12 5 11 3" xfId="18599"/>
    <cellStyle name="Обычный 12 5 11 3 2" xfId="46884"/>
    <cellStyle name="Обычный 12 5 11 4" xfId="23581"/>
    <cellStyle name="Обычный 12 5 11 4 2" xfId="51865"/>
    <cellStyle name="Обычный 12 5 11 5" xfId="32741"/>
    <cellStyle name="Обычный 12 5 12" xfId="4979"/>
    <cellStyle name="Обычный 12 5 12 2" xfId="9600"/>
    <cellStyle name="Обычный 12 5 12 2 2" xfId="37885"/>
    <cellStyle name="Обычный 12 5 12 3" xfId="23582"/>
    <cellStyle name="Обычный 12 5 12 3 2" xfId="51866"/>
    <cellStyle name="Обычный 12 5 12 4" xfId="33268"/>
    <cellStyle name="Обычный 12 5 13" xfId="6297"/>
    <cellStyle name="Обычный 12 5 13 2" xfId="9601"/>
    <cellStyle name="Обычный 12 5 13 2 2" xfId="37886"/>
    <cellStyle name="Обычный 12 5 13 3" xfId="23583"/>
    <cellStyle name="Обычный 12 5 13 3 2" xfId="51867"/>
    <cellStyle name="Обычный 12 5 13 4" xfId="34584"/>
    <cellStyle name="Обычный 12 5 14" xfId="7250"/>
    <cellStyle name="Обычный 12 5 14 2" xfId="9602"/>
    <cellStyle name="Обычный 12 5 14 2 2" xfId="37887"/>
    <cellStyle name="Обычный 12 5 14 3" xfId="23584"/>
    <cellStyle name="Обычный 12 5 14 3 2" xfId="51868"/>
    <cellStyle name="Обычный 12 5 14 4" xfId="35535"/>
    <cellStyle name="Обычный 12 5 15" xfId="9597"/>
    <cellStyle name="Обычный 12 5 15 2" xfId="37882"/>
    <cellStyle name="Обычный 12 5 16" xfId="14483"/>
    <cellStyle name="Обычный 12 5 16 2" xfId="42768"/>
    <cellStyle name="Обычный 12 5 17" xfId="18761"/>
    <cellStyle name="Обычный 12 5 17 2" xfId="47045"/>
    <cellStyle name="Обычный 12 5 18" xfId="20441"/>
    <cellStyle name="Обычный 12 5 18 2" xfId="48725"/>
    <cellStyle name="Обычный 12 5 19" xfId="23579"/>
    <cellStyle name="Обычный 12 5 19 2" xfId="51863"/>
    <cellStyle name="Обычный 12 5 2" xfId="216"/>
    <cellStyle name="Обычный 12 5 2 10" xfId="4980"/>
    <cellStyle name="Обычный 12 5 2 10 2" xfId="9604"/>
    <cellStyle name="Обычный 12 5 2 10 2 2" xfId="37889"/>
    <cellStyle name="Обычный 12 5 2 10 3" xfId="23586"/>
    <cellStyle name="Обычный 12 5 2 10 3 2" xfId="51870"/>
    <cellStyle name="Обычный 12 5 2 10 4" xfId="33269"/>
    <cellStyle name="Обычный 12 5 2 11" xfId="6298"/>
    <cellStyle name="Обычный 12 5 2 11 2" xfId="9605"/>
    <cellStyle name="Обычный 12 5 2 11 2 2" xfId="37890"/>
    <cellStyle name="Обычный 12 5 2 11 3" xfId="23587"/>
    <cellStyle name="Обычный 12 5 2 11 3 2" xfId="51871"/>
    <cellStyle name="Обычный 12 5 2 11 4" xfId="34585"/>
    <cellStyle name="Обычный 12 5 2 12" xfId="7251"/>
    <cellStyle name="Обычный 12 5 2 12 2" xfId="9606"/>
    <cellStyle name="Обычный 12 5 2 12 2 2" xfId="37891"/>
    <cellStyle name="Обычный 12 5 2 12 3" xfId="23588"/>
    <cellStyle name="Обычный 12 5 2 12 3 2" xfId="51872"/>
    <cellStyle name="Обычный 12 5 2 12 4" xfId="35536"/>
    <cellStyle name="Обычный 12 5 2 13" xfId="9603"/>
    <cellStyle name="Обычный 12 5 2 13 2" xfId="37888"/>
    <cellStyle name="Обычный 12 5 2 14" xfId="14484"/>
    <cellStyle name="Обычный 12 5 2 14 2" xfId="42769"/>
    <cellStyle name="Обычный 12 5 2 15" xfId="18762"/>
    <cellStyle name="Обычный 12 5 2 15 2" xfId="47046"/>
    <cellStyle name="Обычный 12 5 2 16" xfId="20442"/>
    <cellStyle name="Обычный 12 5 2 16 2" xfId="48726"/>
    <cellStyle name="Обычный 12 5 2 17" xfId="23585"/>
    <cellStyle name="Обычный 12 5 2 17 2" xfId="51869"/>
    <cellStyle name="Обычный 12 5 2 18" xfId="28465"/>
    <cellStyle name="Обычный 12 5 2 18 2" xfId="56749"/>
    <cellStyle name="Обычный 12 5 2 19" xfId="28626"/>
    <cellStyle name="Обычный 12 5 2 2" xfId="217"/>
    <cellStyle name="Обычный 12 5 2 2 10" xfId="6299"/>
    <cellStyle name="Обычный 12 5 2 2 10 2" xfId="9608"/>
    <cellStyle name="Обычный 12 5 2 2 10 2 2" xfId="37893"/>
    <cellStyle name="Обычный 12 5 2 2 10 3" xfId="23590"/>
    <cellStyle name="Обычный 12 5 2 2 10 3 2" xfId="51874"/>
    <cellStyle name="Обычный 12 5 2 2 10 4" xfId="34586"/>
    <cellStyle name="Обычный 12 5 2 2 11" xfId="7252"/>
    <cellStyle name="Обычный 12 5 2 2 11 2" xfId="9609"/>
    <cellStyle name="Обычный 12 5 2 2 11 2 2" xfId="37894"/>
    <cellStyle name="Обычный 12 5 2 2 11 3" xfId="23591"/>
    <cellStyle name="Обычный 12 5 2 2 11 3 2" xfId="51875"/>
    <cellStyle name="Обычный 12 5 2 2 11 4" xfId="35537"/>
    <cellStyle name="Обычный 12 5 2 2 12" xfId="9607"/>
    <cellStyle name="Обычный 12 5 2 2 12 2" xfId="37892"/>
    <cellStyle name="Обычный 12 5 2 2 13" xfId="14485"/>
    <cellStyle name="Обычный 12 5 2 2 13 2" xfId="42770"/>
    <cellStyle name="Обычный 12 5 2 2 14" xfId="18763"/>
    <cellStyle name="Обычный 12 5 2 2 14 2" xfId="47047"/>
    <cellStyle name="Обычный 12 5 2 2 15" xfId="20443"/>
    <cellStyle name="Обычный 12 5 2 2 15 2" xfId="48727"/>
    <cellStyle name="Обычный 12 5 2 2 16" xfId="23589"/>
    <cellStyle name="Обычный 12 5 2 2 16 2" xfId="51873"/>
    <cellStyle name="Обычный 12 5 2 2 17" xfId="28466"/>
    <cellStyle name="Обычный 12 5 2 2 17 2" xfId="56750"/>
    <cellStyle name="Обычный 12 5 2 2 18" xfId="28627"/>
    <cellStyle name="Обычный 12 5 2 2 19" xfId="56910"/>
    <cellStyle name="Обычный 12 5 2 2 2" xfId="487"/>
    <cellStyle name="Обычный 12 5 2 2 2 10" xfId="19232"/>
    <cellStyle name="Обычный 12 5 2 2 2 10 2" xfId="47516"/>
    <cellStyle name="Обычный 12 5 2 2 2 11" xfId="20444"/>
    <cellStyle name="Обычный 12 5 2 2 2 11 2" xfId="48728"/>
    <cellStyle name="Обычный 12 5 2 2 2 12" xfId="23592"/>
    <cellStyle name="Обычный 12 5 2 2 2 12 2" xfId="51876"/>
    <cellStyle name="Обычный 12 5 2 2 2 13" xfId="28791"/>
    <cellStyle name="Обычный 12 5 2 2 2 14" xfId="57747"/>
    <cellStyle name="Обычный 12 5 2 2 2 15" xfId="59097"/>
    <cellStyle name="Обычный 12 5 2 2 2 2" xfId="828"/>
    <cellStyle name="Обычный 12 5 2 2 2 2 10" xfId="20445"/>
    <cellStyle name="Обычный 12 5 2 2 2 2 10 2" xfId="48729"/>
    <cellStyle name="Обычный 12 5 2 2 2 2 11" xfId="23593"/>
    <cellStyle name="Обычный 12 5 2 2 2 2 11 2" xfId="51877"/>
    <cellStyle name="Обычный 12 5 2 2 2 2 12" xfId="29120"/>
    <cellStyle name="Обычный 12 5 2 2 2 2 13" xfId="57748"/>
    <cellStyle name="Обычный 12 5 2 2 2 2 14" xfId="59098"/>
    <cellStyle name="Обычный 12 5 2 2 2 2 2" xfId="1152"/>
    <cellStyle name="Обычный 12 5 2 2 2 2 2 10" xfId="29443"/>
    <cellStyle name="Обычный 12 5 2 2 2 2 2 11" xfId="57749"/>
    <cellStyle name="Обычный 12 5 2 2 2 2 2 12" xfId="59099"/>
    <cellStyle name="Обычный 12 5 2 2 2 2 2 2" xfId="3128"/>
    <cellStyle name="Обычный 12 5 2 2 2 2 2 2 2" xfId="9613"/>
    <cellStyle name="Обычный 12 5 2 2 2 2 2 2 2 2" xfId="37898"/>
    <cellStyle name="Обычный 12 5 2 2 2 2 2 2 3" xfId="17276"/>
    <cellStyle name="Обычный 12 5 2 2 2 2 2 2 3 2" xfId="45561"/>
    <cellStyle name="Обычный 12 5 2 2 2 2 2 2 4" xfId="23595"/>
    <cellStyle name="Обычный 12 5 2 2 2 2 2 2 4 2" xfId="51879"/>
    <cellStyle name="Обычный 12 5 2 2 2 2 2 2 5" xfId="31418"/>
    <cellStyle name="Обычный 12 5 2 2 2 2 2 2 6" xfId="60444"/>
    <cellStyle name="Обычный 12 5 2 2 2 2 2 3" xfId="4984"/>
    <cellStyle name="Обычный 12 5 2 2 2 2 2 3 2" xfId="9614"/>
    <cellStyle name="Обычный 12 5 2 2 2 2 2 3 2 2" xfId="37899"/>
    <cellStyle name="Обычный 12 5 2 2 2 2 2 3 3" xfId="23596"/>
    <cellStyle name="Обычный 12 5 2 2 2 2 2 3 3 2" xfId="51880"/>
    <cellStyle name="Обычный 12 5 2 2 2 2 2 3 4" xfId="33273"/>
    <cellStyle name="Обычный 12 5 2 2 2 2 2 4" xfId="6302"/>
    <cellStyle name="Обычный 12 5 2 2 2 2 2 4 2" xfId="9615"/>
    <cellStyle name="Обычный 12 5 2 2 2 2 2 4 2 2" xfId="37900"/>
    <cellStyle name="Обычный 12 5 2 2 2 2 2 4 3" xfId="23597"/>
    <cellStyle name="Обычный 12 5 2 2 2 2 2 4 3 2" xfId="51881"/>
    <cellStyle name="Обычный 12 5 2 2 2 2 2 4 4" xfId="34589"/>
    <cellStyle name="Обычный 12 5 2 2 2 2 2 5" xfId="9612"/>
    <cellStyle name="Обычный 12 5 2 2 2 2 2 5 2" xfId="37897"/>
    <cellStyle name="Обычный 12 5 2 2 2 2 2 6" xfId="15301"/>
    <cellStyle name="Обычный 12 5 2 2 2 2 2 6 2" xfId="43586"/>
    <cellStyle name="Обычный 12 5 2 2 2 2 2 7" xfId="19234"/>
    <cellStyle name="Обычный 12 5 2 2 2 2 2 7 2" xfId="47518"/>
    <cellStyle name="Обычный 12 5 2 2 2 2 2 8" xfId="20446"/>
    <cellStyle name="Обычный 12 5 2 2 2 2 2 8 2" xfId="48730"/>
    <cellStyle name="Обычный 12 5 2 2 2 2 2 9" xfId="23594"/>
    <cellStyle name="Обычный 12 5 2 2 2 2 2 9 2" xfId="51878"/>
    <cellStyle name="Обычный 12 5 2 2 2 2 3" xfId="2147"/>
    <cellStyle name="Обычный 12 5 2 2 2 2 3 2" xfId="4122"/>
    <cellStyle name="Обычный 12 5 2 2 2 2 3 2 2" xfId="9617"/>
    <cellStyle name="Обычный 12 5 2 2 2 2 3 2 2 2" xfId="37902"/>
    <cellStyle name="Обычный 12 5 2 2 2 2 3 2 3" xfId="18270"/>
    <cellStyle name="Обычный 12 5 2 2 2 2 3 2 3 2" xfId="46555"/>
    <cellStyle name="Обычный 12 5 2 2 2 2 3 2 4" xfId="23599"/>
    <cellStyle name="Обычный 12 5 2 2 2 2 3 2 4 2" xfId="51883"/>
    <cellStyle name="Обычный 12 5 2 2 2 2 3 2 5" xfId="32412"/>
    <cellStyle name="Обычный 12 5 2 2 2 2 3 3" xfId="9616"/>
    <cellStyle name="Обычный 12 5 2 2 2 2 3 3 2" xfId="37901"/>
    <cellStyle name="Обычный 12 5 2 2 2 2 3 4" xfId="16295"/>
    <cellStyle name="Обычный 12 5 2 2 2 2 3 4 2" xfId="44580"/>
    <cellStyle name="Обычный 12 5 2 2 2 2 3 5" xfId="23598"/>
    <cellStyle name="Обычный 12 5 2 2 2 2 3 5 2" xfId="51882"/>
    <cellStyle name="Обычный 12 5 2 2 2 2 3 6" xfId="30437"/>
    <cellStyle name="Обычный 12 5 2 2 2 2 3 7" xfId="60443"/>
    <cellStyle name="Обычный 12 5 2 2 2 2 4" xfId="2805"/>
    <cellStyle name="Обычный 12 5 2 2 2 2 4 2" xfId="9618"/>
    <cellStyle name="Обычный 12 5 2 2 2 2 4 2 2" xfId="37903"/>
    <cellStyle name="Обычный 12 5 2 2 2 2 4 3" xfId="16953"/>
    <cellStyle name="Обычный 12 5 2 2 2 2 4 3 2" xfId="45238"/>
    <cellStyle name="Обычный 12 5 2 2 2 2 4 4" xfId="23600"/>
    <cellStyle name="Обычный 12 5 2 2 2 2 4 4 2" xfId="51884"/>
    <cellStyle name="Обычный 12 5 2 2 2 2 4 5" xfId="31095"/>
    <cellStyle name="Обычный 12 5 2 2 2 2 5" xfId="4983"/>
    <cellStyle name="Обычный 12 5 2 2 2 2 5 2" xfId="9619"/>
    <cellStyle name="Обычный 12 5 2 2 2 2 5 2 2" xfId="37904"/>
    <cellStyle name="Обычный 12 5 2 2 2 2 5 3" xfId="23601"/>
    <cellStyle name="Обычный 12 5 2 2 2 2 5 3 2" xfId="51885"/>
    <cellStyle name="Обычный 12 5 2 2 2 2 5 4" xfId="33272"/>
    <cellStyle name="Обычный 12 5 2 2 2 2 6" xfId="6301"/>
    <cellStyle name="Обычный 12 5 2 2 2 2 6 2" xfId="9620"/>
    <cellStyle name="Обычный 12 5 2 2 2 2 6 2 2" xfId="37905"/>
    <cellStyle name="Обычный 12 5 2 2 2 2 6 3" xfId="23602"/>
    <cellStyle name="Обычный 12 5 2 2 2 2 6 3 2" xfId="51886"/>
    <cellStyle name="Обычный 12 5 2 2 2 2 6 4" xfId="34588"/>
    <cellStyle name="Обычный 12 5 2 2 2 2 7" xfId="9611"/>
    <cellStyle name="Обычный 12 5 2 2 2 2 7 2" xfId="37896"/>
    <cellStyle name="Обычный 12 5 2 2 2 2 8" xfId="14978"/>
    <cellStyle name="Обычный 12 5 2 2 2 2 8 2" xfId="43263"/>
    <cellStyle name="Обычный 12 5 2 2 2 2 9" xfId="19233"/>
    <cellStyle name="Обычный 12 5 2 2 2 2 9 2" xfId="47517"/>
    <cellStyle name="Обычный 12 5 2 2 2 3" xfId="1151"/>
    <cellStyle name="Обычный 12 5 2 2 2 3 10" xfId="29442"/>
    <cellStyle name="Обычный 12 5 2 2 2 3 11" xfId="57750"/>
    <cellStyle name="Обычный 12 5 2 2 2 3 12" xfId="59100"/>
    <cellStyle name="Обычный 12 5 2 2 2 3 2" xfId="3127"/>
    <cellStyle name="Обычный 12 5 2 2 2 3 2 2" xfId="9622"/>
    <cellStyle name="Обычный 12 5 2 2 2 3 2 2 2" xfId="37907"/>
    <cellStyle name="Обычный 12 5 2 2 2 3 2 3" xfId="17275"/>
    <cellStyle name="Обычный 12 5 2 2 2 3 2 3 2" xfId="45560"/>
    <cellStyle name="Обычный 12 5 2 2 2 3 2 4" xfId="23604"/>
    <cellStyle name="Обычный 12 5 2 2 2 3 2 4 2" xfId="51888"/>
    <cellStyle name="Обычный 12 5 2 2 2 3 2 5" xfId="31417"/>
    <cellStyle name="Обычный 12 5 2 2 2 3 2 6" xfId="60445"/>
    <cellStyle name="Обычный 12 5 2 2 2 3 3" xfId="4985"/>
    <cellStyle name="Обычный 12 5 2 2 2 3 3 2" xfId="9623"/>
    <cellStyle name="Обычный 12 5 2 2 2 3 3 2 2" xfId="37908"/>
    <cellStyle name="Обычный 12 5 2 2 2 3 3 3" xfId="23605"/>
    <cellStyle name="Обычный 12 5 2 2 2 3 3 3 2" xfId="51889"/>
    <cellStyle name="Обычный 12 5 2 2 2 3 3 4" xfId="33274"/>
    <cellStyle name="Обычный 12 5 2 2 2 3 4" xfId="6303"/>
    <cellStyle name="Обычный 12 5 2 2 2 3 4 2" xfId="9624"/>
    <cellStyle name="Обычный 12 5 2 2 2 3 4 2 2" xfId="37909"/>
    <cellStyle name="Обычный 12 5 2 2 2 3 4 3" xfId="23606"/>
    <cellStyle name="Обычный 12 5 2 2 2 3 4 3 2" xfId="51890"/>
    <cellStyle name="Обычный 12 5 2 2 2 3 4 4" xfId="34590"/>
    <cellStyle name="Обычный 12 5 2 2 2 3 5" xfId="9621"/>
    <cellStyle name="Обычный 12 5 2 2 2 3 5 2" xfId="37906"/>
    <cellStyle name="Обычный 12 5 2 2 2 3 6" xfId="15300"/>
    <cellStyle name="Обычный 12 5 2 2 2 3 6 2" xfId="43585"/>
    <cellStyle name="Обычный 12 5 2 2 2 3 7" xfId="19235"/>
    <cellStyle name="Обычный 12 5 2 2 2 3 7 2" xfId="47519"/>
    <cellStyle name="Обычный 12 5 2 2 2 3 8" xfId="20447"/>
    <cellStyle name="Обычный 12 5 2 2 2 3 8 2" xfId="48731"/>
    <cellStyle name="Обычный 12 5 2 2 2 3 9" xfId="23603"/>
    <cellStyle name="Обычный 12 5 2 2 2 3 9 2" xfId="51887"/>
    <cellStyle name="Обычный 12 5 2 2 2 4" xfId="1818"/>
    <cellStyle name="Обычный 12 5 2 2 2 4 2" xfId="3793"/>
    <cellStyle name="Обычный 12 5 2 2 2 4 2 2" xfId="9626"/>
    <cellStyle name="Обычный 12 5 2 2 2 4 2 2 2" xfId="37911"/>
    <cellStyle name="Обычный 12 5 2 2 2 4 2 3" xfId="17941"/>
    <cellStyle name="Обычный 12 5 2 2 2 4 2 3 2" xfId="46226"/>
    <cellStyle name="Обычный 12 5 2 2 2 4 2 4" xfId="23608"/>
    <cellStyle name="Обычный 12 5 2 2 2 4 2 4 2" xfId="51892"/>
    <cellStyle name="Обычный 12 5 2 2 2 4 2 5" xfId="32083"/>
    <cellStyle name="Обычный 12 5 2 2 2 4 3" xfId="9625"/>
    <cellStyle name="Обычный 12 5 2 2 2 4 3 2" xfId="37910"/>
    <cellStyle name="Обычный 12 5 2 2 2 4 4" xfId="15966"/>
    <cellStyle name="Обычный 12 5 2 2 2 4 4 2" xfId="44251"/>
    <cellStyle name="Обычный 12 5 2 2 2 4 5" xfId="23607"/>
    <cellStyle name="Обычный 12 5 2 2 2 4 5 2" xfId="51891"/>
    <cellStyle name="Обычный 12 5 2 2 2 4 6" xfId="30108"/>
    <cellStyle name="Обычный 12 5 2 2 2 4 7" xfId="60442"/>
    <cellStyle name="Обычный 12 5 2 2 2 5" xfId="2476"/>
    <cellStyle name="Обычный 12 5 2 2 2 5 2" xfId="9627"/>
    <cellStyle name="Обычный 12 5 2 2 2 5 2 2" xfId="37912"/>
    <cellStyle name="Обычный 12 5 2 2 2 5 3" xfId="16624"/>
    <cellStyle name="Обычный 12 5 2 2 2 5 3 2" xfId="44909"/>
    <cellStyle name="Обычный 12 5 2 2 2 5 4" xfId="23609"/>
    <cellStyle name="Обычный 12 5 2 2 2 5 4 2" xfId="51893"/>
    <cellStyle name="Обычный 12 5 2 2 2 5 5" xfId="30766"/>
    <cellStyle name="Обычный 12 5 2 2 2 6" xfId="4982"/>
    <cellStyle name="Обычный 12 5 2 2 2 6 2" xfId="9628"/>
    <cellStyle name="Обычный 12 5 2 2 2 6 2 2" xfId="37913"/>
    <cellStyle name="Обычный 12 5 2 2 2 6 3" xfId="23610"/>
    <cellStyle name="Обычный 12 5 2 2 2 6 3 2" xfId="51894"/>
    <cellStyle name="Обычный 12 5 2 2 2 6 4" xfId="33271"/>
    <cellStyle name="Обычный 12 5 2 2 2 7" xfId="6300"/>
    <cellStyle name="Обычный 12 5 2 2 2 7 2" xfId="9629"/>
    <cellStyle name="Обычный 12 5 2 2 2 7 2 2" xfId="37914"/>
    <cellStyle name="Обычный 12 5 2 2 2 7 3" xfId="23611"/>
    <cellStyle name="Обычный 12 5 2 2 2 7 3 2" xfId="51895"/>
    <cellStyle name="Обычный 12 5 2 2 2 7 4" xfId="34587"/>
    <cellStyle name="Обычный 12 5 2 2 2 8" xfId="9610"/>
    <cellStyle name="Обычный 12 5 2 2 2 8 2" xfId="37895"/>
    <cellStyle name="Обычный 12 5 2 2 2 9" xfId="14649"/>
    <cellStyle name="Обычный 12 5 2 2 2 9 2" xfId="42934"/>
    <cellStyle name="Обычный 12 5 2 2 20" xfId="57204"/>
    <cellStyle name="Обычный 12 5 2 2 21" xfId="57746"/>
    <cellStyle name="Обычный 12 5 2 2 22" xfId="59096"/>
    <cellStyle name="Обычный 12 5 2 2 3" xfId="661"/>
    <cellStyle name="Обычный 12 5 2 2 3 10" xfId="20448"/>
    <cellStyle name="Обычный 12 5 2 2 3 10 2" xfId="48732"/>
    <cellStyle name="Обычный 12 5 2 2 3 11" xfId="23612"/>
    <cellStyle name="Обычный 12 5 2 2 3 11 2" xfId="51896"/>
    <cellStyle name="Обычный 12 5 2 2 3 12" xfId="28956"/>
    <cellStyle name="Обычный 12 5 2 2 3 13" xfId="57751"/>
    <cellStyle name="Обычный 12 5 2 2 3 14" xfId="59101"/>
    <cellStyle name="Обычный 12 5 2 2 3 2" xfId="1153"/>
    <cellStyle name="Обычный 12 5 2 2 3 2 10" xfId="29444"/>
    <cellStyle name="Обычный 12 5 2 2 3 2 11" xfId="57752"/>
    <cellStyle name="Обычный 12 5 2 2 3 2 12" xfId="59102"/>
    <cellStyle name="Обычный 12 5 2 2 3 2 2" xfId="3129"/>
    <cellStyle name="Обычный 12 5 2 2 3 2 2 2" xfId="9632"/>
    <cellStyle name="Обычный 12 5 2 2 3 2 2 2 2" xfId="37917"/>
    <cellStyle name="Обычный 12 5 2 2 3 2 2 3" xfId="17277"/>
    <cellStyle name="Обычный 12 5 2 2 3 2 2 3 2" xfId="45562"/>
    <cellStyle name="Обычный 12 5 2 2 3 2 2 4" xfId="23614"/>
    <cellStyle name="Обычный 12 5 2 2 3 2 2 4 2" xfId="51898"/>
    <cellStyle name="Обычный 12 5 2 2 3 2 2 5" xfId="31419"/>
    <cellStyle name="Обычный 12 5 2 2 3 2 2 6" xfId="60447"/>
    <cellStyle name="Обычный 12 5 2 2 3 2 3" xfId="4987"/>
    <cellStyle name="Обычный 12 5 2 2 3 2 3 2" xfId="9633"/>
    <cellStyle name="Обычный 12 5 2 2 3 2 3 2 2" xfId="37918"/>
    <cellStyle name="Обычный 12 5 2 2 3 2 3 3" xfId="23615"/>
    <cellStyle name="Обычный 12 5 2 2 3 2 3 3 2" xfId="51899"/>
    <cellStyle name="Обычный 12 5 2 2 3 2 3 4" xfId="33276"/>
    <cellStyle name="Обычный 12 5 2 2 3 2 4" xfId="6305"/>
    <cellStyle name="Обычный 12 5 2 2 3 2 4 2" xfId="9634"/>
    <cellStyle name="Обычный 12 5 2 2 3 2 4 2 2" xfId="37919"/>
    <cellStyle name="Обычный 12 5 2 2 3 2 4 3" xfId="23616"/>
    <cellStyle name="Обычный 12 5 2 2 3 2 4 3 2" xfId="51900"/>
    <cellStyle name="Обычный 12 5 2 2 3 2 4 4" xfId="34592"/>
    <cellStyle name="Обычный 12 5 2 2 3 2 5" xfId="9631"/>
    <cellStyle name="Обычный 12 5 2 2 3 2 5 2" xfId="37916"/>
    <cellStyle name="Обычный 12 5 2 2 3 2 6" xfId="15302"/>
    <cellStyle name="Обычный 12 5 2 2 3 2 6 2" xfId="43587"/>
    <cellStyle name="Обычный 12 5 2 2 3 2 7" xfId="19237"/>
    <cellStyle name="Обычный 12 5 2 2 3 2 7 2" xfId="47521"/>
    <cellStyle name="Обычный 12 5 2 2 3 2 8" xfId="20449"/>
    <cellStyle name="Обычный 12 5 2 2 3 2 8 2" xfId="48733"/>
    <cellStyle name="Обычный 12 5 2 2 3 2 9" xfId="23613"/>
    <cellStyle name="Обычный 12 5 2 2 3 2 9 2" xfId="51897"/>
    <cellStyle name="Обычный 12 5 2 2 3 3" xfId="1983"/>
    <cellStyle name="Обычный 12 5 2 2 3 3 2" xfId="3958"/>
    <cellStyle name="Обычный 12 5 2 2 3 3 2 2" xfId="9636"/>
    <cellStyle name="Обычный 12 5 2 2 3 3 2 2 2" xfId="37921"/>
    <cellStyle name="Обычный 12 5 2 2 3 3 2 3" xfId="18106"/>
    <cellStyle name="Обычный 12 5 2 2 3 3 2 3 2" xfId="46391"/>
    <cellStyle name="Обычный 12 5 2 2 3 3 2 4" xfId="23618"/>
    <cellStyle name="Обычный 12 5 2 2 3 3 2 4 2" xfId="51902"/>
    <cellStyle name="Обычный 12 5 2 2 3 3 2 5" xfId="32248"/>
    <cellStyle name="Обычный 12 5 2 2 3 3 3" xfId="9635"/>
    <cellStyle name="Обычный 12 5 2 2 3 3 3 2" xfId="37920"/>
    <cellStyle name="Обычный 12 5 2 2 3 3 4" xfId="16131"/>
    <cellStyle name="Обычный 12 5 2 2 3 3 4 2" xfId="44416"/>
    <cellStyle name="Обычный 12 5 2 2 3 3 5" xfId="23617"/>
    <cellStyle name="Обычный 12 5 2 2 3 3 5 2" xfId="51901"/>
    <cellStyle name="Обычный 12 5 2 2 3 3 6" xfId="30273"/>
    <cellStyle name="Обычный 12 5 2 2 3 3 7" xfId="60446"/>
    <cellStyle name="Обычный 12 5 2 2 3 4" xfId="2641"/>
    <cellStyle name="Обычный 12 5 2 2 3 4 2" xfId="9637"/>
    <cellStyle name="Обычный 12 5 2 2 3 4 2 2" xfId="37922"/>
    <cellStyle name="Обычный 12 5 2 2 3 4 3" xfId="16789"/>
    <cellStyle name="Обычный 12 5 2 2 3 4 3 2" xfId="45074"/>
    <cellStyle name="Обычный 12 5 2 2 3 4 4" xfId="23619"/>
    <cellStyle name="Обычный 12 5 2 2 3 4 4 2" xfId="51903"/>
    <cellStyle name="Обычный 12 5 2 2 3 4 5" xfId="30931"/>
    <cellStyle name="Обычный 12 5 2 2 3 5" xfId="4986"/>
    <cellStyle name="Обычный 12 5 2 2 3 5 2" xfId="9638"/>
    <cellStyle name="Обычный 12 5 2 2 3 5 2 2" xfId="37923"/>
    <cellStyle name="Обычный 12 5 2 2 3 5 3" xfId="23620"/>
    <cellStyle name="Обычный 12 5 2 2 3 5 3 2" xfId="51904"/>
    <cellStyle name="Обычный 12 5 2 2 3 5 4" xfId="33275"/>
    <cellStyle name="Обычный 12 5 2 2 3 6" xfId="6304"/>
    <cellStyle name="Обычный 12 5 2 2 3 6 2" xfId="9639"/>
    <cellStyle name="Обычный 12 5 2 2 3 6 2 2" xfId="37924"/>
    <cellStyle name="Обычный 12 5 2 2 3 6 3" xfId="23621"/>
    <cellStyle name="Обычный 12 5 2 2 3 6 3 2" xfId="51905"/>
    <cellStyle name="Обычный 12 5 2 2 3 6 4" xfId="34591"/>
    <cellStyle name="Обычный 12 5 2 2 3 7" xfId="9630"/>
    <cellStyle name="Обычный 12 5 2 2 3 7 2" xfId="37915"/>
    <cellStyle name="Обычный 12 5 2 2 3 8" xfId="14814"/>
    <cellStyle name="Обычный 12 5 2 2 3 8 2" xfId="43099"/>
    <cellStyle name="Обычный 12 5 2 2 3 9" xfId="19236"/>
    <cellStyle name="Обычный 12 5 2 2 3 9 2" xfId="47520"/>
    <cellStyle name="Обычный 12 5 2 2 4" xfId="1150"/>
    <cellStyle name="Обычный 12 5 2 2 4 10" xfId="29441"/>
    <cellStyle name="Обычный 12 5 2 2 4 11" xfId="57753"/>
    <cellStyle name="Обычный 12 5 2 2 4 12" xfId="59103"/>
    <cellStyle name="Обычный 12 5 2 2 4 2" xfId="3126"/>
    <cellStyle name="Обычный 12 5 2 2 4 2 2" xfId="9641"/>
    <cellStyle name="Обычный 12 5 2 2 4 2 2 2" xfId="37926"/>
    <cellStyle name="Обычный 12 5 2 2 4 2 3" xfId="17274"/>
    <cellStyle name="Обычный 12 5 2 2 4 2 3 2" xfId="45559"/>
    <cellStyle name="Обычный 12 5 2 2 4 2 4" xfId="23623"/>
    <cellStyle name="Обычный 12 5 2 2 4 2 4 2" xfId="51907"/>
    <cellStyle name="Обычный 12 5 2 2 4 2 5" xfId="31416"/>
    <cellStyle name="Обычный 12 5 2 2 4 2 6" xfId="60448"/>
    <cellStyle name="Обычный 12 5 2 2 4 3" xfId="4988"/>
    <cellStyle name="Обычный 12 5 2 2 4 3 2" xfId="9642"/>
    <cellStyle name="Обычный 12 5 2 2 4 3 2 2" xfId="37927"/>
    <cellStyle name="Обычный 12 5 2 2 4 3 3" xfId="23624"/>
    <cellStyle name="Обычный 12 5 2 2 4 3 3 2" xfId="51908"/>
    <cellStyle name="Обычный 12 5 2 2 4 3 4" xfId="33277"/>
    <cellStyle name="Обычный 12 5 2 2 4 4" xfId="6306"/>
    <cellStyle name="Обычный 12 5 2 2 4 4 2" xfId="9643"/>
    <cellStyle name="Обычный 12 5 2 2 4 4 2 2" xfId="37928"/>
    <cellStyle name="Обычный 12 5 2 2 4 4 3" xfId="23625"/>
    <cellStyle name="Обычный 12 5 2 2 4 4 3 2" xfId="51909"/>
    <cellStyle name="Обычный 12 5 2 2 4 4 4" xfId="34593"/>
    <cellStyle name="Обычный 12 5 2 2 4 5" xfId="9640"/>
    <cellStyle name="Обычный 12 5 2 2 4 5 2" xfId="37925"/>
    <cellStyle name="Обычный 12 5 2 2 4 6" xfId="15299"/>
    <cellStyle name="Обычный 12 5 2 2 4 6 2" xfId="43584"/>
    <cellStyle name="Обычный 12 5 2 2 4 7" xfId="19238"/>
    <cellStyle name="Обычный 12 5 2 2 4 7 2" xfId="47522"/>
    <cellStyle name="Обычный 12 5 2 2 4 8" xfId="20450"/>
    <cellStyle name="Обычный 12 5 2 2 4 8 2" xfId="48734"/>
    <cellStyle name="Обычный 12 5 2 2 4 9" xfId="23622"/>
    <cellStyle name="Обычный 12 5 2 2 4 9 2" xfId="51906"/>
    <cellStyle name="Обычный 12 5 2 2 5" xfId="1654"/>
    <cellStyle name="Обычный 12 5 2 2 5 2" xfId="3629"/>
    <cellStyle name="Обычный 12 5 2 2 5 2 2" xfId="9645"/>
    <cellStyle name="Обычный 12 5 2 2 5 2 2 2" xfId="37930"/>
    <cellStyle name="Обычный 12 5 2 2 5 2 3" xfId="17777"/>
    <cellStyle name="Обычный 12 5 2 2 5 2 3 2" xfId="46062"/>
    <cellStyle name="Обычный 12 5 2 2 5 2 4" xfId="23627"/>
    <cellStyle name="Обычный 12 5 2 2 5 2 4 2" xfId="51911"/>
    <cellStyle name="Обычный 12 5 2 2 5 2 5" xfId="31919"/>
    <cellStyle name="Обычный 12 5 2 2 5 3" xfId="9644"/>
    <cellStyle name="Обычный 12 5 2 2 5 3 2" xfId="37929"/>
    <cellStyle name="Обычный 12 5 2 2 5 4" xfId="15802"/>
    <cellStyle name="Обычный 12 5 2 2 5 4 2" xfId="44087"/>
    <cellStyle name="Обычный 12 5 2 2 5 5" xfId="23626"/>
    <cellStyle name="Обычный 12 5 2 2 5 5 2" xfId="51910"/>
    <cellStyle name="Обычный 12 5 2 2 5 6" xfId="29944"/>
    <cellStyle name="Обычный 12 5 2 2 5 7" xfId="60441"/>
    <cellStyle name="Обычный 12 5 2 2 6" xfId="2312"/>
    <cellStyle name="Обычный 12 5 2 2 6 2" xfId="9646"/>
    <cellStyle name="Обычный 12 5 2 2 6 2 2" xfId="37931"/>
    <cellStyle name="Обычный 12 5 2 2 6 3" xfId="16460"/>
    <cellStyle name="Обычный 12 5 2 2 6 3 2" xfId="44745"/>
    <cellStyle name="Обычный 12 5 2 2 6 4" xfId="23628"/>
    <cellStyle name="Обычный 12 5 2 2 6 4 2" xfId="51912"/>
    <cellStyle name="Обычный 12 5 2 2 6 5" xfId="30602"/>
    <cellStyle name="Обычный 12 5 2 2 7" xfId="4290"/>
    <cellStyle name="Обычный 12 5 2 2 7 2" xfId="9647"/>
    <cellStyle name="Обычный 12 5 2 2 7 2 2" xfId="37932"/>
    <cellStyle name="Обычный 12 5 2 2 7 3" xfId="18438"/>
    <cellStyle name="Обычный 12 5 2 2 7 3 2" xfId="46723"/>
    <cellStyle name="Обычный 12 5 2 2 7 4" xfId="23629"/>
    <cellStyle name="Обычный 12 5 2 2 7 4 2" xfId="51913"/>
    <cellStyle name="Обычный 12 5 2 2 7 5" xfId="32580"/>
    <cellStyle name="Обычный 12 5 2 2 8" xfId="4453"/>
    <cellStyle name="Обычный 12 5 2 2 8 2" xfId="9648"/>
    <cellStyle name="Обычный 12 5 2 2 8 2 2" xfId="37933"/>
    <cellStyle name="Обычный 12 5 2 2 8 3" xfId="18601"/>
    <cellStyle name="Обычный 12 5 2 2 8 3 2" xfId="46886"/>
    <cellStyle name="Обычный 12 5 2 2 8 4" xfId="23630"/>
    <cellStyle name="Обычный 12 5 2 2 8 4 2" xfId="51914"/>
    <cellStyle name="Обычный 12 5 2 2 8 5" xfId="32743"/>
    <cellStyle name="Обычный 12 5 2 2 9" xfId="4981"/>
    <cellStyle name="Обычный 12 5 2 2 9 2" xfId="9649"/>
    <cellStyle name="Обычный 12 5 2 2 9 2 2" xfId="37934"/>
    <cellStyle name="Обычный 12 5 2 2 9 3" xfId="23631"/>
    <cellStyle name="Обычный 12 5 2 2 9 3 2" xfId="51915"/>
    <cellStyle name="Обычный 12 5 2 2 9 4" xfId="33270"/>
    <cellStyle name="Обычный 12 5 2 20" xfId="56909"/>
    <cellStyle name="Обычный 12 5 2 21" xfId="57203"/>
    <cellStyle name="Обычный 12 5 2 22" xfId="57745"/>
    <cellStyle name="Обычный 12 5 2 23" xfId="59095"/>
    <cellStyle name="Обычный 12 5 2 3" xfId="486"/>
    <cellStyle name="Обычный 12 5 2 3 10" xfId="19239"/>
    <cellStyle name="Обычный 12 5 2 3 10 2" xfId="47523"/>
    <cellStyle name="Обычный 12 5 2 3 11" xfId="20451"/>
    <cellStyle name="Обычный 12 5 2 3 11 2" xfId="48735"/>
    <cellStyle name="Обычный 12 5 2 3 12" xfId="23632"/>
    <cellStyle name="Обычный 12 5 2 3 12 2" xfId="51916"/>
    <cellStyle name="Обычный 12 5 2 3 13" xfId="28790"/>
    <cellStyle name="Обычный 12 5 2 3 14" xfId="57754"/>
    <cellStyle name="Обычный 12 5 2 3 15" xfId="59104"/>
    <cellStyle name="Обычный 12 5 2 3 2" xfId="827"/>
    <cellStyle name="Обычный 12 5 2 3 2 10" xfId="20452"/>
    <cellStyle name="Обычный 12 5 2 3 2 10 2" xfId="48736"/>
    <cellStyle name="Обычный 12 5 2 3 2 11" xfId="23633"/>
    <cellStyle name="Обычный 12 5 2 3 2 11 2" xfId="51917"/>
    <cellStyle name="Обычный 12 5 2 3 2 12" xfId="29119"/>
    <cellStyle name="Обычный 12 5 2 3 2 13" xfId="57755"/>
    <cellStyle name="Обычный 12 5 2 3 2 14" xfId="59105"/>
    <cellStyle name="Обычный 12 5 2 3 2 2" xfId="1155"/>
    <cellStyle name="Обычный 12 5 2 3 2 2 10" xfId="29446"/>
    <cellStyle name="Обычный 12 5 2 3 2 2 11" xfId="57756"/>
    <cellStyle name="Обычный 12 5 2 3 2 2 12" xfId="59106"/>
    <cellStyle name="Обычный 12 5 2 3 2 2 2" xfId="3131"/>
    <cellStyle name="Обычный 12 5 2 3 2 2 2 2" xfId="9653"/>
    <cellStyle name="Обычный 12 5 2 3 2 2 2 2 2" xfId="37938"/>
    <cellStyle name="Обычный 12 5 2 3 2 2 2 3" xfId="17279"/>
    <cellStyle name="Обычный 12 5 2 3 2 2 2 3 2" xfId="45564"/>
    <cellStyle name="Обычный 12 5 2 3 2 2 2 4" xfId="23635"/>
    <cellStyle name="Обычный 12 5 2 3 2 2 2 4 2" xfId="51919"/>
    <cellStyle name="Обычный 12 5 2 3 2 2 2 5" xfId="31421"/>
    <cellStyle name="Обычный 12 5 2 3 2 2 2 6" xfId="60451"/>
    <cellStyle name="Обычный 12 5 2 3 2 2 3" xfId="4991"/>
    <cellStyle name="Обычный 12 5 2 3 2 2 3 2" xfId="9654"/>
    <cellStyle name="Обычный 12 5 2 3 2 2 3 2 2" xfId="37939"/>
    <cellStyle name="Обычный 12 5 2 3 2 2 3 3" xfId="23636"/>
    <cellStyle name="Обычный 12 5 2 3 2 2 3 3 2" xfId="51920"/>
    <cellStyle name="Обычный 12 5 2 3 2 2 3 4" xfId="33280"/>
    <cellStyle name="Обычный 12 5 2 3 2 2 4" xfId="6309"/>
    <cellStyle name="Обычный 12 5 2 3 2 2 4 2" xfId="9655"/>
    <cellStyle name="Обычный 12 5 2 3 2 2 4 2 2" xfId="37940"/>
    <cellStyle name="Обычный 12 5 2 3 2 2 4 3" xfId="23637"/>
    <cellStyle name="Обычный 12 5 2 3 2 2 4 3 2" xfId="51921"/>
    <cellStyle name="Обычный 12 5 2 3 2 2 4 4" xfId="34596"/>
    <cellStyle name="Обычный 12 5 2 3 2 2 5" xfId="9652"/>
    <cellStyle name="Обычный 12 5 2 3 2 2 5 2" xfId="37937"/>
    <cellStyle name="Обычный 12 5 2 3 2 2 6" xfId="15304"/>
    <cellStyle name="Обычный 12 5 2 3 2 2 6 2" xfId="43589"/>
    <cellStyle name="Обычный 12 5 2 3 2 2 7" xfId="19241"/>
    <cellStyle name="Обычный 12 5 2 3 2 2 7 2" xfId="47525"/>
    <cellStyle name="Обычный 12 5 2 3 2 2 8" xfId="20453"/>
    <cellStyle name="Обычный 12 5 2 3 2 2 8 2" xfId="48737"/>
    <cellStyle name="Обычный 12 5 2 3 2 2 9" xfId="23634"/>
    <cellStyle name="Обычный 12 5 2 3 2 2 9 2" xfId="51918"/>
    <cellStyle name="Обычный 12 5 2 3 2 3" xfId="2146"/>
    <cellStyle name="Обычный 12 5 2 3 2 3 2" xfId="4121"/>
    <cellStyle name="Обычный 12 5 2 3 2 3 2 2" xfId="9657"/>
    <cellStyle name="Обычный 12 5 2 3 2 3 2 2 2" xfId="37942"/>
    <cellStyle name="Обычный 12 5 2 3 2 3 2 3" xfId="18269"/>
    <cellStyle name="Обычный 12 5 2 3 2 3 2 3 2" xfId="46554"/>
    <cellStyle name="Обычный 12 5 2 3 2 3 2 4" xfId="23639"/>
    <cellStyle name="Обычный 12 5 2 3 2 3 2 4 2" xfId="51923"/>
    <cellStyle name="Обычный 12 5 2 3 2 3 2 5" xfId="32411"/>
    <cellStyle name="Обычный 12 5 2 3 2 3 3" xfId="9656"/>
    <cellStyle name="Обычный 12 5 2 3 2 3 3 2" xfId="37941"/>
    <cellStyle name="Обычный 12 5 2 3 2 3 4" xfId="16294"/>
    <cellStyle name="Обычный 12 5 2 3 2 3 4 2" xfId="44579"/>
    <cellStyle name="Обычный 12 5 2 3 2 3 5" xfId="23638"/>
    <cellStyle name="Обычный 12 5 2 3 2 3 5 2" xfId="51922"/>
    <cellStyle name="Обычный 12 5 2 3 2 3 6" xfId="30436"/>
    <cellStyle name="Обычный 12 5 2 3 2 3 7" xfId="60450"/>
    <cellStyle name="Обычный 12 5 2 3 2 4" xfId="2804"/>
    <cellStyle name="Обычный 12 5 2 3 2 4 2" xfId="9658"/>
    <cellStyle name="Обычный 12 5 2 3 2 4 2 2" xfId="37943"/>
    <cellStyle name="Обычный 12 5 2 3 2 4 3" xfId="16952"/>
    <cellStyle name="Обычный 12 5 2 3 2 4 3 2" xfId="45237"/>
    <cellStyle name="Обычный 12 5 2 3 2 4 4" xfId="23640"/>
    <cellStyle name="Обычный 12 5 2 3 2 4 4 2" xfId="51924"/>
    <cellStyle name="Обычный 12 5 2 3 2 4 5" xfId="31094"/>
    <cellStyle name="Обычный 12 5 2 3 2 5" xfId="4990"/>
    <cellStyle name="Обычный 12 5 2 3 2 5 2" xfId="9659"/>
    <cellStyle name="Обычный 12 5 2 3 2 5 2 2" xfId="37944"/>
    <cellStyle name="Обычный 12 5 2 3 2 5 3" xfId="23641"/>
    <cellStyle name="Обычный 12 5 2 3 2 5 3 2" xfId="51925"/>
    <cellStyle name="Обычный 12 5 2 3 2 5 4" xfId="33279"/>
    <cellStyle name="Обычный 12 5 2 3 2 6" xfId="6308"/>
    <cellStyle name="Обычный 12 5 2 3 2 6 2" xfId="9660"/>
    <cellStyle name="Обычный 12 5 2 3 2 6 2 2" xfId="37945"/>
    <cellStyle name="Обычный 12 5 2 3 2 6 3" xfId="23642"/>
    <cellStyle name="Обычный 12 5 2 3 2 6 3 2" xfId="51926"/>
    <cellStyle name="Обычный 12 5 2 3 2 6 4" xfId="34595"/>
    <cellStyle name="Обычный 12 5 2 3 2 7" xfId="9651"/>
    <cellStyle name="Обычный 12 5 2 3 2 7 2" xfId="37936"/>
    <cellStyle name="Обычный 12 5 2 3 2 8" xfId="14977"/>
    <cellStyle name="Обычный 12 5 2 3 2 8 2" xfId="43262"/>
    <cellStyle name="Обычный 12 5 2 3 2 9" xfId="19240"/>
    <cellStyle name="Обычный 12 5 2 3 2 9 2" xfId="47524"/>
    <cellStyle name="Обычный 12 5 2 3 3" xfId="1154"/>
    <cellStyle name="Обычный 12 5 2 3 3 10" xfId="29445"/>
    <cellStyle name="Обычный 12 5 2 3 3 11" xfId="57757"/>
    <cellStyle name="Обычный 12 5 2 3 3 12" xfId="59107"/>
    <cellStyle name="Обычный 12 5 2 3 3 2" xfId="3130"/>
    <cellStyle name="Обычный 12 5 2 3 3 2 2" xfId="9662"/>
    <cellStyle name="Обычный 12 5 2 3 3 2 2 2" xfId="37947"/>
    <cellStyle name="Обычный 12 5 2 3 3 2 3" xfId="17278"/>
    <cellStyle name="Обычный 12 5 2 3 3 2 3 2" xfId="45563"/>
    <cellStyle name="Обычный 12 5 2 3 3 2 4" xfId="23644"/>
    <cellStyle name="Обычный 12 5 2 3 3 2 4 2" xfId="51928"/>
    <cellStyle name="Обычный 12 5 2 3 3 2 5" xfId="31420"/>
    <cellStyle name="Обычный 12 5 2 3 3 2 6" xfId="60452"/>
    <cellStyle name="Обычный 12 5 2 3 3 3" xfId="4992"/>
    <cellStyle name="Обычный 12 5 2 3 3 3 2" xfId="9663"/>
    <cellStyle name="Обычный 12 5 2 3 3 3 2 2" xfId="37948"/>
    <cellStyle name="Обычный 12 5 2 3 3 3 3" xfId="23645"/>
    <cellStyle name="Обычный 12 5 2 3 3 3 3 2" xfId="51929"/>
    <cellStyle name="Обычный 12 5 2 3 3 3 4" xfId="33281"/>
    <cellStyle name="Обычный 12 5 2 3 3 4" xfId="6310"/>
    <cellStyle name="Обычный 12 5 2 3 3 4 2" xfId="9664"/>
    <cellStyle name="Обычный 12 5 2 3 3 4 2 2" xfId="37949"/>
    <cellStyle name="Обычный 12 5 2 3 3 4 3" xfId="23646"/>
    <cellStyle name="Обычный 12 5 2 3 3 4 3 2" xfId="51930"/>
    <cellStyle name="Обычный 12 5 2 3 3 4 4" xfId="34597"/>
    <cellStyle name="Обычный 12 5 2 3 3 5" xfId="9661"/>
    <cellStyle name="Обычный 12 5 2 3 3 5 2" xfId="37946"/>
    <cellStyle name="Обычный 12 5 2 3 3 6" xfId="15303"/>
    <cellStyle name="Обычный 12 5 2 3 3 6 2" xfId="43588"/>
    <cellStyle name="Обычный 12 5 2 3 3 7" xfId="19242"/>
    <cellStyle name="Обычный 12 5 2 3 3 7 2" xfId="47526"/>
    <cellStyle name="Обычный 12 5 2 3 3 8" xfId="20454"/>
    <cellStyle name="Обычный 12 5 2 3 3 8 2" xfId="48738"/>
    <cellStyle name="Обычный 12 5 2 3 3 9" xfId="23643"/>
    <cellStyle name="Обычный 12 5 2 3 3 9 2" xfId="51927"/>
    <cellStyle name="Обычный 12 5 2 3 4" xfId="1817"/>
    <cellStyle name="Обычный 12 5 2 3 4 2" xfId="3792"/>
    <cellStyle name="Обычный 12 5 2 3 4 2 2" xfId="9666"/>
    <cellStyle name="Обычный 12 5 2 3 4 2 2 2" xfId="37951"/>
    <cellStyle name="Обычный 12 5 2 3 4 2 3" xfId="17940"/>
    <cellStyle name="Обычный 12 5 2 3 4 2 3 2" xfId="46225"/>
    <cellStyle name="Обычный 12 5 2 3 4 2 4" xfId="23648"/>
    <cellStyle name="Обычный 12 5 2 3 4 2 4 2" xfId="51932"/>
    <cellStyle name="Обычный 12 5 2 3 4 2 5" xfId="32082"/>
    <cellStyle name="Обычный 12 5 2 3 4 3" xfId="9665"/>
    <cellStyle name="Обычный 12 5 2 3 4 3 2" xfId="37950"/>
    <cellStyle name="Обычный 12 5 2 3 4 4" xfId="15965"/>
    <cellStyle name="Обычный 12 5 2 3 4 4 2" xfId="44250"/>
    <cellStyle name="Обычный 12 5 2 3 4 5" xfId="23647"/>
    <cellStyle name="Обычный 12 5 2 3 4 5 2" xfId="51931"/>
    <cellStyle name="Обычный 12 5 2 3 4 6" xfId="30107"/>
    <cellStyle name="Обычный 12 5 2 3 4 7" xfId="60449"/>
    <cellStyle name="Обычный 12 5 2 3 5" xfId="2475"/>
    <cellStyle name="Обычный 12 5 2 3 5 2" xfId="9667"/>
    <cellStyle name="Обычный 12 5 2 3 5 2 2" xfId="37952"/>
    <cellStyle name="Обычный 12 5 2 3 5 3" xfId="16623"/>
    <cellStyle name="Обычный 12 5 2 3 5 3 2" xfId="44908"/>
    <cellStyle name="Обычный 12 5 2 3 5 4" xfId="23649"/>
    <cellStyle name="Обычный 12 5 2 3 5 4 2" xfId="51933"/>
    <cellStyle name="Обычный 12 5 2 3 5 5" xfId="30765"/>
    <cellStyle name="Обычный 12 5 2 3 6" xfId="4989"/>
    <cellStyle name="Обычный 12 5 2 3 6 2" xfId="9668"/>
    <cellStyle name="Обычный 12 5 2 3 6 2 2" xfId="37953"/>
    <cellStyle name="Обычный 12 5 2 3 6 3" xfId="23650"/>
    <cellStyle name="Обычный 12 5 2 3 6 3 2" xfId="51934"/>
    <cellStyle name="Обычный 12 5 2 3 6 4" xfId="33278"/>
    <cellStyle name="Обычный 12 5 2 3 7" xfId="6307"/>
    <cellStyle name="Обычный 12 5 2 3 7 2" xfId="9669"/>
    <cellStyle name="Обычный 12 5 2 3 7 2 2" xfId="37954"/>
    <cellStyle name="Обычный 12 5 2 3 7 3" xfId="23651"/>
    <cellStyle name="Обычный 12 5 2 3 7 3 2" xfId="51935"/>
    <cellStyle name="Обычный 12 5 2 3 7 4" xfId="34594"/>
    <cellStyle name="Обычный 12 5 2 3 8" xfId="9650"/>
    <cellStyle name="Обычный 12 5 2 3 8 2" xfId="37935"/>
    <cellStyle name="Обычный 12 5 2 3 9" xfId="14648"/>
    <cellStyle name="Обычный 12 5 2 3 9 2" xfId="42933"/>
    <cellStyle name="Обычный 12 5 2 4" xfId="660"/>
    <cellStyle name="Обычный 12 5 2 4 10" xfId="20455"/>
    <cellStyle name="Обычный 12 5 2 4 10 2" xfId="48739"/>
    <cellStyle name="Обычный 12 5 2 4 11" xfId="23652"/>
    <cellStyle name="Обычный 12 5 2 4 11 2" xfId="51936"/>
    <cellStyle name="Обычный 12 5 2 4 12" xfId="28955"/>
    <cellStyle name="Обычный 12 5 2 4 13" xfId="57758"/>
    <cellStyle name="Обычный 12 5 2 4 14" xfId="59108"/>
    <cellStyle name="Обычный 12 5 2 4 2" xfId="1156"/>
    <cellStyle name="Обычный 12 5 2 4 2 10" xfId="29447"/>
    <cellStyle name="Обычный 12 5 2 4 2 11" xfId="57759"/>
    <cellStyle name="Обычный 12 5 2 4 2 12" xfId="59109"/>
    <cellStyle name="Обычный 12 5 2 4 2 2" xfId="3132"/>
    <cellStyle name="Обычный 12 5 2 4 2 2 2" xfId="9672"/>
    <cellStyle name="Обычный 12 5 2 4 2 2 2 2" xfId="37957"/>
    <cellStyle name="Обычный 12 5 2 4 2 2 3" xfId="17280"/>
    <cellStyle name="Обычный 12 5 2 4 2 2 3 2" xfId="45565"/>
    <cellStyle name="Обычный 12 5 2 4 2 2 4" xfId="23654"/>
    <cellStyle name="Обычный 12 5 2 4 2 2 4 2" xfId="51938"/>
    <cellStyle name="Обычный 12 5 2 4 2 2 5" xfId="31422"/>
    <cellStyle name="Обычный 12 5 2 4 2 2 6" xfId="60454"/>
    <cellStyle name="Обычный 12 5 2 4 2 3" xfId="4994"/>
    <cellStyle name="Обычный 12 5 2 4 2 3 2" xfId="9673"/>
    <cellStyle name="Обычный 12 5 2 4 2 3 2 2" xfId="37958"/>
    <cellStyle name="Обычный 12 5 2 4 2 3 3" xfId="23655"/>
    <cellStyle name="Обычный 12 5 2 4 2 3 3 2" xfId="51939"/>
    <cellStyle name="Обычный 12 5 2 4 2 3 4" xfId="33283"/>
    <cellStyle name="Обычный 12 5 2 4 2 4" xfId="6312"/>
    <cellStyle name="Обычный 12 5 2 4 2 4 2" xfId="9674"/>
    <cellStyle name="Обычный 12 5 2 4 2 4 2 2" xfId="37959"/>
    <cellStyle name="Обычный 12 5 2 4 2 4 3" xfId="23656"/>
    <cellStyle name="Обычный 12 5 2 4 2 4 3 2" xfId="51940"/>
    <cellStyle name="Обычный 12 5 2 4 2 4 4" xfId="34599"/>
    <cellStyle name="Обычный 12 5 2 4 2 5" xfId="9671"/>
    <cellStyle name="Обычный 12 5 2 4 2 5 2" xfId="37956"/>
    <cellStyle name="Обычный 12 5 2 4 2 6" xfId="15305"/>
    <cellStyle name="Обычный 12 5 2 4 2 6 2" xfId="43590"/>
    <cellStyle name="Обычный 12 5 2 4 2 7" xfId="19244"/>
    <cellStyle name="Обычный 12 5 2 4 2 7 2" xfId="47528"/>
    <cellStyle name="Обычный 12 5 2 4 2 8" xfId="20456"/>
    <cellStyle name="Обычный 12 5 2 4 2 8 2" xfId="48740"/>
    <cellStyle name="Обычный 12 5 2 4 2 9" xfId="23653"/>
    <cellStyle name="Обычный 12 5 2 4 2 9 2" xfId="51937"/>
    <cellStyle name="Обычный 12 5 2 4 3" xfId="1982"/>
    <cellStyle name="Обычный 12 5 2 4 3 2" xfId="3957"/>
    <cellStyle name="Обычный 12 5 2 4 3 2 2" xfId="9676"/>
    <cellStyle name="Обычный 12 5 2 4 3 2 2 2" xfId="37961"/>
    <cellStyle name="Обычный 12 5 2 4 3 2 3" xfId="18105"/>
    <cellStyle name="Обычный 12 5 2 4 3 2 3 2" xfId="46390"/>
    <cellStyle name="Обычный 12 5 2 4 3 2 4" xfId="23658"/>
    <cellStyle name="Обычный 12 5 2 4 3 2 4 2" xfId="51942"/>
    <cellStyle name="Обычный 12 5 2 4 3 2 5" xfId="32247"/>
    <cellStyle name="Обычный 12 5 2 4 3 3" xfId="9675"/>
    <cellStyle name="Обычный 12 5 2 4 3 3 2" xfId="37960"/>
    <cellStyle name="Обычный 12 5 2 4 3 4" xfId="16130"/>
    <cellStyle name="Обычный 12 5 2 4 3 4 2" xfId="44415"/>
    <cellStyle name="Обычный 12 5 2 4 3 5" xfId="23657"/>
    <cellStyle name="Обычный 12 5 2 4 3 5 2" xfId="51941"/>
    <cellStyle name="Обычный 12 5 2 4 3 6" xfId="30272"/>
    <cellStyle name="Обычный 12 5 2 4 3 7" xfId="60453"/>
    <cellStyle name="Обычный 12 5 2 4 4" xfId="2640"/>
    <cellStyle name="Обычный 12 5 2 4 4 2" xfId="9677"/>
    <cellStyle name="Обычный 12 5 2 4 4 2 2" xfId="37962"/>
    <cellStyle name="Обычный 12 5 2 4 4 3" xfId="16788"/>
    <cellStyle name="Обычный 12 5 2 4 4 3 2" xfId="45073"/>
    <cellStyle name="Обычный 12 5 2 4 4 4" xfId="23659"/>
    <cellStyle name="Обычный 12 5 2 4 4 4 2" xfId="51943"/>
    <cellStyle name="Обычный 12 5 2 4 4 5" xfId="30930"/>
    <cellStyle name="Обычный 12 5 2 4 5" xfId="4993"/>
    <cellStyle name="Обычный 12 5 2 4 5 2" xfId="9678"/>
    <cellStyle name="Обычный 12 5 2 4 5 2 2" xfId="37963"/>
    <cellStyle name="Обычный 12 5 2 4 5 3" xfId="23660"/>
    <cellStyle name="Обычный 12 5 2 4 5 3 2" xfId="51944"/>
    <cellStyle name="Обычный 12 5 2 4 5 4" xfId="33282"/>
    <cellStyle name="Обычный 12 5 2 4 6" xfId="6311"/>
    <cellStyle name="Обычный 12 5 2 4 6 2" xfId="9679"/>
    <cellStyle name="Обычный 12 5 2 4 6 2 2" xfId="37964"/>
    <cellStyle name="Обычный 12 5 2 4 6 3" xfId="23661"/>
    <cellStyle name="Обычный 12 5 2 4 6 3 2" xfId="51945"/>
    <cellStyle name="Обычный 12 5 2 4 6 4" xfId="34598"/>
    <cellStyle name="Обычный 12 5 2 4 7" xfId="9670"/>
    <cellStyle name="Обычный 12 5 2 4 7 2" xfId="37955"/>
    <cellStyle name="Обычный 12 5 2 4 8" xfId="14813"/>
    <cellStyle name="Обычный 12 5 2 4 8 2" xfId="43098"/>
    <cellStyle name="Обычный 12 5 2 4 9" xfId="19243"/>
    <cellStyle name="Обычный 12 5 2 4 9 2" xfId="47527"/>
    <cellStyle name="Обычный 12 5 2 5" xfId="1149"/>
    <cellStyle name="Обычный 12 5 2 5 10" xfId="29440"/>
    <cellStyle name="Обычный 12 5 2 5 11" xfId="57760"/>
    <cellStyle name="Обычный 12 5 2 5 12" xfId="59110"/>
    <cellStyle name="Обычный 12 5 2 5 2" xfId="3125"/>
    <cellStyle name="Обычный 12 5 2 5 2 2" xfId="9681"/>
    <cellStyle name="Обычный 12 5 2 5 2 2 2" xfId="37966"/>
    <cellStyle name="Обычный 12 5 2 5 2 3" xfId="17273"/>
    <cellStyle name="Обычный 12 5 2 5 2 3 2" xfId="45558"/>
    <cellStyle name="Обычный 12 5 2 5 2 4" xfId="23663"/>
    <cellStyle name="Обычный 12 5 2 5 2 4 2" xfId="51947"/>
    <cellStyle name="Обычный 12 5 2 5 2 5" xfId="31415"/>
    <cellStyle name="Обычный 12 5 2 5 2 6" xfId="60455"/>
    <cellStyle name="Обычный 12 5 2 5 3" xfId="4995"/>
    <cellStyle name="Обычный 12 5 2 5 3 2" xfId="9682"/>
    <cellStyle name="Обычный 12 5 2 5 3 2 2" xfId="37967"/>
    <cellStyle name="Обычный 12 5 2 5 3 3" xfId="23664"/>
    <cellStyle name="Обычный 12 5 2 5 3 3 2" xfId="51948"/>
    <cellStyle name="Обычный 12 5 2 5 3 4" xfId="33284"/>
    <cellStyle name="Обычный 12 5 2 5 4" xfId="6313"/>
    <cellStyle name="Обычный 12 5 2 5 4 2" xfId="9683"/>
    <cellStyle name="Обычный 12 5 2 5 4 2 2" xfId="37968"/>
    <cellStyle name="Обычный 12 5 2 5 4 3" xfId="23665"/>
    <cellStyle name="Обычный 12 5 2 5 4 3 2" xfId="51949"/>
    <cellStyle name="Обычный 12 5 2 5 4 4" xfId="34600"/>
    <cellStyle name="Обычный 12 5 2 5 5" xfId="9680"/>
    <cellStyle name="Обычный 12 5 2 5 5 2" xfId="37965"/>
    <cellStyle name="Обычный 12 5 2 5 6" xfId="15298"/>
    <cellStyle name="Обычный 12 5 2 5 6 2" xfId="43583"/>
    <cellStyle name="Обычный 12 5 2 5 7" xfId="19245"/>
    <cellStyle name="Обычный 12 5 2 5 7 2" xfId="47529"/>
    <cellStyle name="Обычный 12 5 2 5 8" xfId="20457"/>
    <cellStyle name="Обычный 12 5 2 5 8 2" xfId="48741"/>
    <cellStyle name="Обычный 12 5 2 5 9" xfId="23662"/>
    <cellStyle name="Обычный 12 5 2 5 9 2" xfId="51946"/>
    <cellStyle name="Обычный 12 5 2 6" xfId="1653"/>
    <cellStyle name="Обычный 12 5 2 6 2" xfId="3628"/>
    <cellStyle name="Обычный 12 5 2 6 2 2" xfId="9685"/>
    <cellStyle name="Обычный 12 5 2 6 2 2 2" xfId="37970"/>
    <cellStyle name="Обычный 12 5 2 6 2 3" xfId="17776"/>
    <cellStyle name="Обычный 12 5 2 6 2 3 2" xfId="46061"/>
    <cellStyle name="Обычный 12 5 2 6 2 4" xfId="23667"/>
    <cellStyle name="Обычный 12 5 2 6 2 4 2" xfId="51951"/>
    <cellStyle name="Обычный 12 5 2 6 2 5" xfId="31918"/>
    <cellStyle name="Обычный 12 5 2 6 3" xfId="9684"/>
    <cellStyle name="Обычный 12 5 2 6 3 2" xfId="37969"/>
    <cellStyle name="Обычный 12 5 2 6 4" xfId="15801"/>
    <cellStyle name="Обычный 12 5 2 6 4 2" xfId="44086"/>
    <cellStyle name="Обычный 12 5 2 6 5" xfId="23666"/>
    <cellStyle name="Обычный 12 5 2 6 5 2" xfId="51950"/>
    <cellStyle name="Обычный 12 5 2 6 6" xfId="29943"/>
    <cellStyle name="Обычный 12 5 2 6 7" xfId="60440"/>
    <cellStyle name="Обычный 12 5 2 7" xfId="2311"/>
    <cellStyle name="Обычный 12 5 2 7 2" xfId="9686"/>
    <cellStyle name="Обычный 12 5 2 7 2 2" xfId="37971"/>
    <cellStyle name="Обычный 12 5 2 7 3" xfId="16459"/>
    <cellStyle name="Обычный 12 5 2 7 3 2" xfId="44744"/>
    <cellStyle name="Обычный 12 5 2 7 4" xfId="23668"/>
    <cellStyle name="Обычный 12 5 2 7 4 2" xfId="51952"/>
    <cellStyle name="Обычный 12 5 2 7 5" xfId="30601"/>
    <cellStyle name="Обычный 12 5 2 8" xfId="4289"/>
    <cellStyle name="Обычный 12 5 2 8 2" xfId="9687"/>
    <cellStyle name="Обычный 12 5 2 8 2 2" xfId="37972"/>
    <cellStyle name="Обычный 12 5 2 8 3" xfId="18437"/>
    <cellStyle name="Обычный 12 5 2 8 3 2" xfId="46722"/>
    <cellStyle name="Обычный 12 5 2 8 4" xfId="23669"/>
    <cellStyle name="Обычный 12 5 2 8 4 2" xfId="51953"/>
    <cellStyle name="Обычный 12 5 2 8 5" xfId="32579"/>
    <cellStyle name="Обычный 12 5 2 9" xfId="4452"/>
    <cellStyle name="Обычный 12 5 2 9 2" xfId="9688"/>
    <cellStyle name="Обычный 12 5 2 9 2 2" xfId="37973"/>
    <cellStyle name="Обычный 12 5 2 9 3" xfId="18600"/>
    <cellStyle name="Обычный 12 5 2 9 3 2" xfId="46885"/>
    <cellStyle name="Обычный 12 5 2 9 4" xfId="23670"/>
    <cellStyle name="Обычный 12 5 2 9 4 2" xfId="51954"/>
    <cellStyle name="Обычный 12 5 2 9 5" xfId="32742"/>
    <cellStyle name="Обычный 12 5 20" xfId="28464"/>
    <cellStyle name="Обычный 12 5 20 2" xfId="56748"/>
    <cellStyle name="Обычный 12 5 21" xfId="28625"/>
    <cellStyle name="Обычный 12 5 22" xfId="56908"/>
    <cellStyle name="Обычный 12 5 23" xfId="57202"/>
    <cellStyle name="Обычный 12 5 24" xfId="57744"/>
    <cellStyle name="Обычный 12 5 25" xfId="59094"/>
    <cellStyle name="Обычный 12 5 3" xfId="218"/>
    <cellStyle name="Обычный 12 5 3 10" xfId="4996"/>
    <cellStyle name="Обычный 12 5 3 10 2" xfId="9690"/>
    <cellStyle name="Обычный 12 5 3 10 2 2" xfId="37975"/>
    <cellStyle name="Обычный 12 5 3 10 3" xfId="23672"/>
    <cellStyle name="Обычный 12 5 3 10 3 2" xfId="51956"/>
    <cellStyle name="Обычный 12 5 3 10 4" xfId="33285"/>
    <cellStyle name="Обычный 12 5 3 11" xfId="6314"/>
    <cellStyle name="Обычный 12 5 3 11 2" xfId="9691"/>
    <cellStyle name="Обычный 12 5 3 11 2 2" xfId="37976"/>
    <cellStyle name="Обычный 12 5 3 11 3" xfId="23673"/>
    <cellStyle name="Обычный 12 5 3 11 3 2" xfId="51957"/>
    <cellStyle name="Обычный 12 5 3 11 4" xfId="34601"/>
    <cellStyle name="Обычный 12 5 3 12" xfId="7253"/>
    <cellStyle name="Обычный 12 5 3 12 2" xfId="9692"/>
    <cellStyle name="Обычный 12 5 3 12 2 2" xfId="37977"/>
    <cellStyle name="Обычный 12 5 3 12 3" xfId="23674"/>
    <cellStyle name="Обычный 12 5 3 12 3 2" xfId="51958"/>
    <cellStyle name="Обычный 12 5 3 12 4" xfId="35538"/>
    <cellStyle name="Обычный 12 5 3 13" xfId="9689"/>
    <cellStyle name="Обычный 12 5 3 13 2" xfId="37974"/>
    <cellStyle name="Обычный 12 5 3 14" xfId="14486"/>
    <cellStyle name="Обычный 12 5 3 14 2" xfId="42771"/>
    <cellStyle name="Обычный 12 5 3 15" xfId="18764"/>
    <cellStyle name="Обычный 12 5 3 15 2" xfId="47048"/>
    <cellStyle name="Обычный 12 5 3 16" xfId="20458"/>
    <cellStyle name="Обычный 12 5 3 16 2" xfId="48742"/>
    <cellStyle name="Обычный 12 5 3 17" xfId="23671"/>
    <cellStyle name="Обычный 12 5 3 17 2" xfId="51955"/>
    <cellStyle name="Обычный 12 5 3 18" xfId="28467"/>
    <cellStyle name="Обычный 12 5 3 18 2" xfId="56751"/>
    <cellStyle name="Обычный 12 5 3 19" xfId="28628"/>
    <cellStyle name="Обычный 12 5 3 2" xfId="219"/>
    <cellStyle name="Обычный 12 5 3 2 10" xfId="6315"/>
    <cellStyle name="Обычный 12 5 3 2 10 2" xfId="9694"/>
    <cellStyle name="Обычный 12 5 3 2 10 2 2" xfId="37979"/>
    <cellStyle name="Обычный 12 5 3 2 10 3" xfId="23676"/>
    <cellStyle name="Обычный 12 5 3 2 10 3 2" xfId="51960"/>
    <cellStyle name="Обычный 12 5 3 2 10 4" xfId="34602"/>
    <cellStyle name="Обычный 12 5 3 2 11" xfId="7254"/>
    <cellStyle name="Обычный 12 5 3 2 11 2" xfId="9695"/>
    <cellStyle name="Обычный 12 5 3 2 11 2 2" xfId="37980"/>
    <cellStyle name="Обычный 12 5 3 2 11 3" xfId="23677"/>
    <cellStyle name="Обычный 12 5 3 2 11 3 2" xfId="51961"/>
    <cellStyle name="Обычный 12 5 3 2 11 4" xfId="35539"/>
    <cellStyle name="Обычный 12 5 3 2 12" xfId="9693"/>
    <cellStyle name="Обычный 12 5 3 2 12 2" xfId="37978"/>
    <cellStyle name="Обычный 12 5 3 2 13" xfId="14487"/>
    <cellStyle name="Обычный 12 5 3 2 13 2" xfId="42772"/>
    <cellStyle name="Обычный 12 5 3 2 14" xfId="18765"/>
    <cellStyle name="Обычный 12 5 3 2 14 2" xfId="47049"/>
    <cellStyle name="Обычный 12 5 3 2 15" xfId="20459"/>
    <cellStyle name="Обычный 12 5 3 2 15 2" xfId="48743"/>
    <cellStyle name="Обычный 12 5 3 2 16" xfId="23675"/>
    <cellStyle name="Обычный 12 5 3 2 16 2" xfId="51959"/>
    <cellStyle name="Обычный 12 5 3 2 17" xfId="28468"/>
    <cellStyle name="Обычный 12 5 3 2 17 2" xfId="56752"/>
    <cellStyle name="Обычный 12 5 3 2 18" xfId="28629"/>
    <cellStyle name="Обычный 12 5 3 2 19" xfId="56912"/>
    <cellStyle name="Обычный 12 5 3 2 2" xfId="489"/>
    <cellStyle name="Обычный 12 5 3 2 2 10" xfId="19246"/>
    <cellStyle name="Обычный 12 5 3 2 2 10 2" xfId="47530"/>
    <cellStyle name="Обычный 12 5 3 2 2 11" xfId="20460"/>
    <cellStyle name="Обычный 12 5 3 2 2 11 2" xfId="48744"/>
    <cellStyle name="Обычный 12 5 3 2 2 12" xfId="23678"/>
    <cellStyle name="Обычный 12 5 3 2 2 12 2" xfId="51962"/>
    <cellStyle name="Обычный 12 5 3 2 2 13" xfId="28793"/>
    <cellStyle name="Обычный 12 5 3 2 2 14" xfId="57763"/>
    <cellStyle name="Обычный 12 5 3 2 2 15" xfId="59113"/>
    <cellStyle name="Обычный 12 5 3 2 2 2" xfId="830"/>
    <cellStyle name="Обычный 12 5 3 2 2 2 10" xfId="20461"/>
    <cellStyle name="Обычный 12 5 3 2 2 2 10 2" xfId="48745"/>
    <cellStyle name="Обычный 12 5 3 2 2 2 11" xfId="23679"/>
    <cellStyle name="Обычный 12 5 3 2 2 2 11 2" xfId="51963"/>
    <cellStyle name="Обычный 12 5 3 2 2 2 12" xfId="29122"/>
    <cellStyle name="Обычный 12 5 3 2 2 2 13" xfId="57764"/>
    <cellStyle name="Обычный 12 5 3 2 2 2 14" xfId="59114"/>
    <cellStyle name="Обычный 12 5 3 2 2 2 2" xfId="1160"/>
    <cellStyle name="Обычный 12 5 3 2 2 2 2 10" xfId="29451"/>
    <cellStyle name="Обычный 12 5 3 2 2 2 2 11" xfId="57765"/>
    <cellStyle name="Обычный 12 5 3 2 2 2 2 12" xfId="59115"/>
    <cellStyle name="Обычный 12 5 3 2 2 2 2 2" xfId="3136"/>
    <cellStyle name="Обычный 12 5 3 2 2 2 2 2 2" xfId="9699"/>
    <cellStyle name="Обычный 12 5 3 2 2 2 2 2 2 2" xfId="37984"/>
    <cellStyle name="Обычный 12 5 3 2 2 2 2 2 3" xfId="17284"/>
    <cellStyle name="Обычный 12 5 3 2 2 2 2 2 3 2" xfId="45569"/>
    <cellStyle name="Обычный 12 5 3 2 2 2 2 2 4" xfId="23681"/>
    <cellStyle name="Обычный 12 5 3 2 2 2 2 2 4 2" xfId="51965"/>
    <cellStyle name="Обычный 12 5 3 2 2 2 2 2 5" xfId="31426"/>
    <cellStyle name="Обычный 12 5 3 2 2 2 2 2 6" xfId="60460"/>
    <cellStyle name="Обычный 12 5 3 2 2 2 2 3" xfId="5000"/>
    <cellStyle name="Обычный 12 5 3 2 2 2 2 3 2" xfId="9700"/>
    <cellStyle name="Обычный 12 5 3 2 2 2 2 3 2 2" xfId="37985"/>
    <cellStyle name="Обычный 12 5 3 2 2 2 2 3 3" xfId="23682"/>
    <cellStyle name="Обычный 12 5 3 2 2 2 2 3 3 2" xfId="51966"/>
    <cellStyle name="Обычный 12 5 3 2 2 2 2 3 4" xfId="33289"/>
    <cellStyle name="Обычный 12 5 3 2 2 2 2 4" xfId="6318"/>
    <cellStyle name="Обычный 12 5 3 2 2 2 2 4 2" xfId="9701"/>
    <cellStyle name="Обычный 12 5 3 2 2 2 2 4 2 2" xfId="37986"/>
    <cellStyle name="Обычный 12 5 3 2 2 2 2 4 3" xfId="23683"/>
    <cellStyle name="Обычный 12 5 3 2 2 2 2 4 3 2" xfId="51967"/>
    <cellStyle name="Обычный 12 5 3 2 2 2 2 4 4" xfId="34605"/>
    <cellStyle name="Обычный 12 5 3 2 2 2 2 5" xfId="9698"/>
    <cellStyle name="Обычный 12 5 3 2 2 2 2 5 2" xfId="37983"/>
    <cellStyle name="Обычный 12 5 3 2 2 2 2 6" xfId="15309"/>
    <cellStyle name="Обычный 12 5 3 2 2 2 2 6 2" xfId="43594"/>
    <cellStyle name="Обычный 12 5 3 2 2 2 2 7" xfId="19248"/>
    <cellStyle name="Обычный 12 5 3 2 2 2 2 7 2" xfId="47532"/>
    <cellStyle name="Обычный 12 5 3 2 2 2 2 8" xfId="20462"/>
    <cellStyle name="Обычный 12 5 3 2 2 2 2 8 2" xfId="48746"/>
    <cellStyle name="Обычный 12 5 3 2 2 2 2 9" xfId="23680"/>
    <cellStyle name="Обычный 12 5 3 2 2 2 2 9 2" xfId="51964"/>
    <cellStyle name="Обычный 12 5 3 2 2 2 3" xfId="2149"/>
    <cellStyle name="Обычный 12 5 3 2 2 2 3 2" xfId="4124"/>
    <cellStyle name="Обычный 12 5 3 2 2 2 3 2 2" xfId="9703"/>
    <cellStyle name="Обычный 12 5 3 2 2 2 3 2 2 2" xfId="37988"/>
    <cellStyle name="Обычный 12 5 3 2 2 2 3 2 3" xfId="18272"/>
    <cellStyle name="Обычный 12 5 3 2 2 2 3 2 3 2" xfId="46557"/>
    <cellStyle name="Обычный 12 5 3 2 2 2 3 2 4" xfId="23685"/>
    <cellStyle name="Обычный 12 5 3 2 2 2 3 2 4 2" xfId="51969"/>
    <cellStyle name="Обычный 12 5 3 2 2 2 3 2 5" xfId="32414"/>
    <cellStyle name="Обычный 12 5 3 2 2 2 3 3" xfId="9702"/>
    <cellStyle name="Обычный 12 5 3 2 2 2 3 3 2" xfId="37987"/>
    <cellStyle name="Обычный 12 5 3 2 2 2 3 4" xfId="16297"/>
    <cellStyle name="Обычный 12 5 3 2 2 2 3 4 2" xfId="44582"/>
    <cellStyle name="Обычный 12 5 3 2 2 2 3 5" xfId="23684"/>
    <cellStyle name="Обычный 12 5 3 2 2 2 3 5 2" xfId="51968"/>
    <cellStyle name="Обычный 12 5 3 2 2 2 3 6" xfId="30439"/>
    <cellStyle name="Обычный 12 5 3 2 2 2 3 7" xfId="60459"/>
    <cellStyle name="Обычный 12 5 3 2 2 2 4" xfId="2807"/>
    <cellStyle name="Обычный 12 5 3 2 2 2 4 2" xfId="9704"/>
    <cellStyle name="Обычный 12 5 3 2 2 2 4 2 2" xfId="37989"/>
    <cellStyle name="Обычный 12 5 3 2 2 2 4 3" xfId="16955"/>
    <cellStyle name="Обычный 12 5 3 2 2 2 4 3 2" xfId="45240"/>
    <cellStyle name="Обычный 12 5 3 2 2 2 4 4" xfId="23686"/>
    <cellStyle name="Обычный 12 5 3 2 2 2 4 4 2" xfId="51970"/>
    <cellStyle name="Обычный 12 5 3 2 2 2 4 5" xfId="31097"/>
    <cellStyle name="Обычный 12 5 3 2 2 2 5" xfId="4999"/>
    <cellStyle name="Обычный 12 5 3 2 2 2 5 2" xfId="9705"/>
    <cellStyle name="Обычный 12 5 3 2 2 2 5 2 2" xfId="37990"/>
    <cellStyle name="Обычный 12 5 3 2 2 2 5 3" xfId="23687"/>
    <cellStyle name="Обычный 12 5 3 2 2 2 5 3 2" xfId="51971"/>
    <cellStyle name="Обычный 12 5 3 2 2 2 5 4" xfId="33288"/>
    <cellStyle name="Обычный 12 5 3 2 2 2 6" xfId="6317"/>
    <cellStyle name="Обычный 12 5 3 2 2 2 6 2" xfId="9706"/>
    <cellStyle name="Обычный 12 5 3 2 2 2 6 2 2" xfId="37991"/>
    <cellStyle name="Обычный 12 5 3 2 2 2 6 3" xfId="23688"/>
    <cellStyle name="Обычный 12 5 3 2 2 2 6 3 2" xfId="51972"/>
    <cellStyle name="Обычный 12 5 3 2 2 2 6 4" xfId="34604"/>
    <cellStyle name="Обычный 12 5 3 2 2 2 7" xfId="9697"/>
    <cellStyle name="Обычный 12 5 3 2 2 2 7 2" xfId="37982"/>
    <cellStyle name="Обычный 12 5 3 2 2 2 8" xfId="14980"/>
    <cellStyle name="Обычный 12 5 3 2 2 2 8 2" xfId="43265"/>
    <cellStyle name="Обычный 12 5 3 2 2 2 9" xfId="19247"/>
    <cellStyle name="Обычный 12 5 3 2 2 2 9 2" xfId="47531"/>
    <cellStyle name="Обычный 12 5 3 2 2 3" xfId="1159"/>
    <cellStyle name="Обычный 12 5 3 2 2 3 10" xfId="29450"/>
    <cellStyle name="Обычный 12 5 3 2 2 3 11" xfId="57766"/>
    <cellStyle name="Обычный 12 5 3 2 2 3 12" xfId="59116"/>
    <cellStyle name="Обычный 12 5 3 2 2 3 2" xfId="3135"/>
    <cellStyle name="Обычный 12 5 3 2 2 3 2 2" xfId="9708"/>
    <cellStyle name="Обычный 12 5 3 2 2 3 2 2 2" xfId="37993"/>
    <cellStyle name="Обычный 12 5 3 2 2 3 2 3" xfId="17283"/>
    <cellStyle name="Обычный 12 5 3 2 2 3 2 3 2" xfId="45568"/>
    <cellStyle name="Обычный 12 5 3 2 2 3 2 4" xfId="23690"/>
    <cellStyle name="Обычный 12 5 3 2 2 3 2 4 2" xfId="51974"/>
    <cellStyle name="Обычный 12 5 3 2 2 3 2 5" xfId="31425"/>
    <cellStyle name="Обычный 12 5 3 2 2 3 2 6" xfId="60461"/>
    <cellStyle name="Обычный 12 5 3 2 2 3 3" xfId="5001"/>
    <cellStyle name="Обычный 12 5 3 2 2 3 3 2" xfId="9709"/>
    <cellStyle name="Обычный 12 5 3 2 2 3 3 2 2" xfId="37994"/>
    <cellStyle name="Обычный 12 5 3 2 2 3 3 3" xfId="23691"/>
    <cellStyle name="Обычный 12 5 3 2 2 3 3 3 2" xfId="51975"/>
    <cellStyle name="Обычный 12 5 3 2 2 3 3 4" xfId="33290"/>
    <cellStyle name="Обычный 12 5 3 2 2 3 4" xfId="6319"/>
    <cellStyle name="Обычный 12 5 3 2 2 3 4 2" xfId="9710"/>
    <cellStyle name="Обычный 12 5 3 2 2 3 4 2 2" xfId="37995"/>
    <cellStyle name="Обычный 12 5 3 2 2 3 4 3" xfId="23692"/>
    <cellStyle name="Обычный 12 5 3 2 2 3 4 3 2" xfId="51976"/>
    <cellStyle name="Обычный 12 5 3 2 2 3 4 4" xfId="34606"/>
    <cellStyle name="Обычный 12 5 3 2 2 3 5" xfId="9707"/>
    <cellStyle name="Обычный 12 5 3 2 2 3 5 2" xfId="37992"/>
    <cellStyle name="Обычный 12 5 3 2 2 3 6" xfId="15308"/>
    <cellStyle name="Обычный 12 5 3 2 2 3 6 2" xfId="43593"/>
    <cellStyle name="Обычный 12 5 3 2 2 3 7" xfId="19249"/>
    <cellStyle name="Обычный 12 5 3 2 2 3 7 2" xfId="47533"/>
    <cellStyle name="Обычный 12 5 3 2 2 3 8" xfId="20463"/>
    <cellStyle name="Обычный 12 5 3 2 2 3 8 2" xfId="48747"/>
    <cellStyle name="Обычный 12 5 3 2 2 3 9" xfId="23689"/>
    <cellStyle name="Обычный 12 5 3 2 2 3 9 2" xfId="51973"/>
    <cellStyle name="Обычный 12 5 3 2 2 4" xfId="1820"/>
    <cellStyle name="Обычный 12 5 3 2 2 4 2" xfId="3795"/>
    <cellStyle name="Обычный 12 5 3 2 2 4 2 2" xfId="9712"/>
    <cellStyle name="Обычный 12 5 3 2 2 4 2 2 2" xfId="37997"/>
    <cellStyle name="Обычный 12 5 3 2 2 4 2 3" xfId="17943"/>
    <cellStyle name="Обычный 12 5 3 2 2 4 2 3 2" xfId="46228"/>
    <cellStyle name="Обычный 12 5 3 2 2 4 2 4" xfId="23694"/>
    <cellStyle name="Обычный 12 5 3 2 2 4 2 4 2" xfId="51978"/>
    <cellStyle name="Обычный 12 5 3 2 2 4 2 5" xfId="32085"/>
    <cellStyle name="Обычный 12 5 3 2 2 4 3" xfId="9711"/>
    <cellStyle name="Обычный 12 5 3 2 2 4 3 2" xfId="37996"/>
    <cellStyle name="Обычный 12 5 3 2 2 4 4" xfId="15968"/>
    <cellStyle name="Обычный 12 5 3 2 2 4 4 2" xfId="44253"/>
    <cellStyle name="Обычный 12 5 3 2 2 4 5" xfId="23693"/>
    <cellStyle name="Обычный 12 5 3 2 2 4 5 2" xfId="51977"/>
    <cellStyle name="Обычный 12 5 3 2 2 4 6" xfId="30110"/>
    <cellStyle name="Обычный 12 5 3 2 2 4 7" xfId="60458"/>
    <cellStyle name="Обычный 12 5 3 2 2 5" xfId="2478"/>
    <cellStyle name="Обычный 12 5 3 2 2 5 2" xfId="9713"/>
    <cellStyle name="Обычный 12 5 3 2 2 5 2 2" xfId="37998"/>
    <cellStyle name="Обычный 12 5 3 2 2 5 3" xfId="16626"/>
    <cellStyle name="Обычный 12 5 3 2 2 5 3 2" xfId="44911"/>
    <cellStyle name="Обычный 12 5 3 2 2 5 4" xfId="23695"/>
    <cellStyle name="Обычный 12 5 3 2 2 5 4 2" xfId="51979"/>
    <cellStyle name="Обычный 12 5 3 2 2 5 5" xfId="30768"/>
    <cellStyle name="Обычный 12 5 3 2 2 6" xfId="4998"/>
    <cellStyle name="Обычный 12 5 3 2 2 6 2" xfId="9714"/>
    <cellStyle name="Обычный 12 5 3 2 2 6 2 2" xfId="37999"/>
    <cellStyle name="Обычный 12 5 3 2 2 6 3" xfId="23696"/>
    <cellStyle name="Обычный 12 5 3 2 2 6 3 2" xfId="51980"/>
    <cellStyle name="Обычный 12 5 3 2 2 6 4" xfId="33287"/>
    <cellStyle name="Обычный 12 5 3 2 2 7" xfId="6316"/>
    <cellStyle name="Обычный 12 5 3 2 2 7 2" xfId="9715"/>
    <cellStyle name="Обычный 12 5 3 2 2 7 2 2" xfId="38000"/>
    <cellStyle name="Обычный 12 5 3 2 2 7 3" xfId="23697"/>
    <cellStyle name="Обычный 12 5 3 2 2 7 3 2" xfId="51981"/>
    <cellStyle name="Обычный 12 5 3 2 2 7 4" xfId="34603"/>
    <cellStyle name="Обычный 12 5 3 2 2 8" xfId="9696"/>
    <cellStyle name="Обычный 12 5 3 2 2 8 2" xfId="37981"/>
    <cellStyle name="Обычный 12 5 3 2 2 9" xfId="14651"/>
    <cellStyle name="Обычный 12 5 3 2 2 9 2" xfId="42936"/>
    <cellStyle name="Обычный 12 5 3 2 20" xfId="57206"/>
    <cellStyle name="Обычный 12 5 3 2 21" xfId="57762"/>
    <cellStyle name="Обычный 12 5 3 2 22" xfId="59112"/>
    <cellStyle name="Обычный 12 5 3 2 3" xfId="663"/>
    <cellStyle name="Обычный 12 5 3 2 3 10" xfId="20464"/>
    <cellStyle name="Обычный 12 5 3 2 3 10 2" xfId="48748"/>
    <cellStyle name="Обычный 12 5 3 2 3 11" xfId="23698"/>
    <cellStyle name="Обычный 12 5 3 2 3 11 2" xfId="51982"/>
    <cellStyle name="Обычный 12 5 3 2 3 12" xfId="28958"/>
    <cellStyle name="Обычный 12 5 3 2 3 13" xfId="57767"/>
    <cellStyle name="Обычный 12 5 3 2 3 14" xfId="59117"/>
    <cellStyle name="Обычный 12 5 3 2 3 2" xfId="1161"/>
    <cellStyle name="Обычный 12 5 3 2 3 2 10" xfId="29452"/>
    <cellStyle name="Обычный 12 5 3 2 3 2 11" xfId="57768"/>
    <cellStyle name="Обычный 12 5 3 2 3 2 12" xfId="59118"/>
    <cellStyle name="Обычный 12 5 3 2 3 2 2" xfId="3137"/>
    <cellStyle name="Обычный 12 5 3 2 3 2 2 2" xfId="9718"/>
    <cellStyle name="Обычный 12 5 3 2 3 2 2 2 2" xfId="38003"/>
    <cellStyle name="Обычный 12 5 3 2 3 2 2 3" xfId="17285"/>
    <cellStyle name="Обычный 12 5 3 2 3 2 2 3 2" xfId="45570"/>
    <cellStyle name="Обычный 12 5 3 2 3 2 2 4" xfId="23700"/>
    <cellStyle name="Обычный 12 5 3 2 3 2 2 4 2" xfId="51984"/>
    <cellStyle name="Обычный 12 5 3 2 3 2 2 5" xfId="31427"/>
    <cellStyle name="Обычный 12 5 3 2 3 2 2 6" xfId="60463"/>
    <cellStyle name="Обычный 12 5 3 2 3 2 3" xfId="5003"/>
    <cellStyle name="Обычный 12 5 3 2 3 2 3 2" xfId="9719"/>
    <cellStyle name="Обычный 12 5 3 2 3 2 3 2 2" xfId="38004"/>
    <cellStyle name="Обычный 12 5 3 2 3 2 3 3" xfId="23701"/>
    <cellStyle name="Обычный 12 5 3 2 3 2 3 3 2" xfId="51985"/>
    <cellStyle name="Обычный 12 5 3 2 3 2 3 4" xfId="33292"/>
    <cellStyle name="Обычный 12 5 3 2 3 2 4" xfId="6321"/>
    <cellStyle name="Обычный 12 5 3 2 3 2 4 2" xfId="9720"/>
    <cellStyle name="Обычный 12 5 3 2 3 2 4 2 2" xfId="38005"/>
    <cellStyle name="Обычный 12 5 3 2 3 2 4 3" xfId="23702"/>
    <cellStyle name="Обычный 12 5 3 2 3 2 4 3 2" xfId="51986"/>
    <cellStyle name="Обычный 12 5 3 2 3 2 4 4" xfId="34608"/>
    <cellStyle name="Обычный 12 5 3 2 3 2 5" xfId="9717"/>
    <cellStyle name="Обычный 12 5 3 2 3 2 5 2" xfId="38002"/>
    <cellStyle name="Обычный 12 5 3 2 3 2 6" xfId="15310"/>
    <cellStyle name="Обычный 12 5 3 2 3 2 6 2" xfId="43595"/>
    <cellStyle name="Обычный 12 5 3 2 3 2 7" xfId="19251"/>
    <cellStyle name="Обычный 12 5 3 2 3 2 7 2" xfId="47535"/>
    <cellStyle name="Обычный 12 5 3 2 3 2 8" xfId="20465"/>
    <cellStyle name="Обычный 12 5 3 2 3 2 8 2" xfId="48749"/>
    <cellStyle name="Обычный 12 5 3 2 3 2 9" xfId="23699"/>
    <cellStyle name="Обычный 12 5 3 2 3 2 9 2" xfId="51983"/>
    <cellStyle name="Обычный 12 5 3 2 3 3" xfId="1985"/>
    <cellStyle name="Обычный 12 5 3 2 3 3 2" xfId="3960"/>
    <cellStyle name="Обычный 12 5 3 2 3 3 2 2" xfId="9722"/>
    <cellStyle name="Обычный 12 5 3 2 3 3 2 2 2" xfId="38007"/>
    <cellStyle name="Обычный 12 5 3 2 3 3 2 3" xfId="18108"/>
    <cellStyle name="Обычный 12 5 3 2 3 3 2 3 2" xfId="46393"/>
    <cellStyle name="Обычный 12 5 3 2 3 3 2 4" xfId="23704"/>
    <cellStyle name="Обычный 12 5 3 2 3 3 2 4 2" xfId="51988"/>
    <cellStyle name="Обычный 12 5 3 2 3 3 2 5" xfId="32250"/>
    <cellStyle name="Обычный 12 5 3 2 3 3 3" xfId="9721"/>
    <cellStyle name="Обычный 12 5 3 2 3 3 3 2" xfId="38006"/>
    <cellStyle name="Обычный 12 5 3 2 3 3 4" xfId="16133"/>
    <cellStyle name="Обычный 12 5 3 2 3 3 4 2" xfId="44418"/>
    <cellStyle name="Обычный 12 5 3 2 3 3 5" xfId="23703"/>
    <cellStyle name="Обычный 12 5 3 2 3 3 5 2" xfId="51987"/>
    <cellStyle name="Обычный 12 5 3 2 3 3 6" xfId="30275"/>
    <cellStyle name="Обычный 12 5 3 2 3 3 7" xfId="60462"/>
    <cellStyle name="Обычный 12 5 3 2 3 4" xfId="2643"/>
    <cellStyle name="Обычный 12 5 3 2 3 4 2" xfId="9723"/>
    <cellStyle name="Обычный 12 5 3 2 3 4 2 2" xfId="38008"/>
    <cellStyle name="Обычный 12 5 3 2 3 4 3" xfId="16791"/>
    <cellStyle name="Обычный 12 5 3 2 3 4 3 2" xfId="45076"/>
    <cellStyle name="Обычный 12 5 3 2 3 4 4" xfId="23705"/>
    <cellStyle name="Обычный 12 5 3 2 3 4 4 2" xfId="51989"/>
    <cellStyle name="Обычный 12 5 3 2 3 4 5" xfId="30933"/>
    <cellStyle name="Обычный 12 5 3 2 3 5" xfId="5002"/>
    <cellStyle name="Обычный 12 5 3 2 3 5 2" xfId="9724"/>
    <cellStyle name="Обычный 12 5 3 2 3 5 2 2" xfId="38009"/>
    <cellStyle name="Обычный 12 5 3 2 3 5 3" xfId="23706"/>
    <cellStyle name="Обычный 12 5 3 2 3 5 3 2" xfId="51990"/>
    <cellStyle name="Обычный 12 5 3 2 3 5 4" xfId="33291"/>
    <cellStyle name="Обычный 12 5 3 2 3 6" xfId="6320"/>
    <cellStyle name="Обычный 12 5 3 2 3 6 2" xfId="9725"/>
    <cellStyle name="Обычный 12 5 3 2 3 6 2 2" xfId="38010"/>
    <cellStyle name="Обычный 12 5 3 2 3 6 3" xfId="23707"/>
    <cellStyle name="Обычный 12 5 3 2 3 6 3 2" xfId="51991"/>
    <cellStyle name="Обычный 12 5 3 2 3 6 4" xfId="34607"/>
    <cellStyle name="Обычный 12 5 3 2 3 7" xfId="9716"/>
    <cellStyle name="Обычный 12 5 3 2 3 7 2" xfId="38001"/>
    <cellStyle name="Обычный 12 5 3 2 3 8" xfId="14816"/>
    <cellStyle name="Обычный 12 5 3 2 3 8 2" xfId="43101"/>
    <cellStyle name="Обычный 12 5 3 2 3 9" xfId="19250"/>
    <cellStyle name="Обычный 12 5 3 2 3 9 2" xfId="47534"/>
    <cellStyle name="Обычный 12 5 3 2 4" xfId="1158"/>
    <cellStyle name="Обычный 12 5 3 2 4 10" xfId="29449"/>
    <cellStyle name="Обычный 12 5 3 2 4 11" xfId="57769"/>
    <cellStyle name="Обычный 12 5 3 2 4 12" xfId="59119"/>
    <cellStyle name="Обычный 12 5 3 2 4 2" xfId="3134"/>
    <cellStyle name="Обычный 12 5 3 2 4 2 2" xfId="9727"/>
    <cellStyle name="Обычный 12 5 3 2 4 2 2 2" xfId="38012"/>
    <cellStyle name="Обычный 12 5 3 2 4 2 3" xfId="17282"/>
    <cellStyle name="Обычный 12 5 3 2 4 2 3 2" xfId="45567"/>
    <cellStyle name="Обычный 12 5 3 2 4 2 4" xfId="23709"/>
    <cellStyle name="Обычный 12 5 3 2 4 2 4 2" xfId="51993"/>
    <cellStyle name="Обычный 12 5 3 2 4 2 5" xfId="31424"/>
    <cellStyle name="Обычный 12 5 3 2 4 2 6" xfId="60464"/>
    <cellStyle name="Обычный 12 5 3 2 4 3" xfId="5004"/>
    <cellStyle name="Обычный 12 5 3 2 4 3 2" xfId="9728"/>
    <cellStyle name="Обычный 12 5 3 2 4 3 2 2" xfId="38013"/>
    <cellStyle name="Обычный 12 5 3 2 4 3 3" xfId="23710"/>
    <cellStyle name="Обычный 12 5 3 2 4 3 3 2" xfId="51994"/>
    <cellStyle name="Обычный 12 5 3 2 4 3 4" xfId="33293"/>
    <cellStyle name="Обычный 12 5 3 2 4 4" xfId="6322"/>
    <cellStyle name="Обычный 12 5 3 2 4 4 2" xfId="9729"/>
    <cellStyle name="Обычный 12 5 3 2 4 4 2 2" xfId="38014"/>
    <cellStyle name="Обычный 12 5 3 2 4 4 3" xfId="23711"/>
    <cellStyle name="Обычный 12 5 3 2 4 4 3 2" xfId="51995"/>
    <cellStyle name="Обычный 12 5 3 2 4 4 4" xfId="34609"/>
    <cellStyle name="Обычный 12 5 3 2 4 5" xfId="9726"/>
    <cellStyle name="Обычный 12 5 3 2 4 5 2" xfId="38011"/>
    <cellStyle name="Обычный 12 5 3 2 4 6" xfId="15307"/>
    <cellStyle name="Обычный 12 5 3 2 4 6 2" xfId="43592"/>
    <cellStyle name="Обычный 12 5 3 2 4 7" xfId="19252"/>
    <cellStyle name="Обычный 12 5 3 2 4 7 2" xfId="47536"/>
    <cellStyle name="Обычный 12 5 3 2 4 8" xfId="20466"/>
    <cellStyle name="Обычный 12 5 3 2 4 8 2" xfId="48750"/>
    <cellStyle name="Обычный 12 5 3 2 4 9" xfId="23708"/>
    <cellStyle name="Обычный 12 5 3 2 4 9 2" xfId="51992"/>
    <cellStyle name="Обычный 12 5 3 2 5" xfId="1656"/>
    <cellStyle name="Обычный 12 5 3 2 5 2" xfId="3631"/>
    <cellStyle name="Обычный 12 5 3 2 5 2 2" xfId="9731"/>
    <cellStyle name="Обычный 12 5 3 2 5 2 2 2" xfId="38016"/>
    <cellStyle name="Обычный 12 5 3 2 5 2 3" xfId="17779"/>
    <cellStyle name="Обычный 12 5 3 2 5 2 3 2" xfId="46064"/>
    <cellStyle name="Обычный 12 5 3 2 5 2 4" xfId="23713"/>
    <cellStyle name="Обычный 12 5 3 2 5 2 4 2" xfId="51997"/>
    <cellStyle name="Обычный 12 5 3 2 5 2 5" xfId="31921"/>
    <cellStyle name="Обычный 12 5 3 2 5 3" xfId="9730"/>
    <cellStyle name="Обычный 12 5 3 2 5 3 2" xfId="38015"/>
    <cellStyle name="Обычный 12 5 3 2 5 4" xfId="15804"/>
    <cellStyle name="Обычный 12 5 3 2 5 4 2" xfId="44089"/>
    <cellStyle name="Обычный 12 5 3 2 5 5" xfId="23712"/>
    <cellStyle name="Обычный 12 5 3 2 5 5 2" xfId="51996"/>
    <cellStyle name="Обычный 12 5 3 2 5 6" xfId="29946"/>
    <cellStyle name="Обычный 12 5 3 2 5 7" xfId="60457"/>
    <cellStyle name="Обычный 12 5 3 2 6" xfId="2314"/>
    <cellStyle name="Обычный 12 5 3 2 6 2" xfId="9732"/>
    <cellStyle name="Обычный 12 5 3 2 6 2 2" xfId="38017"/>
    <cellStyle name="Обычный 12 5 3 2 6 3" xfId="16462"/>
    <cellStyle name="Обычный 12 5 3 2 6 3 2" xfId="44747"/>
    <cellStyle name="Обычный 12 5 3 2 6 4" xfId="23714"/>
    <cellStyle name="Обычный 12 5 3 2 6 4 2" xfId="51998"/>
    <cellStyle name="Обычный 12 5 3 2 6 5" xfId="30604"/>
    <cellStyle name="Обычный 12 5 3 2 7" xfId="4292"/>
    <cellStyle name="Обычный 12 5 3 2 7 2" xfId="9733"/>
    <cellStyle name="Обычный 12 5 3 2 7 2 2" xfId="38018"/>
    <cellStyle name="Обычный 12 5 3 2 7 3" xfId="18440"/>
    <cellStyle name="Обычный 12 5 3 2 7 3 2" xfId="46725"/>
    <cellStyle name="Обычный 12 5 3 2 7 4" xfId="23715"/>
    <cellStyle name="Обычный 12 5 3 2 7 4 2" xfId="51999"/>
    <cellStyle name="Обычный 12 5 3 2 7 5" xfId="32582"/>
    <cellStyle name="Обычный 12 5 3 2 8" xfId="4455"/>
    <cellStyle name="Обычный 12 5 3 2 8 2" xfId="9734"/>
    <cellStyle name="Обычный 12 5 3 2 8 2 2" xfId="38019"/>
    <cellStyle name="Обычный 12 5 3 2 8 3" xfId="18603"/>
    <cellStyle name="Обычный 12 5 3 2 8 3 2" xfId="46888"/>
    <cellStyle name="Обычный 12 5 3 2 8 4" xfId="23716"/>
    <cellStyle name="Обычный 12 5 3 2 8 4 2" xfId="52000"/>
    <cellStyle name="Обычный 12 5 3 2 8 5" xfId="32745"/>
    <cellStyle name="Обычный 12 5 3 2 9" xfId="4997"/>
    <cellStyle name="Обычный 12 5 3 2 9 2" xfId="9735"/>
    <cellStyle name="Обычный 12 5 3 2 9 2 2" xfId="38020"/>
    <cellStyle name="Обычный 12 5 3 2 9 3" xfId="23717"/>
    <cellStyle name="Обычный 12 5 3 2 9 3 2" xfId="52001"/>
    <cellStyle name="Обычный 12 5 3 2 9 4" xfId="33286"/>
    <cellStyle name="Обычный 12 5 3 20" xfId="56911"/>
    <cellStyle name="Обычный 12 5 3 21" xfId="57205"/>
    <cellStyle name="Обычный 12 5 3 22" xfId="57761"/>
    <cellStyle name="Обычный 12 5 3 23" xfId="59111"/>
    <cellStyle name="Обычный 12 5 3 3" xfId="488"/>
    <cellStyle name="Обычный 12 5 3 3 10" xfId="19253"/>
    <cellStyle name="Обычный 12 5 3 3 10 2" xfId="47537"/>
    <cellStyle name="Обычный 12 5 3 3 11" xfId="20467"/>
    <cellStyle name="Обычный 12 5 3 3 11 2" xfId="48751"/>
    <cellStyle name="Обычный 12 5 3 3 12" xfId="23718"/>
    <cellStyle name="Обычный 12 5 3 3 12 2" xfId="52002"/>
    <cellStyle name="Обычный 12 5 3 3 13" xfId="28792"/>
    <cellStyle name="Обычный 12 5 3 3 14" xfId="57770"/>
    <cellStyle name="Обычный 12 5 3 3 15" xfId="59120"/>
    <cellStyle name="Обычный 12 5 3 3 2" xfId="829"/>
    <cellStyle name="Обычный 12 5 3 3 2 10" xfId="20468"/>
    <cellStyle name="Обычный 12 5 3 3 2 10 2" xfId="48752"/>
    <cellStyle name="Обычный 12 5 3 3 2 11" xfId="23719"/>
    <cellStyle name="Обычный 12 5 3 3 2 11 2" xfId="52003"/>
    <cellStyle name="Обычный 12 5 3 3 2 12" xfId="29121"/>
    <cellStyle name="Обычный 12 5 3 3 2 13" xfId="57771"/>
    <cellStyle name="Обычный 12 5 3 3 2 14" xfId="59121"/>
    <cellStyle name="Обычный 12 5 3 3 2 2" xfId="1163"/>
    <cellStyle name="Обычный 12 5 3 3 2 2 10" xfId="29454"/>
    <cellStyle name="Обычный 12 5 3 3 2 2 11" xfId="57772"/>
    <cellStyle name="Обычный 12 5 3 3 2 2 12" xfId="59122"/>
    <cellStyle name="Обычный 12 5 3 3 2 2 2" xfId="3139"/>
    <cellStyle name="Обычный 12 5 3 3 2 2 2 2" xfId="9739"/>
    <cellStyle name="Обычный 12 5 3 3 2 2 2 2 2" xfId="38024"/>
    <cellStyle name="Обычный 12 5 3 3 2 2 2 3" xfId="17287"/>
    <cellStyle name="Обычный 12 5 3 3 2 2 2 3 2" xfId="45572"/>
    <cellStyle name="Обычный 12 5 3 3 2 2 2 4" xfId="23721"/>
    <cellStyle name="Обычный 12 5 3 3 2 2 2 4 2" xfId="52005"/>
    <cellStyle name="Обычный 12 5 3 3 2 2 2 5" xfId="31429"/>
    <cellStyle name="Обычный 12 5 3 3 2 2 2 6" xfId="60467"/>
    <cellStyle name="Обычный 12 5 3 3 2 2 3" xfId="5007"/>
    <cellStyle name="Обычный 12 5 3 3 2 2 3 2" xfId="9740"/>
    <cellStyle name="Обычный 12 5 3 3 2 2 3 2 2" xfId="38025"/>
    <cellStyle name="Обычный 12 5 3 3 2 2 3 3" xfId="23722"/>
    <cellStyle name="Обычный 12 5 3 3 2 2 3 3 2" xfId="52006"/>
    <cellStyle name="Обычный 12 5 3 3 2 2 3 4" xfId="33296"/>
    <cellStyle name="Обычный 12 5 3 3 2 2 4" xfId="6325"/>
    <cellStyle name="Обычный 12 5 3 3 2 2 4 2" xfId="9741"/>
    <cellStyle name="Обычный 12 5 3 3 2 2 4 2 2" xfId="38026"/>
    <cellStyle name="Обычный 12 5 3 3 2 2 4 3" xfId="23723"/>
    <cellStyle name="Обычный 12 5 3 3 2 2 4 3 2" xfId="52007"/>
    <cellStyle name="Обычный 12 5 3 3 2 2 4 4" xfId="34612"/>
    <cellStyle name="Обычный 12 5 3 3 2 2 5" xfId="9738"/>
    <cellStyle name="Обычный 12 5 3 3 2 2 5 2" xfId="38023"/>
    <cellStyle name="Обычный 12 5 3 3 2 2 6" xfId="15312"/>
    <cellStyle name="Обычный 12 5 3 3 2 2 6 2" xfId="43597"/>
    <cellStyle name="Обычный 12 5 3 3 2 2 7" xfId="19255"/>
    <cellStyle name="Обычный 12 5 3 3 2 2 7 2" xfId="47539"/>
    <cellStyle name="Обычный 12 5 3 3 2 2 8" xfId="20469"/>
    <cellStyle name="Обычный 12 5 3 3 2 2 8 2" xfId="48753"/>
    <cellStyle name="Обычный 12 5 3 3 2 2 9" xfId="23720"/>
    <cellStyle name="Обычный 12 5 3 3 2 2 9 2" xfId="52004"/>
    <cellStyle name="Обычный 12 5 3 3 2 3" xfId="2148"/>
    <cellStyle name="Обычный 12 5 3 3 2 3 2" xfId="4123"/>
    <cellStyle name="Обычный 12 5 3 3 2 3 2 2" xfId="9743"/>
    <cellStyle name="Обычный 12 5 3 3 2 3 2 2 2" xfId="38028"/>
    <cellStyle name="Обычный 12 5 3 3 2 3 2 3" xfId="18271"/>
    <cellStyle name="Обычный 12 5 3 3 2 3 2 3 2" xfId="46556"/>
    <cellStyle name="Обычный 12 5 3 3 2 3 2 4" xfId="23725"/>
    <cellStyle name="Обычный 12 5 3 3 2 3 2 4 2" xfId="52009"/>
    <cellStyle name="Обычный 12 5 3 3 2 3 2 5" xfId="32413"/>
    <cellStyle name="Обычный 12 5 3 3 2 3 3" xfId="9742"/>
    <cellStyle name="Обычный 12 5 3 3 2 3 3 2" xfId="38027"/>
    <cellStyle name="Обычный 12 5 3 3 2 3 4" xfId="16296"/>
    <cellStyle name="Обычный 12 5 3 3 2 3 4 2" xfId="44581"/>
    <cellStyle name="Обычный 12 5 3 3 2 3 5" xfId="23724"/>
    <cellStyle name="Обычный 12 5 3 3 2 3 5 2" xfId="52008"/>
    <cellStyle name="Обычный 12 5 3 3 2 3 6" xfId="30438"/>
    <cellStyle name="Обычный 12 5 3 3 2 3 7" xfId="60466"/>
    <cellStyle name="Обычный 12 5 3 3 2 4" xfId="2806"/>
    <cellStyle name="Обычный 12 5 3 3 2 4 2" xfId="9744"/>
    <cellStyle name="Обычный 12 5 3 3 2 4 2 2" xfId="38029"/>
    <cellStyle name="Обычный 12 5 3 3 2 4 3" xfId="16954"/>
    <cellStyle name="Обычный 12 5 3 3 2 4 3 2" xfId="45239"/>
    <cellStyle name="Обычный 12 5 3 3 2 4 4" xfId="23726"/>
    <cellStyle name="Обычный 12 5 3 3 2 4 4 2" xfId="52010"/>
    <cellStyle name="Обычный 12 5 3 3 2 4 5" xfId="31096"/>
    <cellStyle name="Обычный 12 5 3 3 2 5" xfId="5006"/>
    <cellStyle name="Обычный 12 5 3 3 2 5 2" xfId="9745"/>
    <cellStyle name="Обычный 12 5 3 3 2 5 2 2" xfId="38030"/>
    <cellStyle name="Обычный 12 5 3 3 2 5 3" xfId="23727"/>
    <cellStyle name="Обычный 12 5 3 3 2 5 3 2" xfId="52011"/>
    <cellStyle name="Обычный 12 5 3 3 2 5 4" xfId="33295"/>
    <cellStyle name="Обычный 12 5 3 3 2 6" xfId="6324"/>
    <cellStyle name="Обычный 12 5 3 3 2 6 2" xfId="9746"/>
    <cellStyle name="Обычный 12 5 3 3 2 6 2 2" xfId="38031"/>
    <cellStyle name="Обычный 12 5 3 3 2 6 3" xfId="23728"/>
    <cellStyle name="Обычный 12 5 3 3 2 6 3 2" xfId="52012"/>
    <cellStyle name="Обычный 12 5 3 3 2 6 4" xfId="34611"/>
    <cellStyle name="Обычный 12 5 3 3 2 7" xfId="9737"/>
    <cellStyle name="Обычный 12 5 3 3 2 7 2" xfId="38022"/>
    <cellStyle name="Обычный 12 5 3 3 2 8" xfId="14979"/>
    <cellStyle name="Обычный 12 5 3 3 2 8 2" xfId="43264"/>
    <cellStyle name="Обычный 12 5 3 3 2 9" xfId="19254"/>
    <cellStyle name="Обычный 12 5 3 3 2 9 2" xfId="47538"/>
    <cellStyle name="Обычный 12 5 3 3 3" xfId="1162"/>
    <cellStyle name="Обычный 12 5 3 3 3 10" xfId="29453"/>
    <cellStyle name="Обычный 12 5 3 3 3 11" xfId="57773"/>
    <cellStyle name="Обычный 12 5 3 3 3 12" xfId="59123"/>
    <cellStyle name="Обычный 12 5 3 3 3 2" xfId="3138"/>
    <cellStyle name="Обычный 12 5 3 3 3 2 2" xfId="9748"/>
    <cellStyle name="Обычный 12 5 3 3 3 2 2 2" xfId="38033"/>
    <cellStyle name="Обычный 12 5 3 3 3 2 3" xfId="17286"/>
    <cellStyle name="Обычный 12 5 3 3 3 2 3 2" xfId="45571"/>
    <cellStyle name="Обычный 12 5 3 3 3 2 4" xfId="23730"/>
    <cellStyle name="Обычный 12 5 3 3 3 2 4 2" xfId="52014"/>
    <cellStyle name="Обычный 12 5 3 3 3 2 5" xfId="31428"/>
    <cellStyle name="Обычный 12 5 3 3 3 2 6" xfId="60468"/>
    <cellStyle name="Обычный 12 5 3 3 3 3" xfId="5008"/>
    <cellStyle name="Обычный 12 5 3 3 3 3 2" xfId="9749"/>
    <cellStyle name="Обычный 12 5 3 3 3 3 2 2" xfId="38034"/>
    <cellStyle name="Обычный 12 5 3 3 3 3 3" xfId="23731"/>
    <cellStyle name="Обычный 12 5 3 3 3 3 3 2" xfId="52015"/>
    <cellStyle name="Обычный 12 5 3 3 3 3 4" xfId="33297"/>
    <cellStyle name="Обычный 12 5 3 3 3 4" xfId="6326"/>
    <cellStyle name="Обычный 12 5 3 3 3 4 2" xfId="9750"/>
    <cellStyle name="Обычный 12 5 3 3 3 4 2 2" xfId="38035"/>
    <cellStyle name="Обычный 12 5 3 3 3 4 3" xfId="23732"/>
    <cellStyle name="Обычный 12 5 3 3 3 4 3 2" xfId="52016"/>
    <cellStyle name="Обычный 12 5 3 3 3 4 4" xfId="34613"/>
    <cellStyle name="Обычный 12 5 3 3 3 5" xfId="9747"/>
    <cellStyle name="Обычный 12 5 3 3 3 5 2" xfId="38032"/>
    <cellStyle name="Обычный 12 5 3 3 3 6" xfId="15311"/>
    <cellStyle name="Обычный 12 5 3 3 3 6 2" xfId="43596"/>
    <cellStyle name="Обычный 12 5 3 3 3 7" xfId="19256"/>
    <cellStyle name="Обычный 12 5 3 3 3 7 2" xfId="47540"/>
    <cellStyle name="Обычный 12 5 3 3 3 8" xfId="20470"/>
    <cellStyle name="Обычный 12 5 3 3 3 8 2" xfId="48754"/>
    <cellStyle name="Обычный 12 5 3 3 3 9" xfId="23729"/>
    <cellStyle name="Обычный 12 5 3 3 3 9 2" xfId="52013"/>
    <cellStyle name="Обычный 12 5 3 3 4" xfId="1819"/>
    <cellStyle name="Обычный 12 5 3 3 4 2" xfId="3794"/>
    <cellStyle name="Обычный 12 5 3 3 4 2 2" xfId="9752"/>
    <cellStyle name="Обычный 12 5 3 3 4 2 2 2" xfId="38037"/>
    <cellStyle name="Обычный 12 5 3 3 4 2 3" xfId="17942"/>
    <cellStyle name="Обычный 12 5 3 3 4 2 3 2" xfId="46227"/>
    <cellStyle name="Обычный 12 5 3 3 4 2 4" xfId="23734"/>
    <cellStyle name="Обычный 12 5 3 3 4 2 4 2" xfId="52018"/>
    <cellStyle name="Обычный 12 5 3 3 4 2 5" xfId="32084"/>
    <cellStyle name="Обычный 12 5 3 3 4 3" xfId="9751"/>
    <cellStyle name="Обычный 12 5 3 3 4 3 2" xfId="38036"/>
    <cellStyle name="Обычный 12 5 3 3 4 4" xfId="15967"/>
    <cellStyle name="Обычный 12 5 3 3 4 4 2" xfId="44252"/>
    <cellStyle name="Обычный 12 5 3 3 4 5" xfId="23733"/>
    <cellStyle name="Обычный 12 5 3 3 4 5 2" xfId="52017"/>
    <cellStyle name="Обычный 12 5 3 3 4 6" xfId="30109"/>
    <cellStyle name="Обычный 12 5 3 3 4 7" xfId="60465"/>
    <cellStyle name="Обычный 12 5 3 3 5" xfId="2477"/>
    <cellStyle name="Обычный 12 5 3 3 5 2" xfId="9753"/>
    <cellStyle name="Обычный 12 5 3 3 5 2 2" xfId="38038"/>
    <cellStyle name="Обычный 12 5 3 3 5 3" xfId="16625"/>
    <cellStyle name="Обычный 12 5 3 3 5 3 2" xfId="44910"/>
    <cellStyle name="Обычный 12 5 3 3 5 4" xfId="23735"/>
    <cellStyle name="Обычный 12 5 3 3 5 4 2" xfId="52019"/>
    <cellStyle name="Обычный 12 5 3 3 5 5" xfId="30767"/>
    <cellStyle name="Обычный 12 5 3 3 6" xfId="5005"/>
    <cellStyle name="Обычный 12 5 3 3 6 2" xfId="9754"/>
    <cellStyle name="Обычный 12 5 3 3 6 2 2" xfId="38039"/>
    <cellStyle name="Обычный 12 5 3 3 6 3" xfId="23736"/>
    <cellStyle name="Обычный 12 5 3 3 6 3 2" xfId="52020"/>
    <cellStyle name="Обычный 12 5 3 3 6 4" xfId="33294"/>
    <cellStyle name="Обычный 12 5 3 3 7" xfId="6323"/>
    <cellStyle name="Обычный 12 5 3 3 7 2" xfId="9755"/>
    <cellStyle name="Обычный 12 5 3 3 7 2 2" xfId="38040"/>
    <cellStyle name="Обычный 12 5 3 3 7 3" xfId="23737"/>
    <cellStyle name="Обычный 12 5 3 3 7 3 2" xfId="52021"/>
    <cellStyle name="Обычный 12 5 3 3 7 4" xfId="34610"/>
    <cellStyle name="Обычный 12 5 3 3 8" xfId="9736"/>
    <cellStyle name="Обычный 12 5 3 3 8 2" xfId="38021"/>
    <cellStyle name="Обычный 12 5 3 3 9" xfId="14650"/>
    <cellStyle name="Обычный 12 5 3 3 9 2" xfId="42935"/>
    <cellStyle name="Обычный 12 5 3 4" xfId="662"/>
    <cellStyle name="Обычный 12 5 3 4 10" xfId="20471"/>
    <cellStyle name="Обычный 12 5 3 4 10 2" xfId="48755"/>
    <cellStyle name="Обычный 12 5 3 4 11" xfId="23738"/>
    <cellStyle name="Обычный 12 5 3 4 11 2" xfId="52022"/>
    <cellStyle name="Обычный 12 5 3 4 12" xfId="28957"/>
    <cellStyle name="Обычный 12 5 3 4 13" xfId="57774"/>
    <cellStyle name="Обычный 12 5 3 4 14" xfId="59124"/>
    <cellStyle name="Обычный 12 5 3 4 2" xfId="1164"/>
    <cellStyle name="Обычный 12 5 3 4 2 10" xfId="29455"/>
    <cellStyle name="Обычный 12 5 3 4 2 11" xfId="57775"/>
    <cellStyle name="Обычный 12 5 3 4 2 12" xfId="59125"/>
    <cellStyle name="Обычный 12 5 3 4 2 2" xfId="3140"/>
    <cellStyle name="Обычный 12 5 3 4 2 2 2" xfId="9758"/>
    <cellStyle name="Обычный 12 5 3 4 2 2 2 2" xfId="38043"/>
    <cellStyle name="Обычный 12 5 3 4 2 2 3" xfId="17288"/>
    <cellStyle name="Обычный 12 5 3 4 2 2 3 2" xfId="45573"/>
    <cellStyle name="Обычный 12 5 3 4 2 2 4" xfId="23740"/>
    <cellStyle name="Обычный 12 5 3 4 2 2 4 2" xfId="52024"/>
    <cellStyle name="Обычный 12 5 3 4 2 2 5" xfId="31430"/>
    <cellStyle name="Обычный 12 5 3 4 2 2 6" xfId="60470"/>
    <cellStyle name="Обычный 12 5 3 4 2 3" xfId="5010"/>
    <cellStyle name="Обычный 12 5 3 4 2 3 2" xfId="9759"/>
    <cellStyle name="Обычный 12 5 3 4 2 3 2 2" xfId="38044"/>
    <cellStyle name="Обычный 12 5 3 4 2 3 3" xfId="23741"/>
    <cellStyle name="Обычный 12 5 3 4 2 3 3 2" xfId="52025"/>
    <cellStyle name="Обычный 12 5 3 4 2 3 4" xfId="33299"/>
    <cellStyle name="Обычный 12 5 3 4 2 4" xfId="6328"/>
    <cellStyle name="Обычный 12 5 3 4 2 4 2" xfId="9760"/>
    <cellStyle name="Обычный 12 5 3 4 2 4 2 2" xfId="38045"/>
    <cellStyle name="Обычный 12 5 3 4 2 4 3" xfId="23742"/>
    <cellStyle name="Обычный 12 5 3 4 2 4 3 2" xfId="52026"/>
    <cellStyle name="Обычный 12 5 3 4 2 4 4" xfId="34615"/>
    <cellStyle name="Обычный 12 5 3 4 2 5" xfId="9757"/>
    <cellStyle name="Обычный 12 5 3 4 2 5 2" xfId="38042"/>
    <cellStyle name="Обычный 12 5 3 4 2 6" xfId="15313"/>
    <cellStyle name="Обычный 12 5 3 4 2 6 2" xfId="43598"/>
    <cellStyle name="Обычный 12 5 3 4 2 7" xfId="19258"/>
    <cellStyle name="Обычный 12 5 3 4 2 7 2" xfId="47542"/>
    <cellStyle name="Обычный 12 5 3 4 2 8" xfId="20472"/>
    <cellStyle name="Обычный 12 5 3 4 2 8 2" xfId="48756"/>
    <cellStyle name="Обычный 12 5 3 4 2 9" xfId="23739"/>
    <cellStyle name="Обычный 12 5 3 4 2 9 2" xfId="52023"/>
    <cellStyle name="Обычный 12 5 3 4 3" xfId="1984"/>
    <cellStyle name="Обычный 12 5 3 4 3 2" xfId="3959"/>
    <cellStyle name="Обычный 12 5 3 4 3 2 2" xfId="9762"/>
    <cellStyle name="Обычный 12 5 3 4 3 2 2 2" xfId="38047"/>
    <cellStyle name="Обычный 12 5 3 4 3 2 3" xfId="18107"/>
    <cellStyle name="Обычный 12 5 3 4 3 2 3 2" xfId="46392"/>
    <cellStyle name="Обычный 12 5 3 4 3 2 4" xfId="23744"/>
    <cellStyle name="Обычный 12 5 3 4 3 2 4 2" xfId="52028"/>
    <cellStyle name="Обычный 12 5 3 4 3 2 5" xfId="32249"/>
    <cellStyle name="Обычный 12 5 3 4 3 3" xfId="9761"/>
    <cellStyle name="Обычный 12 5 3 4 3 3 2" xfId="38046"/>
    <cellStyle name="Обычный 12 5 3 4 3 4" xfId="16132"/>
    <cellStyle name="Обычный 12 5 3 4 3 4 2" xfId="44417"/>
    <cellStyle name="Обычный 12 5 3 4 3 5" xfId="23743"/>
    <cellStyle name="Обычный 12 5 3 4 3 5 2" xfId="52027"/>
    <cellStyle name="Обычный 12 5 3 4 3 6" xfId="30274"/>
    <cellStyle name="Обычный 12 5 3 4 3 7" xfId="60469"/>
    <cellStyle name="Обычный 12 5 3 4 4" xfId="2642"/>
    <cellStyle name="Обычный 12 5 3 4 4 2" xfId="9763"/>
    <cellStyle name="Обычный 12 5 3 4 4 2 2" xfId="38048"/>
    <cellStyle name="Обычный 12 5 3 4 4 3" xfId="16790"/>
    <cellStyle name="Обычный 12 5 3 4 4 3 2" xfId="45075"/>
    <cellStyle name="Обычный 12 5 3 4 4 4" xfId="23745"/>
    <cellStyle name="Обычный 12 5 3 4 4 4 2" xfId="52029"/>
    <cellStyle name="Обычный 12 5 3 4 4 5" xfId="30932"/>
    <cellStyle name="Обычный 12 5 3 4 5" xfId="5009"/>
    <cellStyle name="Обычный 12 5 3 4 5 2" xfId="9764"/>
    <cellStyle name="Обычный 12 5 3 4 5 2 2" xfId="38049"/>
    <cellStyle name="Обычный 12 5 3 4 5 3" xfId="23746"/>
    <cellStyle name="Обычный 12 5 3 4 5 3 2" xfId="52030"/>
    <cellStyle name="Обычный 12 5 3 4 5 4" xfId="33298"/>
    <cellStyle name="Обычный 12 5 3 4 6" xfId="6327"/>
    <cellStyle name="Обычный 12 5 3 4 6 2" xfId="9765"/>
    <cellStyle name="Обычный 12 5 3 4 6 2 2" xfId="38050"/>
    <cellStyle name="Обычный 12 5 3 4 6 3" xfId="23747"/>
    <cellStyle name="Обычный 12 5 3 4 6 3 2" xfId="52031"/>
    <cellStyle name="Обычный 12 5 3 4 6 4" xfId="34614"/>
    <cellStyle name="Обычный 12 5 3 4 7" xfId="9756"/>
    <cellStyle name="Обычный 12 5 3 4 7 2" xfId="38041"/>
    <cellStyle name="Обычный 12 5 3 4 8" xfId="14815"/>
    <cellStyle name="Обычный 12 5 3 4 8 2" xfId="43100"/>
    <cellStyle name="Обычный 12 5 3 4 9" xfId="19257"/>
    <cellStyle name="Обычный 12 5 3 4 9 2" xfId="47541"/>
    <cellStyle name="Обычный 12 5 3 5" xfId="1157"/>
    <cellStyle name="Обычный 12 5 3 5 10" xfId="29448"/>
    <cellStyle name="Обычный 12 5 3 5 11" xfId="57776"/>
    <cellStyle name="Обычный 12 5 3 5 12" xfId="59126"/>
    <cellStyle name="Обычный 12 5 3 5 2" xfId="3133"/>
    <cellStyle name="Обычный 12 5 3 5 2 2" xfId="9767"/>
    <cellStyle name="Обычный 12 5 3 5 2 2 2" xfId="38052"/>
    <cellStyle name="Обычный 12 5 3 5 2 3" xfId="17281"/>
    <cellStyle name="Обычный 12 5 3 5 2 3 2" xfId="45566"/>
    <cellStyle name="Обычный 12 5 3 5 2 4" xfId="23749"/>
    <cellStyle name="Обычный 12 5 3 5 2 4 2" xfId="52033"/>
    <cellStyle name="Обычный 12 5 3 5 2 5" xfId="31423"/>
    <cellStyle name="Обычный 12 5 3 5 2 6" xfId="60471"/>
    <cellStyle name="Обычный 12 5 3 5 3" xfId="5011"/>
    <cellStyle name="Обычный 12 5 3 5 3 2" xfId="9768"/>
    <cellStyle name="Обычный 12 5 3 5 3 2 2" xfId="38053"/>
    <cellStyle name="Обычный 12 5 3 5 3 3" xfId="23750"/>
    <cellStyle name="Обычный 12 5 3 5 3 3 2" xfId="52034"/>
    <cellStyle name="Обычный 12 5 3 5 3 4" xfId="33300"/>
    <cellStyle name="Обычный 12 5 3 5 4" xfId="6329"/>
    <cellStyle name="Обычный 12 5 3 5 4 2" xfId="9769"/>
    <cellStyle name="Обычный 12 5 3 5 4 2 2" xfId="38054"/>
    <cellStyle name="Обычный 12 5 3 5 4 3" xfId="23751"/>
    <cellStyle name="Обычный 12 5 3 5 4 3 2" xfId="52035"/>
    <cellStyle name="Обычный 12 5 3 5 4 4" xfId="34616"/>
    <cellStyle name="Обычный 12 5 3 5 5" xfId="9766"/>
    <cellStyle name="Обычный 12 5 3 5 5 2" xfId="38051"/>
    <cellStyle name="Обычный 12 5 3 5 6" xfId="15306"/>
    <cellStyle name="Обычный 12 5 3 5 6 2" xfId="43591"/>
    <cellStyle name="Обычный 12 5 3 5 7" xfId="19259"/>
    <cellStyle name="Обычный 12 5 3 5 7 2" xfId="47543"/>
    <cellStyle name="Обычный 12 5 3 5 8" xfId="20473"/>
    <cellStyle name="Обычный 12 5 3 5 8 2" xfId="48757"/>
    <cellStyle name="Обычный 12 5 3 5 9" xfId="23748"/>
    <cellStyle name="Обычный 12 5 3 5 9 2" xfId="52032"/>
    <cellStyle name="Обычный 12 5 3 6" xfId="1655"/>
    <cellStyle name="Обычный 12 5 3 6 2" xfId="3630"/>
    <cellStyle name="Обычный 12 5 3 6 2 2" xfId="9771"/>
    <cellStyle name="Обычный 12 5 3 6 2 2 2" xfId="38056"/>
    <cellStyle name="Обычный 12 5 3 6 2 3" xfId="17778"/>
    <cellStyle name="Обычный 12 5 3 6 2 3 2" xfId="46063"/>
    <cellStyle name="Обычный 12 5 3 6 2 4" xfId="23753"/>
    <cellStyle name="Обычный 12 5 3 6 2 4 2" xfId="52037"/>
    <cellStyle name="Обычный 12 5 3 6 2 5" xfId="31920"/>
    <cellStyle name="Обычный 12 5 3 6 3" xfId="9770"/>
    <cellStyle name="Обычный 12 5 3 6 3 2" xfId="38055"/>
    <cellStyle name="Обычный 12 5 3 6 4" xfId="15803"/>
    <cellStyle name="Обычный 12 5 3 6 4 2" xfId="44088"/>
    <cellStyle name="Обычный 12 5 3 6 5" xfId="23752"/>
    <cellStyle name="Обычный 12 5 3 6 5 2" xfId="52036"/>
    <cellStyle name="Обычный 12 5 3 6 6" xfId="29945"/>
    <cellStyle name="Обычный 12 5 3 6 7" xfId="60456"/>
    <cellStyle name="Обычный 12 5 3 7" xfId="2313"/>
    <cellStyle name="Обычный 12 5 3 7 2" xfId="9772"/>
    <cellStyle name="Обычный 12 5 3 7 2 2" xfId="38057"/>
    <cellStyle name="Обычный 12 5 3 7 3" xfId="16461"/>
    <cellStyle name="Обычный 12 5 3 7 3 2" xfId="44746"/>
    <cellStyle name="Обычный 12 5 3 7 4" xfId="23754"/>
    <cellStyle name="Обычный 12 5 3 7 4 2" xfId="52038"/>
    <cellStyle name="Обычный 12 5 3 7 5" xfId="30603"/>
    <cellStyle name="Обычный 12 5 3 8" xfId="4291"/>
    <cellStyle name="Обычный 12 5 3 8 2" xfId="9773"/>
    <cellStyle name="Обычный 12 5 3 8 2 2" xfId="38058"/>
    <cellStyle name="Обычный 12 5 3 8 3" xfId="18439"/>
    <cellStyle name="Обычный 12 5 3 8 3 2" xfId="46724"/>
    <cellStyle name="Обычный 12 5 3 8 4" xfId="23755"/>
    <cellStyle name="Обычный 12 5 3 8 4 2" xfId="52039"/>
    <cellStyle name="Обычный 12 5 3 8 5" xfId="32581"/>
    <cellStyle name="Обычный 12 5 3 9" xfId="4454"/>
    <cellStyle name="Обычный 12 5 3 9 2" xfId="9774"/>
    <cellStyle name="Обычный 12 5 3 9 2 2" xfId="38059"/>
    <cellStyle name="Обычный 12 5 3 9 3" xfId="18602"/>
    <cellStyle name="Обычный 12 5 3 9 3 2" xfId="46887"/>
    <cellStyle name="Обычный 12 5 3 9 4" xfId="23756"/>
    <cellStyle name="Обычный 12 5 3 9 4 2" xfId="52040"/>
    <cellStyle name="Обычный 12 5 3 9 5" xfId="32744"/>
    <cellStyle name="Обычный 12 5 4" xfId="220"/>
    <cellStyle name="Обычный 12 5 4 10" xfId="6330"/>
    <cellStyle name="Обычный 12 5 4 10 2" xfId="9776"/>
    <cellStyle name="Обычный 12 5 4 10 2 2" xfId="38061"/>
    <cellStyle name="Обычный 12 5 4 10 3" xfId="23758"/>
    <cellStyle name="Обычный 12 5 4 10 3 2" xfId="52042"/>
    <cellStyle name="Обычный 12 5 4 10 4" xfId="34617"/>
    <cellStyle name="Обычный 12 5 4 11" xfId="7255"/>
    <cellStyle name="Обычный 12 5 4 11 2" xfId="9777"/>
    <cellStyle name="Обычный 12 5 4 11 2 2" xfId="38062"/>
    <cellStyle name="Обычный 12 5 4 11 3" xfId="23759"/>
    <cellStyle name="Обычный 12 5 4 11 3 2" xfId="52043"/>
    <cellStyle name="Обычный 12 5 4 11 4" xfId="35540"/>
    <cellStyle name="Обычный 12 5 4 12" xfId="9775"/>
    <cellStyle name="Обычный 12 5 4 12 2" xfId="38060"/>
    <cellStyle name="Обычный 12 5 4 13" xfId="14488"/>
    <cellStyle name="Обычный 12 5 4 13 2" xfId="42773"/>
    <cellStyle name="Обычный 12 5 4 14" xfId="18766"/>
    <cellStyle name="Обычный 12 5 4 14 2" xfId="47050"/>
    <cellStyle name="Обычный 12 5 4 15" xfId="20474"/>
    <cellStyle name="Обычный 12 5 4 15 2" xfId="48758"/>
    <cellStyle name="Обычный 12 5 4 16" xfId="23757"/>
    <cellStyle name="Обычный 12 5 4 16 2" xfId="52041"/>
    <cellStyle name="Обычный 12 5 4 17" xfId="28469"/>
    <cellStyle name="Обычный 12 5 4 17 2" xfId="56753"/>
    <cellStyle name="Обычный 12 5 4 18" xfId="28630"/>
    <cellStyle name="Обычный 12 5 4 19" xfId="56913"/>
    <cellStyle name="Обычный 12 5 4 2" xfId="490"/>
    <cellStyle name="Обычный 12 5 4 2 10" xfId="19260"/>
    <cellStyle name="Обычный 12 5 4 2 10 2" xfId="47544"/>
    <cellStyle name="Обычный 12 5 4 2 11" xfId="20475"/>
    <cellStyle name="Обычный 12 5 4 2 11 2" xfId="48759"/>
    <cellStyle name="Обычный 12 5 4 2 12" xfId="23760"/>
    <cellStyle name="Обычный 12 5 4 2 12 2" xfId="52044"/>
    <cellStyle name="Обычный 12 5 4 2 13" xfId="28794"/>
    <cellStyle name="Обычный 12 5 4 2 14" xfId="57778"/>
    <cellStyle name="Обычный 12 5 4 2 15" xfId="59128"/>
    <cellStyle name="Обычный 12 5 4 2 2" xfId="831"/>
    <cellStyle name="Обычный 12 5 4 2 2 10" xfId="20476"/>
    <cellStyle name="Обычный 12 5 4 2 2 10 2" xfId="48760"/>
    <cellStyle name="Обычный 12 5 4 2 2 11" xfId="23761"/>
    <cellStyle name="Обычный 12 5 4 2 2 11 2" xfId="52045"/>
    <cellStyle name="Обычный 12 5 4 2 2 12" xfId="29123"/>
    <cellStyle name="Обычный 12 5 4 2 2 13" xfId="57779"/>
    <cellStyle name="Обычный 12 5 4 2 2 14" xfId="59129"/>
    <cellStyle name="Обычный 12 5 4 2 2 2" xfId="1167"/>
    <cellStyle name="Обычный 12 5 4 2 2 2 10" xfId="29458"/>
    <cellStyle name="Обычный 12 5 4 2 2 2 11" xfId="57780"/>
    <cellStyle name="Обычный 12 5 4 2 2 2 12" xfId="59130"/>
    <cellStyle name="Обычный 12 5 4 2 2 2 2" xfId="3143"/>
    <cellStyle name="Обычный 12 5 4 2 2 2 2 2" xfId="9781"/>
    <cellStyle name="Обычный 12 5 4 2 2 2 2 2 2" xfId="38066"/>
    <cellStyle name="Обычный 12 5 4 2 2 2 2 3" xfId="17291"/>
    <cellStyle name="Обычный 12 5 4 2 2 2 2 3 2" xfId="45576"/>
    <cellStyle name="Обычный 12 5 4 2 2 2 2 4" xfId="23763"/>
    <cellStyle name="Обычный 12 5 4 2 2 2 2 4 2" xfId="52047"/>
    <cellStyle name="Обычный 12 5 4 2 2 2 2 5" xfId="31433"/>
    <cellStyle name="Обычный 12 5 4 2 2 2 2 6" xfId="60475"/>
    <cellStyle name="Обычный 12 5 4 2 2 2 3" xfId="5015"/>
    <cellStyle name="Обычный 12 5 4 2 2 2 3 2" xfId="9782"/>
    <cellStyle name="Обычный 12 5 4 2 2 2 3 2 2" xfId="38067"/>
    <cellStyle name="Обычный 12 5 4 2 2 2 3 3" xfId="23764"/>
    <cellStyle name="Обычный 12 5 4 2 2 2 3 3 2" xfId="52048"/>
    <cellStyle name="Обычный 12 5 4 2 2 2 3 4" xfId="33304"/>
    <cellStyle name="Обычный 12 5 4 2 2 2 4" xfId="6333"/>
    <cellStyle name="Обычный 12 5 4 2 2 2 4 2" xfId="9783"/>
    <cellStyle name="Обычный 12 5 4 2 2 2 4 2 2" xfId="38068"/>
    <cellStyle name="Обычный 12 5 4 2 2 2 4 3" xfId="23765"/>
    <cellStyle name="Обычный 12 5 4 2 2 2 4 3 2" xfId="52049"/>
    <cellStyle name="Обычный 12 5 4 2 2 2 4 4" xfId="34620"/>
    <cellStyle name="Обычный 12 5 4 2 2 2 5" xfId="9780"/>
    <cellStyle name="Обычный 12 5 4 2 2 2 5 2" xfId="38065"/>
    <cellStyle name="Обычный 12 5 4 2 2 2 6" xfId="15316"/>
    <cellStyle name="Обычный 12 5 4 2 2 2 6 2" xfId="43601"/>
    <cellStyle name="Обычный 12 5 4 2 2 2 7" xfId="19262"/>
    <cellStyle name="Обычный 12 5 4 2 2 2 7 2" xfId="47546"/>
    <cellStyle name="Обычный 12 5 4 2 2 2 8" xfId="20477"/>
    <cellStyle name="Обычный 12 5 4 2 2 2 8 2" xfId="48761"/>
    <cellStyle name="Обычный 12 5 4 2 2 2 9" xfId="23762"/>
    <cellStyle name="Обычный 12 5 4 2 2 2 9 2" xfId="52046"/>
    <cellStyle name="Обычный 12 5 4 2 2 3" xfId="2150"/>
    <cellStyle name="Обычный 12 5 4 2 2 3 2" xfId="4125"/>
    <cellStyle name="Обычный 12 5 4 2 2 3 2 2" xfId="9785"/>
    <cellStyle name="Обычный 12 5 4 2 2 3 2 2 2" xfId="38070"/>
    <cellStyle name="Обычный 12 5 4 2 2 3 2 3" xfId="18273"/>
    <cellStyle name="Обычный 12 5 4 2 2 3 2 3 2" xfId="46558"/>
    <cellStyle name="Обычный 12 5 4 2 2 3 2 4" xfId="23767"/>
    <cellStyle name="Обычный 12 5 4 2 2 3 2 4 2" xfId="52051"/>
    <cellStyle name="Обычный 12 5 4 2 2 3 2 5" xfId="32415"/>
    <cellStyle name="Обычный 12 5 4 2 2 3 3" xfId="9784"/>
    <cellStyle name="Обычный 12 5 4 2 2 3 3 2" xfId="38069"/>
    <cellStyle name="Обычный 12 5 4 2 2 3 4" xfId="16298"/>
    <cellStyle name="Обычный 12 5 4 2 2 3 4 2" xfId="44583"/>
    <cellStyle name="Обычный 12 5 4 2 2 3 5" xfId="23766"/>
    <cellStyle name="Обычный 12 5 4 2 2 3 5 2" xfId="52050"/>
    <cellStyle name="Обычный 12 5 4 2 2 3 6" xfId="30440"/>
    <cellStyle name="Обычный 12 5 4 2 2 3 7" xfId="60474"/>
    <cellStyle name="Обычный 12 5 4 2 2 4" xfId="2808"/>
    <cellStyle name="Обычный 12 5 4 2 2 4 2" xfId="9786"/>
    <cellStyle name="Обычный 12 5 4 2 2 4 2 2" xfId="38071"/>
    <cellStyle name="Обычный 12 5 4 2 2 4 3" xfId="16956"/>
    <cellStyle name="Обычный 12 5 4 2 2 4 3 2" xfId="45241"/>
    <cellStyle name="Обычный 12 5 4 2 2 4 4" xfId="23768"/>
    <cellStyle name="Обычный 12 5 4 2 2 4 4 2" xfId="52052"/>
    <cellStyle name="Обычный 12 5 4 2 2 4 5" xfId="31098"/>
    <cellStyle name="Обычный 12 5 4 2 2 5" xfId="5014"/>
    <cellStyle name="Обычный 12 5 4 2 2 5 2" xfId="9787"/>
    <cellStyle name="Обычный 12 5 4 2 2 5 2 2" xfId="38072"/>
    <cellStyle name="Обычный 12 5 4 2 2 5 3" xfId="23769"/>
    <cellStyle name="Обычный 12 5 4 2 2 5 3 2" xfId="52053"/>
    <cellStyle name="Обычный 12 5 4 2 2 5 4" xfId="33303"/>
    <cellStyle name="Обычный 12 5 4 2 2 6" xfId="6332"/>
    <cellStyle name="Обычный 12 5 4 2 2 6 2" xfId="9788"/>
    <cellStyle name="Обычный 12 5 4 2 2 6 2 2" xfId="38073"/>
    <cellStyle name="Обычный 12 5 4 2 2 6 3" xfId="23770"/>
    <cellStyle name="Обычный 12 5 4 2 2 6 3 2" xfId="52054"/>
    <cellStyle name="Обычный 12 5 4 2 2 6 4" xfId="34619"/>
    <cellStyle name="Обычный 12 5 4 2 2 7" xfId="9779"/>
    <cellStyle name="Обычный 12 5 4 2 2 7 2" xfId="38064"/>
    <cellStyle name="Обычный 12 5 4 2 2 8" xfId="14981"/>
    <cellStyle name="Обычный 12 5 4 2 2 8 2" xfId="43266"/>
    <cellStyle name="Обычный 12 5 4 2 2 9" xfId="19261"/>
    <cellStyle name="Обычный 12 5 4 2 2 9 2" xfId="47545"/>
    <cellStyle name="Обычный 12 5 4 2 3" xfId="1166"/>
    <cellStyle name="Обычный 12 5 4 2 3 10" xfId="29457"/>
    <cellStyle name="Обычный 12 5 4 2 3 11" xfId="57781"/>
    <cellStyle name="Обычный 12 5 4 2 3 12" xfId="59131"/>
    <cellStyle name="Обычный 12 5 4 2 3 2" xfId="3142"/>
    <cellStyle name="Обычный 12 5 4 2 3 2 2" xfId="9790"/>
    <cellStyle name="Обычный 12 5 4 2 3 2 2 2" xfId="38075"/>
    <cellStyle name="Обычный 12 5 4 2 3 2 3" xfId="17290"/>
    <cellStyle name="Обычный 12 5 4 2 3 2 3 2" xfId="45575"/>
    <cellStyle name="Обычный 12 5 4 2 3 2 4" xfId="23772"/>
    <cellStyle name="Обычный 12 5 4 2 3 2 4 2" xfId="52056"/>
    <cellStyle name="Обычный 12 5 4 2 3 2 5" xfId="31432"/>
    <cellStyle name="Обычный 12 5 4 2 3 2 6" xfId="60476"/>
    <cellStyle name="Обычный 12 5 4 2 3 3" xfId="5016"/>
    <cellStyle name="Обычный 12 5 4 2 3 3 2" xfId="9791"/>
    <cellStyle name="Обычный 12 5 4 2 3 3 2 2" xfId="38076"/>
    <cellStyle name="Обычный 12 5 4 2 3 3 3" xfId="23773"/>
    <cellStyle name="Обычный 12 5 4 2 3 3 3 2" xfId="52057"/>
    <cellStyle name="Обычный 12 5 4 2 3 3 4" xfId="33305"/>
    <cellStyle name="Обычный 12 5 4 2 3 4" xfId="6334"/>
    <cellStyle name="Обычный 12 5 4 2 3 4 2" xfId="9792"/>
    <cellStyle name="Обычный 12 5 4 2 3 4 2 2" xfId="38077"/>
    <cellStyle name="Обычный 12 5 4 2 3 4 3" xfId="23774"/>
    <cellStyle name="Обычный 12 5 4 2 3 4 3 2" xfId="52058"/>
    <cellStyle name="Обычный 12 5 4 2 3 4 4" xfId="34621"/>
    <cellStyle name="Обычный 12 5 4 2 3 5" xfId="9789"/>
    <cellStyle name="Обычный 12 5 4 2 3 5 2" xfId="38074"/>
    <cellStyle name="Обычный 12 5 4 2 3 6" xfId="15315"/>
    <cellStyle name="Обычный 12 5 4 2 3 6 2" xfId="43600"/>
    <cellStyle name="Обычный 12 5 4 2 3 7" xfId="19263"/>
    <cellStyle name="Обычный 12 5 4 2 3 7 2" xfId="47547"/>
    <cellStyle name="Обычный 12 5 4 2 3 8" xfId="20478"/>
    <cellStyle name="Обычный 12 5 4 2 3 8 2" xfId="48762"/>
    <cellStyle name="Обычный 12 5 4 2 3 9" xfId="23771"/>
    <cellStyle name="Обычный 12 5 4 2 3 9 2" xfId="52055"/>
    <cellStyle name="Обычный 12 5 4 2 4" xfId="1821"/>
    <cellStyle name="Обычный 12 5 4 2 4 2" xfId="3796"/>
    <cellStyle name="Обычный 12 5 4 2 4 2 2" xfId="9794"/>
    <cellStyle name="Обычный 12 5 4 2 4 2 2 2" xfId="38079"/>
    <cellStyle name="Обычный 12 5 4 2 4 2 3" xfId="17944"/>
    <cellStyle name="Обычный 12 5 4 2 4 2 3 2" xfId="46229"/>
    <cellStyle name="Обычный 12 5 4 2 4 2 4" xfId="23776"/>
    <cellStyle name="Обычный 12 5 4 2 4 2 4 2" xfId="52060"/>
    <cellStyle name="Обычный 12 5 4 2 4 2 5" xfId="32086"/>
    <cellStyle name="Обычный 12 5 4 2 4 3" xfId="9793"/>
    <cellStyle name="Обычный 12 5 4 2 4 3 2" xfId="38078"/>
    <cellStyle name="Обычный 12 5 4 2 4 4" xfId="15969"/>
    <cellStyle name="Обычный 12 5 4 2 4 4 2" xfId="44254"/>
    <cellStyle name="Обычный 12 5 4 2 4 5" xfId="23775"/>
    <cellStyle name="Обычный 12 5 4 2 4 5 2" xfId="52059"/>
    <cellStyle name="Обычный 12 5 4 2 4 6" xfId="30111"/>
    <cellStyle name="Обычный 12 5 4 2 4 7" xfId="60473"/>
    <cellStyle name="Обычный 12 5 4 2 5" xfId="2479"/>
    <cellStyle name="Обычный 12 5 4 2 5 2" xfId="9795"/>
    <cellStyle name="Обычный 12 5 4 2 5 2 2" xfId="38080"/>
    <cellStyle name="Обычный 12 5 4 2 5 3" xfId="16627"/>
    <cellStyle name="Обычный 12 5 4 2 5 3 2" xfId="44912"/>
    <cellStyle name="Обычный 12 5 4 2 5 4" xfId="23777"/>
    <cellStyle name="Обычный 12 5 4 2 5 4 2" xfId="52061"/>
    <cellStyle name="Обычный 12 5 4 2 5 5" xfId="30769"/>
    <cellStyle name="Обычный 12 5 4 2 6" xfId="5013"/>
    <cellStyle name="Обычный 12 5 4 2 6 2" xfId="9796"/>
    <cellStyle name="Обычный 12 5 4 2 6 2 2" xfId="38081"/>
    <cellStyle name="Обычный 12 5 4 2 6 3" xfId="23778"/>
    <cellStyle name="Обычный 12 5 4 2 6 3 2" xfId="52062"/>
    <cellStyle name="Обычный 12 5 4 2 6 4" xfId="33302"/>
    <cellStyle name="Обычный 12 5 4 2 7" xfId="6331"/>
    <cellStyle name="Обычный 12 5 4 2 7 2" xfId="9797"/>
    <cellStyle name="Обычный 12 5 4 2 7 2 2" xfId="38082"/>
    <cellStyle name="Обычный 12 5 4 2 7 3" xfId="23779"/>
    <cellStyle name="Обычный 12 5 4 2 7 3 2" xfId="52063"/>
    <cellStyle name="Обычный 12 5 4 2 7 4" xfId="34618"/>
    <cellStyle name="Обычный 12 5 4 2 8" xfId="9778"/>
    <cellStyle name="Обычный 12 5 4 2 8 2" xfId="38063"/>
    <cellStyle name="Обычный 12 5 4 2 9" xfId="14652"/>
    <cellStyle name="Обычный 12 5 4 2 9 2" xfId="42937"/>
    <cellStyle name="Обычный 12 5 4 20" xfId="57207"/>
    <cellStyle name="Обычный 12 5 4 21" xfId="57777"/>
    <cellStyle name="Обычный 12 5 4 22" xfId="59127"/>
    <cellStyle name="Обычный 12 5 4 3" xfId="664"/>
    <cellStyle name="Обычный 12 5 4 3 10" xfId="20479"/>
    <cellStyle name="Обычный 12 5 4 3 10 2" xfId="48763"/>
    <cellStyle name="Обычный 12 5 4 3 11" xfId="23780"/>
    <cellStyle name="Обычный 12 5 4 3 11 2" xfId="52064"/>
    <cellStyle name="Обычный 12 5 4 3 12" xfId="28959"/>
    <cellStyle name="Обычный 12 5 4 3 13" xfId="57782"/>
    <cellStyle name="Обычный 12 5 4 3 14" xfId="59132"/>
    <cellStyle name="Обычный 12 5 4 3 2" xfId="1168"/>
    <cellStyle name="Обычный 12 5 4 3 2 10" xfId="29459"/>
    <cellStyle name="Обычный 12 5 4 3 2 11" xfId="57783"/>
    <cellStyle name="Обычный 12 5 4 3 2 12" xfId="59133"/>
    <cellStyle name="Обычный 12 5 4 3 2 2" xfId="3144"/>
    <cellStyle name="Обычный 12 5 4 3 2 2 2" xfId="9800"/>
    <cellStyle name="Обычный 12 5 4 3 2 2 2 2" xfId="38085"/>
    <cellStyle name="Обычный 12 5 4 3 2 2 3" xfId="17292"/>
    <cellStyle name="Обычный 12 5 4 3 2 2 3 2" xfId="45577"/>
    <cellStyle name="Обычный 12 5 4 3 2 2 4" xfId="23782"/>
    <cellStyle name="Обычный 12 5 4 3 2 2 4 2" xfId="52066"/>
    <cellStyle name="Обычный 12 5 4 3 2 2 5" xfId="31434"/>
    <cellStyle name="Обычный 12 5 4 3 2 2 6" xfId="60478"/>
    <cellStyle name="Обычный 12 5 4 3 2 3" xfId="5018"/>
    <cellStyle name="Обычный 12 5 4 3 2 3 2" xfId="9801"/>
    <cellStyle name="Обычный 12 5 4 3 2 3 2 2" xfId="38086"/>
    <cellStyle name="Обычный 12 5 4 3 2 3 3" xfId="23783"/>
    <cellStyle name="Обычный 12 5 4 3 2 3 3 2" xfId="52067"/>
    <cellStyle name="Обычный 12 5 4 3 2 3 4" xfId="33307"/>
    <cellStyle name="Обычный 12 5 4 3 2 4" xfId="6336"/>
    <cellStyle name="Обычный 12 5 4 3 2 4 2" xfId="9802"/>
    <cellStyle name="Обычный 12 5 4 3 2 4 2 2" xfId="38087"/>
    <cellStyle name="Обычный 12 5 4 3 2 4 3" xfId="23784"/>
    <cellStyle name="Обычный 12 5 4 3 2 4 3 2" xfId="52068"/>
    <cellStyle name="Обычный 12 5 4 3 2 4 4" xfId="34623"/>
    <cellStyle name="Обычный 12 5 4 3 2 5" xfId="9799"/>
    <cellStyle name="Обычный 12 5 4 3 2 5 2" xfId="38084"/>
    <cellStyle name="Обычный 12 5 4 3 2 6" xfId="15317"/>
    <cellStyle name="Обычный 12 5 4 3 2 6 2" xfId="43602"/>
    <cellStyle name="Обычный 12 5 4 3 2 7" xfId="19265"/>
    <cellStyle name="Обычный 12 5 4 3 2 7 2" xfId="47549"/>
    <cellStyle name="Обычный 12 5 4 3 2 8" xfId="20480"/>
    <cellStyle name="Обычный 12 5 4 3 2 8 2" xfId="48764"/>
    <cellStyle name="Обычный 12 5 4 3 2 9" xfId="23781"/>
    <cellStyle name="Обычный 12 5 4 3 2 9 2" xfId="52065"/>
    <cellStyle name="Обычный 12 5 4 3 3" xfId="1986"/>
    <cellStyle name="Обычный 12 5 4 3 3 2" xfId="3961"/>
    <cellStyle name="Обычный 12 5 4 3 3 2 2" xfId="9804"/>
    <cellStyle name="Обычный 12 5 4 3 3 2 2 2" xfId="38089"/>
    <cellStyle name="Обычный 12 5 4 3 3 2 3" xfId="18109"/>
    <cellStyle name="Обычный 12 5 4 3 3 2 3 2" xfId="46394"/>
    <cellStyle name="Обычный 12 5 4 3 3 2 4" xfId="23786"/>
    <cellStyle name="Обычный 12 5 4 3 3 2 4 2" xfId="52070"/>
    <cellStyle name="Обычный 12 5 4 3 3 2 5" xfId="32251"/>
    <cellStyle name="Обычный 12 5 4 3 3 3" xfId="9803"/>
    <cellStyle name="Обычный 12 5 4 3 3 3 2" xfId="38088"/>
    <cellStyle name="Обычный 12 5 4 3 3 4" xfId="16134"/>
    <cellStyle name="Обычный 12 5 4 3 3 4 2" xfId="44419"/>
    <cellStyle name="Обычный 12 5 4 3 3 5" xfId="23785"/>
    <cellStyle name="Обычный 12 5 4 3 3 5 2" xfId="52069"/>
    <cellStyle name="Обычный 12 5 4 3 3 6" xfId="30276"/>
    <cellStyle name="Обычный 12 5 4 3 3 7" xfId="60477"/>
    <cellStyle name="Обычный 12 5 4 3 4" xfId="2644"/>
    <cellStyle name="Обычный 12 5 4 3 4 2" xfId="9805"/>
    <cellStyle name="Обычный 12 5 4 3 4 2 2" xfId="38090"/>
    <cellStyle name="Обычный 12 5 4 3 4 3" xfId="16792"/>
    <cellStyle name="Обычный 12 5 4 3 4 3 2" xfId="45077"/>
    <cellStyle name="Обычный 12 5 4 3 4 4" xfId="23787"/>
    <cellStyle name="Обычный 12 5 4 3 4 4 2" xfId="52071"/>
    <cellStyle name="Обычный 12 5 4 3 4 5" xfId="30934"/>
    <cellStyle name="Обычный 12 5 4 3 5" xfId="5017"/>
    <cellStyle name="Обычный 12 5 4 3 5 2" xfId="9806"/>
    <cellStyle name="Обычный 12 5 4 3 5 2 2" xfId="38091"/>
    <cellStyle name="Обычный 12 5 4 3 5 3" xfId="23788"/>
    <cellStyle name="Обычный 12 5 4 3 5 3 2" xfId="52072"/>
    <cellStyle name="Обычный 12 5 4 3 5 4" xfId="33306"/>
    <cellStyle name="Обычный 12 5 4 3 6" xfId="6335"/>
    <cellStyle name="Обычный 12 5 4 3 6 2" xfId="9807"/>
    <cellStyle name="Обычный 12 5 4 3 6 2 2" xfId="38092"/>
    <cellStyle name="Обычный 12 5 4 3 6 3" xfId="23789"/>
    <cellStyle name="Обычный 12 5 4 3 6 3 2" xfId="52073"/>
    <cellStyle name="Обычный 12 5 4 3 6 4" xfId="34622"/>
    <cellStyle name="Обычный 12 5 4 3 7" xfId="9798"/>
    <cellStyle name="Обычный 12 5 4 3 7 2" xfId="38083"/>
    <cellStyle name="Обычный 12 5 4 3 8" xfId="14817"/>
    <cellStyle name="Обычный 12 5 4 3 8 2" xfId="43102"/>
    <cellStyle name="Обычный 12 5 4 3 9" xfId="19264"/>
    <cellStyle name="Обычный 12 5 4 3 9 2" xfId="47548"/>
    <cellStyle name="Обычный 12 5 4 4" xfId="1165"/>
    <cellStyle name="Обычный 12 5 4 4 10" xfId="29456"/>
    <cellStyle name="Обычный 12 5 4 4 11" xfId="57784"/>
    <cellStyle name="Обычный 12 5 4 4 12" xfId="59134"/>
    <cellStyle name="Обычный 12 5 4 4 2" xfId="3141"/>
    <cellStyle name="Обычный 12 5 4 4 2 2" xfId="9809"/>
    <cellStyle name="Обычный 12 5 4 4 2 2 2" xfId="38094"/>
    <cellStyle name="Обычный 12 5 4 4 2 3" xfId="17289"/>
    <cellStyle name="Обычный 12 5 4 4 2 3 2" xfId="45574"/>
    <cellStyle name="Обычный 12 5 4 4 2 4" xfId="23791"/>
    <cellStyle name="Обычный 12 5 4 4 2 4 2" xfId="52075"/>
    <cellStyle name="Обычный 12 5 4 4 2 5" xfId="31431"/>
    <cellStyle name="Обычный 12 5 4 4 2 6" xfId="60479"/>
    <cellStyle name="Обычный 12 5 4 4 3" xfId="5019"/>
    <cellStyle name="Обычный 12 5 4 4 3 2" xfId="9810"/>
    <cellStyle name="Обычный 12 5 4 4 3 2 2" xfId="38095"/>
    <cellStyle name="Обычный 12 5 4 4 3 3" xfId="23792"/>
    <cellStyle name="Обычный 12 5 4 4 3 3 2" xfId="52076"/>
    <cellStyle name="Обычный 12 5 4 4 3 4" xfId="33308"/>
    <cellStyle name="Обычный 12 5 4 4 4" xfId="6337"/>
    <cellStyle name="Обычный 12 5 4 4 4 2" xfId="9811"/>
    <cellStyle name="Обычный 12 5 4 4 4 2 2" xfId="38096"/>
    <cellStyle name="Обычный 12 5 4 4 4 3" xfId="23793"/>
    <cellStyle name="Обычный 12 5 4 4 4 3 2" xfId="52077"/>
    <cellStyle name="Обычный 12 5 4 4 4 4" xfId="34624"/>
    <cellStyle name="Обычный 12 5 4 4 5" xfId="9808"/>
    <cellStyle name="Обычный 12 5 4 4 5 2" xfId="38093"/>
    <cellStyle name="Обычный 12 5 4 4 6" xfId="15314"/>
    <cellStyle name="Обычный 12 5 4 4 6 2" xfId="43599"/>
    <cellStyle name="Обычный 12 5 4 4 7" xfId="19266"/>
    <cellStyle name="Обычный 12 5 4 4 7 2" xfId="47550"/>
    <cellStyle name="Обычный 12 5 4 4 8" xfId="20481"/>
    <cellStyle name="Обычный 12 5 4 4 8 2" xfId="48765"/>
    <cellStyle name="Обычный 12 5 4 4 9" xfId="23790"/>
    <cellStyle name="Обычный 12 5 4 4 9 2" xfId="52074"/>
    <cellStyle name="Обычный 12 5 4 5" xfId="1657"/>
    <cellStyle name="Обычный 12 5 4 5 2" xfId="3632"/>
    <cellStyle name="Обычный 12 5 4 5 2 2" xfId="9813"/>
    <cellStyle name="Обычный 12 5 4 5 2 2 2" xfId="38098"/>
    <cellStyle name="Обычный 12 5 4 5 2 3" xfId="17780"/>
    <cellStyle name="Обычный 12 5 4 5 2 3 2" xfId="46065"/>
    <cellStyle name="Обычный 12 5 4 5 2 4" xfId="23795"/>
    <cellStyle name="Обычный 12 5 4 5 2 4 2" xfId="52079"/>
    <cellStyle name="Обычный 12 5 4 5 2 5" xfId="31922"/>
    <cellStyle name="Обычный 12 5 4 5 3" xfId="9812"/>
    <cellStyle name="Обычный 12 5 4 5 3 2" xfId="38097"/>
    <cellStyle name="Обычный 12 5 4 5 4" xfId="15805"/>
    <cellStyle name="Обычный 12 5 4 5 4 2" xfId="44090"/>
    <cellStyle name="Обычный 12 5 4 5 5" xfId="23794"/>
    <cellStyle name="Обычный 12 5 4 5 5 2" xfId="52078"/>
    <cellStyle name="Обычный 12 5 4 5 6" xfId="29947"/>
    <cellStyle name="Обычный 12 5 4 5 7" xfId="60472"/>
    <cellStyle name="Обычный 12 5 4 6" xfId="2315"/>
    <cellStyle name="Обычный 12 5 4 6 2" xfId="9814"/>
    <cellStyle name="Обычный 12 5 4 6 2 2" xfId="38099"/>
    <cellStyle name="Обычный 12 5 4 6 3" xfId="16463"/>
    <cellStyle name="Обычный 12 5 4 6 3 2" xfId="44748"/>
    <cellStyle name="Обычный 12 5 4 6 4" xfId="23796"/>
    <cellStyle name="Обычный 12 5 4 6 4 2" xfId="52080"/>
    <cellStyle name="Обычный 12 5 4 6 5" xfId="30605"/>
    <cellStyle name="Обычный 12 5 4 7" xfId="4293"/>
    <cellStyle name="Обычный 12 5 4 7 2" xfId="9815"/>
    <cellStyle name="Обычный 12 5 4 7 2 2" xfId="38100"/>
    <cellStyle name="Обычный 12 5 4 7 3" xfId="18441"/>
    <cellStyle name="Обычный 12 5 4 7 3 2" xfId="46726"/>
    <cellStyle name="Обычный 12 5 4 7 4" xfId="23797"/>
    <cellStyle name="Обычный 12 5 4 7 4 2" xfId="52081"/>
    <cellStyle name="Обычный 12 5 4 7 5" xfId="32583"/>
    <cellStyle name="Обычный 12 5 4 8" xfId="4456"/>
    <cellStyle name="Обычный 12 5 4 8 2" xfId="9816"/>
    <cellStyle name="Обычный 12 5 4 8 2 2" xfId="38101"/>
    <cellStyle name="Обычный 12 5 4 8 3" xfId="18604"/>
    <cellStyle name="Обычный 12 5 4 8 3 2" xfId="46889"/>
    <cellStyle name="Обычный 12 5 4 8 4" xfId="23798"/>
    <cellStyle name="Обычный 12 5 4 8 4 2" xfId="52082"/>
    <cellStyle name="Обычный 12 5 4 8 5" xfId="32746"/>
    <cellStyle name="Обычный 12 5 4 9" xfId="5012"/>
    <cellStyle name="Обычный 12 5 4 9 2" xfId="9817"/>
    <cellStyle name="Обычный 12 5 4 9 2 2" xfId="38102"/>
    <cellStyle name="Обычный 12 5 4 9 3" xfId="23799"/>
    <cellStyle name="Обычный 12 5 4 9 3 2" xfId="52083"/>
    <cellStyle name="Обычный 12 5 4 9 4" xfId="33301"/>
    <cellStyle name="Обычный 12 5 5" xfId="485"/>
    <cellStyle name="Обычный 12 5 5 10" xfId="19267"/>
    <cellStyle name="Обычный 12 5 5 10 2" xfId="47551"/>
    <cellStyle name="Обычный 12 5 5 11" xfId="20482"/>
    <cellStyle name="Обычный 12 5 5 11 2" xfId="48766"/>
    <cellStyle name="Обычный 12 5 5 12" xfId="23800"/>
    <cellStyle name="Обычный 12 5 5 12 2" xfId="52084"/>
    <cellStyle name="Обычный 12 5 5 13" xfId="28789"/>
    <cellStyle name="Обычный 12 5 5 14" xfId="57785"/>
    <cellStyle name="Обычный 12 5 5 15" xfId="59135"/>
    <cellStyle name="Обычный 12 5 5 2" xfId="826"/>
    <cellStyle name="Обычный 12 5 5 2 10" xfId="20483"/>
    <cellStyle name="Обычный 12 5 5 2 10 2" xfId="48767"/>
    <cellStyle name="Обычный 12 5 5 2 11" xfId="23801"/>
    <cellStyle name="Обычный 12 5 5 2 11 2" xfId="52085"/>
    <cellStyle name="Обычный 12 5 5 2 12" xfId="29118"/>
    <cellStyle name="Обычный 12 5 5 2 13" xfId="57786"/>
    <cellStyle name="Обычный 12 5 5 2 14" xfId="59136"/>
    <cellStyle name="Обычный 12 5 5 2 2" xfId="1170"/>
    <cellStyle name="Обычный 12 5 5 2 2 10" xfId="29461"/>
    <cellStyle name="Обычный 12 5 5 2 2 11" xfId="57787"/>
    <cellStyle name="Обычный 12 5 5 2 2 12" xfId="59137"/>
    <cellStyle name="Обычный 12 5 5 2 2 2" xfId="3146"/>
    <cellStyle name="Обычный 12 5 5 2 2 2 2" xfId="9821"/>
    <cellStyle name="Обычный 12 5 5 2 2 2 2 2" xfId="38106"/>
    <cellStyle name="Обычный 12 5 5 2 2 2 3" xfId="17294"/>
    <cellStyle name="Обычный 12 5 5 2 2 2 3 2" xfId="45579"/>
    <cellStyle name="Обычный 12 5 5 2 2 2 4" xfId="23803"/>
    <cellStyle name="Обычный 12 5 5 2 2 2 4 2" xfId="52087"/>
    <cellStyle name="Обычный 12 5 5 2 2 2 5" xfId="31436"/>
    <cellStyle name="Обычный 12 5 5 2 2 2 6" xfId="60482"/>
    <cellStyle name="Обычный 12 5 5 2 2 3" xfId="5022"/>
    <cellStyle name="Обычный 12 5 5 2 2 3 2" xfId="9822"/>
    <cellStyle name="Обычный 12 5 5 2 2 3 2 2" xfId="38107"/>
    <cellStyle name="Обычный 12 5 5 2 2 3 3" xfId="23804"/>
    <cellStyle name="Обычный 12 5 5 2 2 3 3 2" xfId="52088"/>
    <cellStyle name="Обычный 12 5 5 2 2 3 4" xfId="33311"/>
    <cellStyle name="Обычный 12 5 5 2 2 4" xfId="6340"/>
    <cellStyle name="Обычный 12 5 5 2 2 4 2" xfId="9823"/>
    <cellStyle name="Обычный 12 5 5 2 2 4 2 2" xfId="38108"/>
    <cellStyle name="Обычный 12 5 5 2 2 4 3" xfId="23805"/>
    <cellStyle name="Обычный 12 5 5 2 2 4 3 2" xfId="52089"/>
    <cellStyle name="Обычный 12 5 5 2 2 4 4" xfId="34627"/>
    <cellStyle name="Обычный 12 5 5 2 2 5" xfId="9820"/>
    <cellStyle name="Обычный 12 5 5 2 2 5 2" xfId="38105"/>
    <cellStyle name="Обычный 12 5 5 2 2 6" xfId="15319"/>
    <cellStyle name="Обычный 12 5 5 2 2 6 2" xfId="43604"/>
    <cellStyle name="Обычный 12 5 5 2 2 7" xfId="19269"/>
    <cellStyle name="Обычный 12 5 5 2 2 7 2" xfId="47553"/>
    <cellStyle name="Обычный 12 5 5 2 2 8" xfId="20484"/>
    <cellStyle name="Обычный 12 5 5 2 2 8 2" xfId="48768"/>
    <cellStyle name="Обычный 12 5 5 2 2 9" xfId="23802"/>
    <cellStyle name="Обычный 12 5 5 2 2 9 2" xfId="52086"/>
    <cellStyle name="Обычный 12 5 5 2 3" xfId="2145"/>
    <cellStyle name="Обычный 12 5 5 2 3 2" xfId="4120"/>
    <cellStyle name="Обычный 12 5 5 2 3 2 2" xfId="9825"/>
    <cellStyle name="Обычный 12 5 5 2 3 2 2 2" xfId="38110"/>
    <cellStyle name="Обычный 12 5 5 2 3 2 3" xfId="18268"/>
    <cellStyle name="Обычный 12 5 5 2 3 2 3 2" xfId="46553"/>
    <cellStyle name="Обычный 12 5 5 2 3 2 4" xfId="23807"/>
    <cellStyle name="Обычный 12 5 5 2 3 2 4 2" xfId="52091"/>
    <cellStyle name="Обычный 12 5 5 2 3 2 5" xfId="32410"/>
    <cellStyle name="Обычный 12 5 5 2 3 3" xfId="9824"/>
    <cellStyle name="Обычный 12 5 5 2 3 3 2" xfId="38109"/>
    <cellStyle name="Обычный 12 5 5 2 3 4" xfId="16293"/>
    <cellStyle name="Обычный 12 5 5 2 3 4 2" xfId="44578"/>
    <cellStyle name="Обычный 12 5 5 2 3 5" xfId="23806"/>
    <cellStyle name="Обычный 12 5 5 2 3 5 2" xfId="52090"/>
    <cellStyle name="Обычный 12 5 5 2 3 6" xfId="30435"/>
    <cellStyle name="Обычный 12 5 5 2 3 7" xfId="60481"/>
    <cellStyle name="Обычный 12 5 5 2 4" xfId="2803"/>
    <cellStyle name="Обычный 12 5 5 2 4 2" xfId="9826"/>
    <cellStyle name="Обычный 12 5 5 2 4 2 2" xfId="38111"/>
    <cellStyle name="Обычный 12 5 5 2 4 3" xfId="16951"/>
    <cellStyle name="Обычный 12 5 5 2 4 3 2" xfId="45236"/>
    <cellStyle name="Обычный 12 5 5 2 4 4" xfId="23808"/>
    <cellStyle name="Обычный 12 5 5 2 4 4 2" xfId="52092"/>
    <cellStyle name="Обычный 12 5 5 2 4 5" xfId="31093"/>
    <cellStyle name="Обычный 12 5 5 2 5" xfId="5021"/>
    <cellStyle name="Обычный 12 5 5 2 5 2" xfId="9827"/>
    <cellStyle name="Обычный 12 5 5 2 5 2 2" xfId="38112"/>
    <cellStyle name="Обычный 12 5 5 2 5 3" xfId="23809"/>
    <cellStyle name="Обычный 12 5 5 2 5 3 2" xfId="52093"/>
    <cellStyle name="Обычный 12 5 5 2 5 4" xfId="33310"/>
    <cellStyle name="Обычный 12 5 5 2 6" xfId="6339"/>
    <cellStyle name="Обычный 12 5 5 2 6 2" xfId="9828"/>
    <cellStyle name="Обычный 12 5 5 2 6 2 2" xfId="38113"/>
    <cellStyle name="Обычный 12 5 5 2 6 3" xfId="23810"/>
    <cellStyle name="Обычный 12 5 5 2 6 3 2" xfId="52094"/>
    <cellStyle name="Обычный 12 5 5 2 6 4" xfId="34626"/>
    <cellStyle name="Обычный 12 5 5 2 7" xfId="9819"/>
    <cellStyle name="Обычный 12 5 5 2 7 2" xfId="38104"/>
    <cellStyle name="Обычный 12 5 5 2 8" xfId="14976"/>
    <cellStyle name="Обычный 12 5 5 2 8 2" xfId="43261"/>
    <cellStyle name="Обычный 12 5 5 2 9" xfId="19268"/>
    <cellStyle name="Обычный 12 5 5 2 9 2" xfId="47552"/>
    <cellStyle name="Обычный 12 5 5 3" xfId="1169"/>
    <cellStyle name="Обычный 12 5 5 3 10" xfId="29460"/>
    <cellStyle name="Обычный 12 5 5 3 11" xfId="57788"/>
    <cellStyle name="Обычный 12 5 5 3 12" xfId="59138"/>
    <cellStyle name="Обычный 12 5 5 3 2" xfId="3145"/>
    <cellStyle name="Обычный 12 5 5 3 2 2" xfId="9830"/>
    <cellStyle name="Обычный 12 5 5 3 2 2 2" xfId="38115"/>
    <cellStyle name="Обычный 12 5 5 3 2 3" xfId="17293"/>
    <cellStyle name="Обычный 12 5 5 3 2 3 2" xfId="45578"/>
    <cellStyle name="Обычный 12 5 5 3 2 4" xfId="23812"/>
    <cellStyle name="Обычный 12 5 5 3 2 4 2" xfId="52096"/>
    <cellStyle name="Обычный 12 5 5 3 2 5" xfId="31435"/>
    <cellStyle name="Обычный 12 5 5 3 2 6" xfId="60483"/>
    <cellStyle name="Обычный 12 5 5 3 3" xfId="5023"/>
    <cellStyle name="Обычный 12 5 5 3 3 2" xfId="9831"/>
    <cellStyle name="Обычный 12 5 5 3 3 2 2" xfId="38116"/>
    <cellStyle name="Обычный 12 5 5 3 3 3" xfId="23813"/>
    <cellStyle name="Обычный 12 5 5 3 3 3 2" xfId="52097"/>
    <cellStyle name="Обычный 12 5 5 3 3 4" xfId="33312"/>
    <cellStyle name="Обычный 12 5 5 3 4" xfId="6341"/>
    <cellStyle name="Обычный 12 5 5 3 4 2" xfId="9832"/>
    <cellStyle name="Обычный 12 5 5 3 4 2 2" xfId="38117"/>
    <cellStyle name="Обычный 12 5 5 3 4 3" xfId="23814"/>
    <cellStyle name="Обычный 12 5 5 3 4 3 2" xfId="52098"/>
    <cellStyle name="Обычный 12 5 5 3 4 4" xfId="34628"/>
    <cellStyle name="Обычный 12 5 5 3 5" xfId="9829"/>
    <cellStyle name="Обычный 12 5 5 3 5 2" xfId="38114"/>
    <cellStyle name="Обычный 12 5 5 3 6" xfId="15318"/>
    <cellStyle name="Обычный 12 5 5 3 6 2" xfId="43603"/>
    <cellStyle name="Обычный 12 5 5 3 7" xfId="19270"/>
    <cellStyle name="Обычный 12 5 5 3 7 2" xfId="47554"/>
    <cellStyle name="Обычный 12 5 5 3 8" xfId="20485"/>
    <cellStyle name="Обычный 12 5 5 3 8 2" xfId="48769"/>
    <cellStyle name="Обычный 12 5 5 3 9" xfId="23811"/>
    <cellStyle name="Обычный 12 5 5 3 9 2" xfId="52095"/>
    <cellStyle name="Обычный 12 5 5 4" xfId="1816"/>
    <cellStyle name="Обычный 12 5 5 4 2" xfId="3791"/>
    <cellStyle name="Обычный 12 5 5 4 2 2" xfId="9834"/>
    <cellStyle name="Обычный 12 5 5 4 2 2 2" xfId="38119"/>
    <cellStyle name="Обычный 12 5 5 4 2 3" xfId="17939"/>
    <cellStyle name="Обычный 12 5 5 4 2 3 2" xfId="46224"/>
    <cellStyle name="Обычный 12 5 5 4 2 4" xfId="23816"/>
    <cellStyle name="Обычный 12 5 5 4 2 4 2" xfId="52100"/>
    <cellStyle name="Обычный 12 5 5 4 2 5" xfId="32081"/>
    <cellStyle name="Обычный 12 5 5 4 3" xfId="9833"/>
    <cellStyle name="Обычный 12 5 5 4 3 2" xfId="38118"/>
    <cellStyle name="Обычный 12 5 5 4 4" xfId="15964"/>
    <cellStyle name="Обычный 12 5 5 4 4 2" xfId="44249"/>
    <cellStyle name="Обычный 12 5 5 4 5" xfId="23815"/>
    <cellStyle name="Обычный 12 5 5 4 5 2" xfId="52099"/>
    <cellStyle name="Обычный 12 5 5 4 6" xfId="30106"/>
    <cellStyle name="Обычный 12 5 5 4 7" xfId="60480"/>
    <cellStyle name="Обычный 12 5 5 5" xfId="2474"/>
    <cellStyle name="Обычный 12 5 5 5 2" xfId="9835"/>
    <cellStyle name="Обычный 12 5 5 5 2 2" xfId="38120"/>
    <cellStyle name="Обычный 12 5 5 5 3" xfId="16622"/>
    <cellStyle name="Обычный 12 5 5 5 3 2" xfId="44907"/>
    <cellStyle name="Обычный 12 5 5 5 4" xfId="23817"/>
    <cellStyle name="Обычный 12 5 5 5 4 2" xfId="52101"/>
    <cellStyle name="Обычный 12 5 5 5 5" xfId="30764"/>
    <cellStyle name="Обычный 12 5 5 6" xfId="5020"/>
    <cellStyle name="Обычный 12 5 5 6 2" xfId="9836"/>
    <cellStyle name="Обычный 12 5 5 6 2 2" xfId="38121"/>
    <cellStyle name="Обычный 12 5 5 6 3" xfId="23818"/>
    <cellStyle name="Обычный 12 5 5 6 3 2" xfId="52102"/>
    <cellStyle name="Обычный 12 5 5 6 4" xfId="33309"/>
    <cellStyle name="Обычный 12 5 5 7" xfId="6338"/>
    <cellStyle name="Обычный 12 5 5 7 2" xfId="9837"/>
    <cellStyle name="Обычный 12 5 5 7 2 2" xfId="38122"/>
    <cellStyle name="Обычный 12 5 5 7 3" xfId="23819"/>
    <cellStyle name="Обычный 12 5 5 7 3 2" xfId="52103"/>
    <cellStyle name="Обычный 12 5 5 7 4" xfId="34625"/>
    <cellStyle name="Обычный 12 5 5 8" xfId="9818"/>
    <cellStyle name="Обычный 12 5 5 8 2" xfId="38103"/>
    <cellStyle name="Обычный 12 5 5 9" xfId="14647"/>
    <cellStyle name="Обычный 12 5 5 9 2" xfId="42932"/>
    <cellStyle name="Обычный 12 5 6" xfId="659"/>
    <cellStyle name="Обычный 12 5 6 10" xfId="20486"/>
    <cellStyle name="Обычный 12 5 6 10 2" xfId="48770"/>
    <cellStyle name="Обычный 12 5 6 11" xfId="23820"/>
    <cellStyle name="Обычный 12 5 6 11 2" xfId="52104"/>
    <cellStyle name="Обычный 12 5 6 12" xfId="28954"/>
    <cellStyle name="Обычный 12 5 6 13" xfId="57789"/>
    <cellStyle name="Обычный 12 5 6 14" xfId="59139"/>
    <cellStyle name="Обычный 12 5 6 2" xfId="1171"/>
    <cellStyle name="Обычный 12 5 6 2 10" xfId="29462"/>
    <cellStyle name="Обычный 12 5 6 2 11" xfId="57790"/>
    <cellStyle name="Обычный 12 5 6 2 12" xfId="59140"/>
    <cellStyle name="Обычный 12 5 6 2 2" xfId="3147"/>
    <cellStyle name="Обычный 12 5 6 2 2 2" xfId="9840"/>
    <cellStyle name="Обычный 12 5 6 2 2 2 2" xfId="38125"/>
    <cellStyle name="Обычный 12 5 6 2 2 3" xfId="17295"/>
    <cellStyle name="Обычный 12 5 6 2 2 3 2" xfId="45580"/>
    <cellStyle name="Обычный 12 5 6 2 2 4" xfId="23822"/>
    <cellStyle name="Обычный 12 5 6 2 2 4 2" xfId="52106"/>
    <cellStyle name="Обычный 12 5 6 2 2 5" xfId="31437"/>
    <cellStyle name="Обычный 12 5 6 2 2 6" xfId="60485"/>
    <cellStyle name="Обычный 12 5 6 2 3" xfId="5025"/>
    <cellStyle name="Обычный 12 5 6 2 3 2" xfId="9841"/>
    <cellStyle name="Обычный 12 5 6 2 3 2 2" xfId="38126"/>
    <cellStyle name="Обычный 12 5 6 2 3 3" xfId="23823"/>
    <cellStyle name="Обычный 12 5 6 2 3 3 2" xfId="52107"/>
    <cellStyle name="Обычный 12 5 6 2 3 4" xfId="33314"/>
    <cellStyle name="Обычный 12 5 6 2 4" xfId="6343"/>
    <cellStyle name="Обычный 12 5 6 2 4 2" xfId="9842"/>
    <cellStyle name="Обычный 12 5 6 2 4 2 2" xfId="38127"/>
    <cellStyle name="Обычный 12 5 6 2 4 3" xfId="23824"/>
    <cellStyle name="Обычный 12 5 6 2 4 3 2" xfId="52108"/>
    <cellStyle name="Обычный 12 5 6 2 4 4" xfId="34630"/>
    <cellStyle name="Обычный 12 5 6 2 5" xfId="9839"/>
    <cellStyle name="Обычный 12 5 6 2 5 2" xfId="38124"/>
    <cellStyle name="Обычный 12 5 6 2 6" xfId="15320"/>
    <cellStyle name="Обычный 12 5 6 2 6 2" xfId="43605"/>
    <cellStyle name="Обычный 12 5 6 2 7" xfId="19272"/>
    <cellStyle name="Обычный 12 5 6 2 7 2" xfId="47556"/>
    <cellStyle name="Обычный 12 5 6 2 8" xfId="20487"/>
    <cellStyle name="Обычный 12 5 6 2 8 2" xfId="48771"/>
    <cellStyle name="Обычный 12 5 6 2 9" xfId="23821"/>
    <cellStyle name="Обычный 12 5 6 2 9 2" xfId="52105"/>
    <cellStyle name="Обычный 12 5 6 3" xfId="1981"/>
    <cellStyle name="Обычный 12 5 6 3 2" xfId="3956"/>
    <cellStyle name="Обычный 12 5 6 3 2 2" xfId="9844"/>
    <cellStyle name="Обычный 12 5 6 3 2 2 2" xfId="38129"/>
    <cellStyle name="Обычный 12 5 6 3 2 3" xfId="18104"/>
    <cellStyle name="Обычный 12 5 6 3 2 3 2" xfId="46389"/>
    <cellStyle name="Обычный 12 5 6 3 2 4" xfId="23826"/>
    <cellStyle name="Обычный 12 5 6 3 2 4 2" xfId="52110"/>
    <cellStyle name="Обычный 12 5 6 3 2 5" xfId="32246"/>
    <cellStyle name="Обычный 12 5 6 3 3" xfId="9843"/>
    <cellStyle name="Обычный 12 5 6 3 3 2" xfId="38128"/>
    <cellStyle name="Обычный 12 5 6 3 4" xfId="16129"/>
    <cellStyle name="Обычный 12 5 6 3 4 2" xfId="44414"/>
    <cellStyle name="Обычный 12 5 6 3 5" xfId="23825"/>
    <cellStyle name="Обычный 12 5 6 3 5 2" xfId="52109"/>
    <cellStyle name="Обычный 12 5 6 3 6" xfId="30271"/>
    <cellStyle name="Обычный 12 5 6 3 7" xfId="60484"/>
    <cellStyle name="Обычный 12 5 6 4" xfId="2639"/>
    <cellStyle name="Обычный 12 5 6 4 2" xfId="9845"/>
    <cellStyle name="Обычный 12 5 6 4 2 2" xfId="38130"/>
    <cellStyle name="Обычный 12 5 6 4 3" xfId="16787"/>
    <cellStyle name="Обычный 12 5 6 4 3 2" xfId="45072"/>
    <cellStyle name="Обычный 12 5 6 4 4" xfId="23827"/>
    <cellStyle name="Обычный 12 5 6 4 4 2" xfId="52111"/>
    <cellStyle name="Обычный 12 5 6 4 5" xfId="30929"/>
    <cellStyle name="Обычный 12 5 6 5" xfId="5024"/>
    <cellStyle name="Обычный 12 5 6 5 2" xfId="9846"/>
    <cellStyle name="Обычный 12 5 6 5 2 2" xfId="38131"/>
    <cellStyle name="Обычный 12 5 6 5 3" xfId="23828"/>
    <cellStyle name="Обычный 12 5 6 5 3 2" xfId="52112"/>
    <cellStyle name="Обычный 12 5 6 5 4" xfId="33313"/>
    <cellStyle name="Обычный 12 5 6 6" xfId="6342"/>
    <cellStyle name="Обычный 12 5 6 6 2" xfId="9847"/>
    <cellStyle name="Обычный 12 5 6 6 2 2" xfId="38132"/>
    <cellStyle name="Обычный 12 5 6 6 3" xfId="23829"/>
    <cellStyle name="Обычный 12 5 6 6 3 2" xfId="52113"/>
    <cellStyle name="Обычный 12 5 6 6 4" xfId="34629"/>
    <cellStyle name="Обычный 12 5 6 7" xfId="9838"/>
    <cellStyle name="Обычный 12 5 6 7 2" xfId="38123"/>
    <cellStyle name="Обычный 12 5 6 8" xfId="14812"/>
    <cellStyle name="Обычный 12 5 6 8 2" xfId="43097"/>
    <cellStyle name="Обычный 12 5 6 9" xfId="19271"/>
    <cellStyle name="Обычный 12 5 6 9 2" xfId="47555"/>
    <cellStyle name="Обычный 12 5 7" xfId="1148"/>
    <cellStyle name="Обычный 12 5 7 10" xfId="29439"/>
    <cellStyle name="Обычный 12 5 7 11" xfId="57791"/>
    <cellStyle name="Обычный 12 5 7 12" xfId="59141"/>
    <cellStyle name="Обычный 12 5 7 2" xfId="3124"/>
    <cellStyle name="Обычный 12 5 7 2 2" xfId="9849"/>
    <cellStyle name="Обычный 12 5 7 2 2 2" xfId="38134"/>
    <cellStyle name="Обычный 12 5 7 2 3" xfId="17272"/>
    <cellStyle name="Обычный 12 5 7 2 3 2" xfId="45557"/>
    <cellStyle name="Обычный 12 5 7 2 4" xfId="23831"/>
    <cellStyle name="Обычный 12 5 7 2 4 2" xfId="52115"/>
    <cellStyle name="Обычный 12 5 7 2 5" xfId="31414"/>
    <cellStyle name="Обычный 12 5 7 2 6" xfId="60486"/>
    <cellStyle name="Обычный 12 5 7 3" xfId="5026"/>
    <cellStyle name="Обычный 12 5 7 3 2" xfId="9850"/>
    <cellStyle name="Обычный 12 5 7 3 2 2" xfId="38135"/>
    <cellStyle name="Обычный 12 5 7 3 3" xfId="23832"/>
    <cellStyle name="Обычный 12 5 7 3 3 2" xfId="52116"/>
    <cellStyle name="Обычный 12 5 7 3 4" xfId="33315"/>
    <cellStyle name="Обычный 12 5 7 4" xfId="6344"/>
    <cellStyle name="Обычный 12 5 7 4 2" xfId="9851"/>
    <cellStyle name="Обычный 12 5 7 4 2 2" xfId="38136"/>
    <cellStyle name="Обычный 12 5 7 4 3" xfId="23833"/>
    <cellStyle name="Обычный 12 5 7 4 3 2" xfId="52117"/>
    <cellStyle name="Обычный 12 5 7 4 4" xfId="34631"/>
    <cellStyle name="Обычный 12 5 7 5" xfId="9848"/>
    <cellStyle name="Обычный 12 5 7 5 2" xfId="38133"/>
    <cellStyle name="Обычный 12 5 7 6" xfId="15297"/>
    <cellStyle name="Обычный 12 5 7 6 2" xfId="43582"/>
    <cellStyle name="Обычный 12 5 7 7" xfId="19273"/>
    <cellStyle name="Обычный 12 5 7 7 2" xfId="47557"/>
    <cellStyle name="Обычный 12 5 7 8" xfId="20488"/>
    <cellStyle name="Обычный 12 5 7 8 2" xfId="48772"/>
    <cellStyle name="Обычный 12 5 7 9" xfId="23830"/>
    <cellStyle name="Обычный 12 5 7 9 2" xfId="52114"/>
    <cellStyle name="Обычный 12 5 8" xfId="1652"/>
    <cellStyle name="Обычный 12 5 8 2" xfId="3627"/>
    <cellStyle name="Обычный 12 5 8 2 2" xfId="9853"/>
    <cellStyle name="Обычный 12 5 8 2 2 2" xfId="38138"/>
    <cellStyle name="Обычный 12 5 8 2 3" xfId="17775"/>
    <cellStyle name="Обычный 12 5 8 2 3 2" xfId="46060"/>
    <cellStyle name="Обычный 12 5 8 2 4" xfId="23835"/>
    <cellStyle name="Обычный 12 5 8 2 4 2" xfId="52119"/>
    <cellStyle name="Обычный 12 5 8 2 5" xfId="31917"/>
    <cellStyle name="Обычный 12 5 8 3" xfId="9852"/>
    <cellStyle name="Обычный 12 5 8 3 2" xfId="38137"/>
    <cellStyle name="Обычный 12 5 8 4" xfId="15800"/>
    <cellStyle name="Обычный 12 5 8 4 2" xfId="44085"/>
    <cellStyle name="Обычный 12 5 8 5" xfId="23834"/>
    <cellStyle name="Обычный 12 5 8 5 2" xfId="52118"/>
    <cellStyle name="Обычный 12 5 8 6" xfId="29942"/>
    <cellStyle name="Обычный 12 5 8 7" xfId="60439"/>
    <cellStyle name="Обычный 12 5 9" xfId="2310"/>
    <cellStyle name="Обычный 12 5 9 2" xfId="9854"/>
    <cellStyle name="Обычный 12 5 9 2 2" xfId="38139"/>
    <cellStyle name="Обычный 12 5 9 3" xfId="16458"/>
    <cellStyle name="Обычный 12 5 9 3 2" xfId="44743"/>
    <cellStyle name="Обычный 12 5 9 4" xfId="23836"/>
    <cellStyle name="Обычный 12 5 9 4 2" xfId="52120"/>
    <cellStyle name="Обычный 12 5 9 5" xfId="30600"/>
    <cellStyle name="Обычный 12 6" xfId="221"/>
    <cellStyle name="Обычный 12 6 10" xfId="4564"/>
    <cellStyle name="Обычный 12 6 10 2" xfId="9856"/>
    <cellStyle name="Обычный 12 6 10 2 2" xfId="38141"/>
    <cellStyle name="Обычный 12 6 10 3" xfId="23838"/>
    <cellStyle name="Обычный 12 6 10 3 2" xfId="52122"/>
    <cellStyle name="Обычный 12 6 10 4" xfId="32853"/>
    <cellStyle name="Обычный 12 6 11" xfId="5882"/>
    <cellStyle name="Обычный 12 6 11 2" xfId="9857"/>
    <cellStyle name="Обычный 12 6 11 2 2" xfId="38142"/>
    <cellStyle name="Обычный 12 6 11 3" xfId="23839"/>
    <cellStyle name="Обычный 12 6 11 3 2" xfId="52123"/>
    <cellStyle name="Обычный 12 6 11 4" xfId="34169"/>
    <cellStyle name="Обычный 12 6 12" xfId="7256"/>
    <cellStyle name="Обычный 12 6 12 2" xfId="9858"/>
    <cellStyle name="Обычный 12 6 12 2 2" xfId="38143"/>
    <cellStyle name="Обычный 12 6 12 3" xfId="23840"/>
    <cellStyle name="Обычный 12 6 12 3 2" xfId="52124"/>
    <cellStyle name="Обычный 12 6 12 4" xfId="35541"/>
    <cellStyle name="Обычный 12 6 13" xfId="9855"/>
    <cellStyle name="Обычный 12 6 13 2" xfId="38140"/>
    <cellStyle name="Обычный 12 6 14" xfId="14489"/>
    <cellStyle name="Обычный 12 6 14 2" xfId="42774"/>
    <cellStyle name="Обычный 12 6 15" xfId="18767"/>
    <cellStyle name="Обычный 12 6 15 2" xfId="47051"/>
    <cellStyle name="Обычный 12 6 16" xfId="20026"/>
    <cellStyle name="Обычный 12 6 16 2" xfId="48310"/>
    <cellStyle name="Обычный 12 6 17" xfId="23837"/>
    <cellStyle name="Обычный 12 6 17 2" xfId="52121"/>
    <cellStyle name="Обычный 12 6 18" xfId="28470"/>
    <cellStyle name="Обычный 12 6 18 2" xfId="56754"/>
    <cellStyle name="Обычный 12 6 19" xfId="28631"/>
    <cellStyle name="Обычный 12 6 2" xfId="222"/>
    <cellStyle name="Обычный 12 6 2 10" xfId="6345"/>
    <cellStyle name="Обычный 12 6 2 10 2" xfId="9860"/>
    <cellStyle name="Обычный 12 6 2 10 2 2" xfId="38145"/>
    <cellStyle name="Обычный 12 6 2 10 3" xfId="23842"/>
    <cellStyle name="Обычный 12 6 2 10 3 2" xfId="52126"/>
    <cellStyle name="Обычный 12 6 2 10 4" xfId="34632"/>
    <cellStyle name="Обычный 12 6 2 11" xfId="7257"/>
    <cellStyle name="Обычный 12 6 2 11 2" xfId="9861"/>
    <cellStyle name="Обычный 12 6 2 11 2 2" xfId="38146"/>
    <cellStyle name="Обычный 12 6 2 11 3" xfId="23843"/>
    <cellStyle name="Обычный 12 6 2 11 3 2" xfId="52127"/>
    <cellStyle name="Обычный 12 6 2 11 4" xfId="35542"/>
    <cellStyle name="Обычный 12 6 2 12" xfId="9859"/>
    <cellStyle name="Обычный 12 6 2 12 2" xfId="38144"/>
    <cellStyle name="Обычный 12 6 2 13" xfId="14490"/>
    <cellStyle name="Обычный 12 6 2 13 2" xfId="42775"/>
    <cellStyle name="Обычный 12 6 2 14" xfId="18768"/>
    <cellStyle name="Обычный 12 6 2 14 2" xfId="47052"/>
    <cellStyle name="Обычный 12 6 2 15" xfId="20489"/>
    <cellStyle name="Обычный 12 6 2 15 2" xfId="48773"/>
    <cellStyle name="Обычный 12 6 2 16" xfId="23841"/>
    <cellStyle name="Обычный 12 6 2 16 2" xfId="52125"/>
    <cellStyle name="Обычный 12 6 2 17" xfId="28471"/>
    <cellStyle name="Обычный 12 6 2 17 2" xfId="56755"/>
    <cellStyle name="Обычный 12 6 2 18" xfId="28632"/>
    <cellStyle name="Обычный 12 6 2 19" xfId="56915"/>
    <cellStyle name="Обычный 12 6 2 2" xfId="492"/>
    <cellStyle name="Обычный 12 6 2 2 10" xfId="19274"/>
    <cellStyle name="Обычный 12 6 2 2 10 2" xfId="47558"/>
    <cellStyle name="Обычный 12 6 2 2 11" xfId="20490"/>
    <cellStyle name="Обычный 12 6 2 2 11 2" xfId="48774"/>
    <cellStyle name="Обычный 12 6 2 2 12" xfId="23844"/>
    <cellStyle name="Обычный 12 6 2 2 12 2" xfId="52128"/>
    <cellStyle name="Обычный 12 6 2 2 13" xfId="28796"/>
    <cellStyle name="Обычный 12 6 2 2 14" xfId="57793"/>
    <cellStyle name="Обычный 12 6 2 2 15" xfId="59143"/>
    <cellStyle name="Обычный 12 6 2 2 2" xfId="833"/>
    <cellStyle name="Обычный 12 6 2 2 2 10" xfId="20491"/>
    <cellStyle name="Обычный 12 6 2 2 2 10 2" xfId="48775"/>
    <cellStyle name="Обычный 12 6 2 2 2 11" xfId="23845"/>
    <cellStyle name="Обычный 12 6 2 2 2 11 2" xfId="52129"/>
    <cellStyle name="Обычный 12 6 2 2 2 12" xfId="29125"/>
    <cellStyle name="Обычный 12 6 2 2 2 13" xfId="57794"/>
    <cellStyle name="Обычный 12 6 2 2 2 14" xfId="59144"/>
    <cellStyle name="Обычный 12 6 2 2 2 2" xfId="1174"/>
    <cellStyle name="Обычный 12 6 2 2 2 2 10" xfId="29465"/>
    <cellStyle name="Обычный 12 6 2 2 2 2 11" xfId="57795"/>
    <cellStyle name="Обычный 12 6 2 2 2 2 12" xfId="59145"/>
    <cellStyle name="Обычный 12 6 2 2 2 2 2" xfId="3150"/>
    <cellStyle name="Обычный 12 6 2 2 2 2 2 2" xfId="9865"/>
    <cellStyle name="Обычный 12 6 2 2 2 2 2 2 2" xfId="38150"/>
    <cellStyle name="Обычный 12 6 2 2 2 2 2 3" xfId="17298"/>
    <cellStyle name="Обычный 12 6 2 2 2 2 2 3 2" xfId="45583"/>
    <cellStyle name="Обычный 12 6 2 2 2 2 2 4" xfId="23847"/>
    <cellStyle name="Обычный 12 6 2 2 2 2 2 4 2" xfId="52131"/>
    <cellStyle name="Обычный 12 6 2 2 2 2 2 5" xfId="31440"/>
    <cellStyle name="Обычный 12 6 2 2 2 2 2 6" xfId="60490"/>
    <cellStyle name="Обычный 12 6 2 2 2 2 3" xfId="5030"/>
    <cellStyle name="Обычный 12 6 2 2 2 2 3 2" xfId="9866"/>
    <cellStyle name="Обычный 12 6 2 2 2 2 3 2 2" xfId="38151"/>
    <cellStyle name="Обычный 12 6 2 2 2 2 3 3" xfId="23848"/>
    <cellStyle name="Обычный 12 6 2 2 2 2 3 3 2" xfId="52132"/>
    <cellStyle name="Обычный 12 6 2 2 2 2 3 4" xfId="33319"/>
    <cellStyle name="Обычный 12 6 2 2 2 2 4" xfId="6348"/>
    <cellStyle name="Обычный 12 6 2 2 2 2 4 2" xfId="9867"/>
    <cellStyle name="Обычный 12 6 2 2 2 2 4 2 2" xfId="38152"/>
    <cellStyle name="Обычный 12 6 2 2 2 2 4 3" xfId="23849"/>
    <cellStyle name="Обычный 12 6 2 2 2 2 4 3 2" xfId="52133"/>
    <cellStyle name="Обычный 12 6 2 2 2 2 4 4" xfId="34635"/>
    <cellStyle name="Обычный 12 6 2 2 2 2 5" xfId="9864"/>
    <cellStyle name="Обычный 12 6 2 2 2 2 5 2" xfId="38149"/>
    <cellStyle name="Обычный 12 6 2 2 2 2 6" xfId="15323"/>
    <cellStyle name="Обычный 12 6 2 2 2 2 6 2" xfId="43608"/>
    <cellStyle name="Обычный 12 6 2 2 2 2 7" xfId="19276"/>
    <cellStyle name="Обычный 12 6 2 2 2 2 7 2" xfId="47560"/>
    <cellStyle name="Обычный 12 6 2 2 2 2 8" xfId="20492"/>
    <cellStyle name="Обычный 12 6 2 2 2 2 8 2" xfId="48776"/>
    <cellStyle name="Обычный 12 6 2 2 2 2 9" xfId="23846"/>
    <cellStyle name="Обычный 12 6 2 2 2 2 9 2" xfId="52130"/>
    <cellStyle name="Обычный 12 6 2 2 2 3" xfId="2152"/>
    <cellStyle name="Обычный 12 6 2 2 2 3 2" xfId="4127"/>
    <cellStyle name="Обычный 12 6 2 2 2 3 2 2" xfId="9869"/>
    <cellStyle name="Обычный 12 6 2 2 2 3 2 2 2" xfId="38154"/>
    <cellStyle name="Обычный 12 6 2 2 2 3 2 3" xfId="18275"/>
    <cellStyle name="Обычный 12 6 2 2 2 3 2 3 2" xfId="46560"/>
    <cellStyle name="Обычный 12 6 2 2 2 3 2 4" xfId="23851"/>
    <cellStyle name="Обычный 12 6 2 2 2 3 2 4 2" xfId="52135"/>
    <cellStyle name="Обычный 12 6 2 2 2 3 2 5" xfId="32417"/>
    <cellStyle name="Обычный 12 6 2 2 2 3 3" xfId="9868"/>
    <cellStyle name="Обычный 12 6 2 2 2 3 3 2" xfId="38153"/>
    <cellStyle name="Обычный 12 6 2 2 2 3 4" xfId="16300"/>
    <cellStyle name="Обычный 12 6 2 2 2 3 4 2" xfId="44585"/>
    <cellStyle name="Обычный 12 6 2 2 2 3 5" xfId="23850"/>
    <cellStyle name="Обычный 12 6 2 2 2 3 5 2" xfId="52134"/>
    <cellStyle name="Обычный 12 6 2 2 2 3 6" xfId="30442"/>
    <cellStyle name="Обычный 12 6 2 2 2 3 7" xfId="60489"/>
    <cellStyle name="Обычный 12 6 2 2 2 4" xfId="2810"/>
    <cellStyle name="Обычный 12 6 2 2 2 4 2" xfId="9870"/>
    <cellStyle name="Обычный 12 6 2 2 2 4 2 2" xfId="38155"/>
    <cellStyle name="Обычный 12 6 2 2 2 4 3" xfId="16958"/>
    <cellStyle name="Обычный 12 6 2 2 2 4 3 2" xfId="45243"/>
    <cellStyle name="Обычный 12 6 2 2 2 4 4" xfId="23852"/>
    <cellStyle name="Обычный 12 6 2 2 2 4 4 2" xfId="52136"/>
    <cellStyle name="Обычный 12 6 2 2 2 4 5" xfId="31100"/>
    <cellStyle name="Обычный 12 6 2 2 2 5" xfId="5029"/>
    <cellStyle name="Обычный 12 6 2 2 2 5 2" xfId="9871"/>
    <cellStyle name="Обычный 12 6 2 2 2 5 2 2" xfId="38156"/>
    <cellStyle name="Обычный 12 6 2 2 2 5 3" xfId="23853"/>
    <cellStyle name="Обычный 12 6 2 2 2 5 3 2" xfId="52137"/>
    <cellStyle name="Обычный 12 6 2 2 2 5 4" xfId="33318"/>
    <cellStyle name="Обычный 12 6 2 2 2 6" xfId="6347"/>
    <cellStyle name="Обычный 12 6 2 2 2 6 2" xfId="9872"/>
    <cellStyle name="Обычный 12 6 2 2 2 6 2 2" xfId="38157"/>
    <cellStyle name="Обычный 12 6 2 2 2 6 3" xfId="23854"/>
    <cellStyle name="Обычный 12 6 2 2 2 6 3 2" xfId="52138"/>
    <cellStyle name="Обычный 12 6 2 2 2 6 4" xfId="34634"/>
    <cellStyle name="Обычный 12 6 2 2 2 7" xfId="9863"/>
    <cellStyle name="Обычный 12 6 2 2 2 7 2" xfId="38148"/>
    <cellStyle name="Обычный 12 6 2 2 2 8" xfId="14983"/>
    <cellStyle name="Обычный 12 6 2 2 2 8 2" xfId="43268"/>
    <cellStyle name="Обычный 12 6 2 2 2 9" xfId="19275"/>
    <cellStyle name="Обычный 12 6 2 2 2 9 2" xfId="47559"/>
    <cellStyle name="Обычный 12 6 2 2 3" xfId="1173"/>
    <cellStyle name="Обычный 12 6 2 2 3 10" xfId="29464"/>
    <cellStyle name="Обычный 12 6 2 2 3 11" xfId="57796"/>
    <cellStyle name="Обычный 12 6 2 2 3 12" xfId="59146"/>
    <cellStyle name="Обычный 12 6 2 2 3 2" xfId="3149"/>
    <cellStyle name="Обычный 12 6 2 2 3 2 2" xfId="9874"/>
    <cellStyle name="Обычный 12 6 2 2 3 2 2 2" xfId="38159"/>
    <cellStyle name="Обычный 12 6 2 2 3 2 3" xfId="17297"/>
    <cellStyle name="Обычный 12 6 2 2 3 2 3 2" xfId="45582"/>
    <cellStyle name="Обычный 12 6 2 2 3 2 4" xfId="23856"/>
    <cellStyle name="Обычный 12 6 2 2 3 2 4 2" xfId="52140"/>
    <cellStyle name="Обычный 12 6 2 2 3 2 5" xfId="31439"/>
    <cellStyle name="Обычный 12 6 2 2 3 2 6" xfId="60491"/>
    <cellStyle name="Обычный 12 6 2 2 3 3" xfId="5031"/>
    <cellStyle name="Обычный 12 6 2 2 3 3 2" xfId="9875"/>
    <cellStyle name="Обычный 12 6 2 2 3 3 2 2" xfId="38160"/>
    <cellStyle name="Обычный 12 6 2 2 3 3 3" xfId="23857"/>
    <cellStyle name="Обычный 12 6 2 2 3 3 3 2" xfId="52141"/>
    <cellStyle name="Обычный 12 6 2 2 3 3 4" xfId="33320"/>
    <cellStyle name="Обычный 12 6 2 2 3 4" xfId="6349"/>
    <cellStyle name="Обычный 12 6 2 2 3 4 2" xfId="9876"/>
    <cellStyle name="Обычный 12 6 2 2 3 4 2 2" xfId="38161"/>
    <cellStyle name="Обычный 12 6 2 2 3 4 3" xfId="23858"/>
    <cellStyle name="Обычный 12 6 2 2 3 4 3 2" xfId="52142"/>
    <cellStyle name="Обычный 12 6 2 2 3 4 4" xfId="34636"/>
    <cellStyle name="Обычный 12 6 2 2 3 5" xfId="9873"/>
    <cellStyle name="Обычный 12 6 2 2 3 5 2" xfId="38158"/>
    <cellStyle name="Обычный 12 6 2 2 3 6" xfId="15322"/>
    <cellStyle name="Обычный 12 6 2 2 3 6 2" xfId="43607"/>
    <cellStyle name="Обычный 12 6 2 2 3 7" xfId="19277"/>
    <cellStyle name="Обычный 12 6 2 2 3 7 2" xfId="47561"/>
    <cellStyle name="Обычный 12 6 2 2 3 8" xfId="20493"/>
    <cellStyle name="Обычный 12 6 2 2 3 8 2" xfId="48777"/>
    <cellStyle name="Обычный 12 6 2 2 3 9" xfId="23855"/>
    <cellStyle name="Обычный 12 6 2 2 3 9 2" xfId="52139"/>
    <cellStyle name="Обычный 12 6 2 2 4" xfId="1823"/>
    <cellStyle name="Обычный 12 6 2 2 4 2" xfId="3798"/>
    <cellStyle name="Обычный 12 6 2 2 4 2 2" xfId="9878"/>
    <cellStyle name="Обычный 12 6 2 2 4 2 2 2" xfId="38163"/>
    <cellStyle name="Обычный 12 6 2 2 4 2 3" xfId="17946"/>
    <cellStyle name="Обычный 12 6 2 2 4 2 3 2" xfId="46231"/>
    <cellStyle name="Обычный 12 6 2 2 4 2 4" xfId="23860"/>
    <cellStyle name="Обычный 12 6 2 2 4 2 4 2" xfId="52144"/>
    <cellStyle name="Обычный 12 6 2 2 4 2 5" xfId="32088"/>
    <cellStyle name="Обычный 12 6 2 2 4 3" xfId="9877"/>
    <cellStyle name="Обычный 12 6 2 2 4 3 2" xfId="38162"/>
    <cellStyle name="Обычный 12 6 2 2 4 4" xfId="15971"/>
    <cellStyle name="Обычный 12 6 2 2 4 4 2" xfId="44256"/>
    <cellStyle name="Обычный 12 6 2 2 4 5" xfId="23859"/>
    <cellStyle name="Обычный 12 6 2 2 4 5 2" xfId="52143"/>
    <cellStyle name="Обычный 12 6 2 2 4 6" xfId="30113"/>
    <cellStyle name="Обычный 12 6 2 2 4 7" xfId="60488"/>
    <cellStyle name="Обычный 12 6 2 2 5" xfId="2481"/>
    <cellStyle name="Обычный 12 6 2 2 5 2" xfId="9879"/>
    <cellStyle name="Обычный 12 6 2 2 5 2 2" xfId="38164"/>
    <cellStyle name="Обычный 12 6 2 2 5 3" xfId="16629"/>
    <cellStyle name="Обычный 12 6 2 2 5 3 2" xfId="44914"/>
    <cellStyle name="Обычный 12 6 2 2 5 4" xfId="23861"/>
    <cellStyle name="Обычный 12 6 2 2 5 4 2" xfId="52145"/>
    <cellStyle name="Обычный 12 6 2 2 5 5" xfId="30771"/>
    <cellStyle name="Обычный 12 6 2 2 6" xfId="5028"/>
    <cellStyle name="Обычный 12 6 2 2 6 2" xfId="9880"/>
    <cellStyle name="Обычный 12 6 2 2 6 2 2" xfId="38165"/>
    <cellStyle name="Обычный 12 6 2 2 6 3" xfId="23862"/>
    <cellStyle name="Обычный 12 6 2 2 6 3 2" xfId="52146"/>
    <cellStyle name="Обычный 12 6 2 2 6 4" xfId="33317"/>
    <cellStyle name="Обычный 12 6 2 2 7" xfId="6346"/>
    <cellStyle name="Обычный 12 6 2 2 7 2" xfId="9881"/>
    <cellStyle name="Обычный 12 6 2 2 7 2 2" xfId="38166"/>
    <cellStyle name="Обычный 12 6 2 2 7 3" xfId="23863"/>
    <cellStyle name="Обычный 12 6 2 2 7 3 2" xfId="52147"/>
    <cellStyle name="Обычный 12 6 2 2 7 4" xfId="34633"/>
    <cellStyle name="Обычный 12 6 2 2 8" xfId="9862"/>
    <cellStyle name="Обычный 12 6 2 2 8 2" xfId="38147"/>
    <cellStyle name="Обычный 12 6 2 2 9" xfId="14654"/>
    <cellStyle name="Обычный 12 6 2 2 9 2" xfId="42939"/>
    <cellStyle name="Обычный 12 6 2 20" xfId="57209"/>
    <cellStyle name="Обычный 12 6 2 21" xfId="57792"/>
    <cellStyle name="Обычный 12 6 2 22" xfId="59142"/>
    <cellStyle name="Обычный 12 6 2 3" xfId="666"/>
    <cellStyle name="Обычный 12 6 2 3 10" xfId="20494"/>
    <cellStyle name="Обычный 12 6 2 3 10 2" xfId="48778"/>
    <cellStyle name="Обычный 12 6 2 3 11" xfId="23864"/>
    <cellStyle name="Обычный 12 6 2 3 11 2" xfId="52148"/>
    <cellStyle name="Обычный 12 6 2 3 12" xfId="28961"/>
    <cellStyle name="Обычный 12 6 2 3 13" xfId="57797"/>
    <cellStyle name="Обычный 12 6 2 3 14" xfId="59147"/>
    <cellStyle name="Обычный 12 6 2 3 2" xfId="1175"/>
    <cellStyle name="Обычный 12 6 2 3 2 10" xfId="29466"/>
    <cellStyle name="Обычный 12 6 2 3 2 11" xfId="57798"/>
    <cellStyle name="Обычный 12 6 2 3 2 12" xfId="59148"/>
    <cellStyle name="Обычный 12 6 2 3 2 2" xfId="3151"/>
    <cellStyle name="Обычный 12 6 2 3 2 2 2" xfId="9884"/>
    <cellStyle name="Обычный 12 6 2 3 2 2 2 2" xfId="38169"/>
    <cellStyle name="Обычный 12 6 2 3 2 2 3" xfId="17299"/>
    <cellStyle name="Обычный 12 6 2 3 2 2 3 2" xfId="45584"/>
    <cellStyle name="Обычный 12 6 2 3 2 2 4" xfId="23866"/>
    <cellStyle name="Обычный 12 6 2 3 2 2 4 2" xfId="52150"/>
    <cellStyle name="Обычный 12 6 2 3 2 2 5" xfId="31441"/>
    <cellStyle name="Обычный 12 6 2 3 2 2 6" xfId="60493"/>
    <cellStyle name="Обычный 12 6 2 3 2 3" xfId="5033"/>
    <cellStyle name="Обычный 12 6 2 3 2 3 2" xfId="9885"/>
    <cellStyle name="Обычный 12 6 2 3 2 3 2 2" xfId="38170"/>
    <cellStyle name="Обычный 12 6 2 3 2 3 3" xfId="23867"/>
    <cellStyle name="Обычный 12 6 2 3 2 3 3 2" xfId="52151"/>
    <cellStyle name="Обычный 12 6 2 3 2 3 4" xfId="33322"/>
    <cellStyle name="Обычный 12 6 2 3 2 4" xfId="6351"/>
    <cellStyle name="Обычный 12 6 2 3 2 4 2" xfId="9886"/>
    <cellStyle name="Обычный 12 6 2 3 2 4 2 2" xfId="38171"/>
    <cellStyle name="Обычный 12 6 2 3 2 4 3" xfId="23868"/>
    <cellStyle name="Обычный 12 6 2 3 2 4 3 2" xfId="52152"/>
    <cellStyle name="Обычный 12 6 2 3 2 4 4" xfId="34638"/>
    <cellStyle name="Обычный 12 6 2 3 2 5" xfId="9883"/>
    <cellStyle name="Обычный 12 6 2 3 2 5 2" xfId="38168"/>
    <cellStyle name="Обычный 12 6 2 3 2 6" xfId="15324"/>
    <cellStyle name="Обычный 12 6 2 3 2 6 2" xfId="43609"/>
    <cellStyle name="Обычный 12 6 2 3 2 7" xfId="19279"/>
    <cellStyle name="Обычный 12 6 2 3 2 7 2" xfId="47563"/>
    <cellStyle name="Обычный 12 6 2 3 2 8" xfId="20495"/>
    <cellStyle name="Обычный 12 6 2 3 2 8 2" xfId="48779"/>
    <cellStyle name="Обычный 12 6 2 3 2 9" xfId="23865"/>
    <cellStyle name="Обычный 12 6 2 3 2 9 2" xfId="52149"/>
    <cellStyle name="Обычный 12 6 2 3 3" xfId="1988"/>
    <cellStyle name="Обычный 12 6 2 3 3 2" xfId="3963"/>
    <cellStyle name="Обычный 12 6 2 3 3 2 2" xfId="9888"/>
    <cellStyle name="Обычный 12 6 2 3 3 2 2 2" xfId="38173"/>
    <cellStyle name="Обычный 12 6 2 3 3 2 3" xfId="18111"/>
    <cellStyle name="Обычный 12 6 2 3 3 2 3 2" xfId="46396"/>
    <cellStyle name="Обычный 12 6 2 3 3 2 4" xfId="23870"/>
    <cellStyle name="Обычный 12 6 2 3 3 2 4 2" xfId="52154"/>
    <cellStyle name="Обычный 12 6 2 3 3 2 5" xfId="32253"/>
    <cellStyle name="Обычный 12 6 2 3 3 3" xfId="9887"/>
    <cellStyle name="Обычный 12 6 2 3 3 3 2" xfId="38172"/>
    <cellStyle name="Обычный 12 6 2 3 3 4" xfId="16136"/>
    <cellStyle name="Обычный 12 6 2 3 3 4 2" xfId="44421"/>
    <cellStyle name="Обычный 12 6 2 3 3 5" xfId="23869"/>
    <cellStyle name="Обычный 12 6 2 3 3 5 2" xfId="52153"/>
    <cellStyle name="Обычный 12 6 2 3 3 6" xfId="30278"/>
    <cellStyle name="Обычный 12 6 2 3 3 7" xfId="60492"/>
    <cellStyle name="Обычный 12 6 2 3 4" xfId="2646"/>
    <cellStyle name="Обычный 12 6 2 3 4 2" xfId="9889"/>
    <cellStyle name="Обычный 12 6 2 3 4 2 2" xfId="38174"/>
    <cellStyle name="Обычный 12 6 2 3 4 3" xfId="16794"/>
    <cellStyle name="Обычный 12 6 2 3 4 3 2" xfId="45079"/>
    <cellStyle name="Обычный 12 6 2 3 4 4" xfId="23871"/>
    <cellStyle name="Обычный 12 6 2 3 4 4 2" xfId="52155"/>
    <cellStyle name="Обычный 12 6 2 3 4 5" xfId="30936"/>
    <cellStyle name="Обычный 12 6 2 3 5" xfId="5032"/>
    <cellStyle name="Обычный 12 6 2 3 5 2" xfId="9890"/>
    <cellStyle name="Обычный 12 6 2 3 5 2 2" xfId="38175"/>
    <cellStyle name="Обычный 12 6 2 3 5 3" xfId="23872"/>
    <cellStyle name="Обычный 12 6 2 3 5 3 2" xfId="52156"/>
    <cellStyle name="Обычный 12 6 2 3 5 4" xfId="33321"/>
    <cellStyle name="Обычный 12 6 2 3 6" xfId="6350"/>
    <cellStyle name="Обычный 12 6 2 3 6 2" xfId="9891"/>
    <cellStyle name="Обычный 12 6 2 3 6 2 2" xfId="38176"/>
    <cellStyle name="Обычный 12 6 2 3 6 3" xfId="23873"/>
    <cellStyle name="Обычный 12 6 2 3 6 3 2" xfId="52157"/>
    <cellStyle name="Обычный 12 6 2 3 6 4" xfId="34637"/>
    <cellStyle name="Обычный 12 6 2 3 7" xfId="9882"/>
    <cellStyle name="Обычный 12 6 2 3 7 2" xfId="38167"/>
    <cellStyle name="Обычный 12 6 2 3 8" xfId="14819"/>
    <cellStyle name="Обычный 12 6 2 3 8 2" xfId="43104"/>
    <cellStyle name="Обычный 12 6 2 3 9" xfId="19278"/>
    <cellStyle name="Обычный 12 6 2 3 9 2" xfId="47562"/>
    <cellStyle name="Обычный 12 6 2 4" xfId="1172"/>
    <cellStyle name="Обычный 12 6 2 4 10" xfId="29463"/>
    <cellStyle name="Обычный 12 6 2 4 11" xfId="57799"/>
    <cellStyle name="Обычный 12 6 2 4 12" xfId="59149"/>
    <cellStyle name="Обычный 12 6 2 4 2" xfId="3148"/>
    <cellStyle name="Обычный 12 6 2 4 2 2" xfId="9893"/>
    <cellStyle name="Обычный 12 6 2 4 2 2 2" xfId="38178"/>
    <cellStyle name="Обычный 12 6 2 4 2 3" xfId="17296"/>
    <cellStyle name="Обычный 12 6 2 4 2 3 2" xfId="45581"/>
    <cellStyle name="Обычный 12 6 2 4 2 4" xfId="23875"/>
    <cellStyle name="Обычный 12 6 2 4 2 4 2" xfId="52159"/>
    <cellStyle name="Обычный 12 6 2 4 2 5" xfId="31438"/>
    <cellStyle name="Обычный 12 6 2 4 2 6" xfId="60494"/>
    <cellStyle name="Обычный 12 6 2 4 3" xfId="5034"/>
    <cellStyle name="Обычный 12 6 2 4 3 2" xfId="9894"/>
    <cellStyle name="Обычный 12 6 2 4 3 2 2" xfId="38179"/>
    <cellStyle name="Обычный 12 6 2 4 3 3" xfId="23876"/>
    <cellStyle name="Обычный 12 6 2 4 3 3 2" xfId="52160"/>
    <cellStyle name="Обычный 12 6 2 4 3 4" xfId="33323"/>
    <cellStyle name="Обычный 12 6 2 4 4" xfId="6352"/>
    <cellStyle name="Обычный 12 6 2 4 4 2" xfId="9895"/>
    <cellStyle name="Обычный 12 6 2 4 4 2 2" xfId="38180"/>
    <cellStyle name="Обычный 12 6 2 4 4 3" xfId="23877"/>
    <cellStyle name="Обычный 12 6 2 4 4 3 2" xfId="52161"/>
    <cellStyle name="Обычный 12 6 2 4 4 4" xfId="34639"/>
    <cellStyle name="Обычный 12 6 2 4 5" xfId="9892"/>
    <cellStyle name="Обычный 12 6 2 4 5 2" xfId="38177"/>
    <cellStyle name="Обычный 12 6 2 4 6" xfId="15321"/>
    <cellStyle name="Обычный 12 6 2 4 6 2" xfId="43606"/>
    <cellStyle name="Обычный 12 6 2 4 7" xfId="19280"/>
    <cellStyle name="Обычный 12 6 2 4 7 2" xfId="47564"/>
    <cellStyle name="Обычный 12 6 2 4 8" xfId="20496"/>
    <cellStyle name="Обычный 12 6 2 4 8 2" xfId="48780"/>
    <cellStyle name="Обычный 12 6 2 4 9" xfId="23874"/>
    <cellStyle name="Обычный 12 6 2 4 9 2" xfId="52158"/>
    <cellStyle name="Обычный 12 6 2 5" xfId="1659"/>
    <cellStyle name="Обычный 12 6 2 5 2" xfId="3634"/>
    <cellStyle name="Обычный 12 6 2 5 2 2" xfId="9897"/>
    <cellStyle name="Обычный 12 6 2 5 2 2 2" xfId="38182"/>
    <cellStyle name="Обычный 12 6 2 5 2 3" xfId="17782"/>
    <cellStyle name="Обычный 12 6 2 5 2 3 2" xfId="46067"/>
    <cellStyle name="Обычный 12 6 2 5 2 4" xfId="23879"/>
    <cellStyle name="Обычный 12 6 2 5 2 4 2" xfId="52163"/>
    <cellStyle name="Обычный 12 6 2 5 2 5" xfId="31924"/>
    <cellStyle name="Обычный 12 6 2 5 3" xfId="9896"/>
    <cellStyle name="Обычный 12 6 2 5 3 2" xfId="38181"/>
    <cellStyle name="Обычный 12 6 2 5 4" xfId="15807"/>
    <cellStyle name="Обычный 12 6 2 5 4 2" xfId="44092"/>
    <cellStyle name="Обычный 12 6 2 5 5" xfId="23878"/>
    <cellStyle name="Обычный 12 6 2 5 5 2" xfId="52162"/>
    <cellStyle name="Обычный 12 6 2 5 6" xfId="29949"/>
    <cellStyle name="Обычный 12 6 2 5 7" xfId="60487"/>
    <cellStyle name="Обычный 12 6 2 6" xfId="2317"/>
    <cellStyle name="Обычный 12 6 2 6 2" xfId="9898"/>
    <cellStyle name="Обычный 12 6 2 6 2 2" xfId="38183"/>
    <cellStyle name="Обычный 12 6 2 6 3" xfId="16465"/>
    <cellStyle name="Обычный 12 6 2 6 3 2" xfId="44750"/>
    <cellStyle name="Обычный 12 6 2 6 4" xfId="23880"/>
    <cellStyle name="Обычный 12 6 2 6 4 2" xfId="52164"/>
    <cellStyle name="Обычный 12 6 2 6 5" xfId="30607"/>
    <cellStyle name="Обычный 12 6 2 7" xfId="4295"/>
    <cellStyle name="Обычный 12 6 2 7 2" xfId="9899"/>
    <cellStyle name="Обычный 12 6 2 7 2 2" xfId="38184"/>
    <cellStyle name="Обычный 12 6 2 7 3" xfId="18443"/>
    <cellStyle name="Обычный 12 6 2 7 3 2" xfId="46728"/>
    <cellStyle name="Обычный 12 6 2 7 4" xfId="23881"/>
    <cellStyle name="Обычный 12 6 2 7 4 2" xfId="52165"/>
    <cellStyle name="Обычный 12 6 2 7 5" xfId="32585"/>
    <cellStyle name="Обычный 12 6 2 8" xfId="4458"/>
    <cellStyle name="Обычный 12 6 2 8 2" xfId="9900"/>
    <cellStyle name="Обычный 12 6 2 8 2 2" xfId="38185"/>
    <cellStyle name="Обычный 12 6 2 8 3" xfId="18606"/>
    <cellStyle name="Обычный 12 6 2 8 3 2" xfId="46891"/>
    <cellStyle name="Обычный 12 6 2 8 4" xfId="23882"/>
    <cellStyle name="Обычный 12 6 2 8 4 2" xfId="52166"/>
    <cellStyle name="Обычный 12 6 2 8 5" xfId="32748"/>
    <cellStyle name="Обычный 12 6 2 9" xfId="5027"/>
    <cellStyle name="Обычный 12 6 2 9 2" xfId="9901"/>
    <cellStyle name="Обычный 12 6 2 9 2 2" xfId="38186"/>
    <cellStyle name="Обычный 12 6 2 9 3" xfId="23883"/>
    <cellStyle name="Обычный 12 6 2 9 3 2" xfId="52167"/>
    <cellStyle name="Обычный 12 6 2 9 4" xfId="33316"/>
    <cellStyle name="Обычный 12 6 20" xfId="56914"/>
    <cellStyle name="Обычный 12 6 21" xfId="57208"/>
    <cellStyle name="Обычный 12 6 22" xfId="57315"/>
    <cellStyle name="Обычный 12 6 23" xfId="58679"/>
    <cellStyle name="Обычный 12 6 3" xfId="491"/>
    <cellStyle name="Обычный 12 6 3 10" xfId="19281"/>
    <cellStyle name="Обычный 12 6 3 10 2" xfId="47565"/>
    <cellStyle name="Обычный 12 6 3 11" xfId="20497"/>
    <cellStyle name="Обычный 12 6 3 11 2" xfId="48781"/>
    <cellStyle name="Обычный 12 6 3 12" xfId="23884"/>
    <cellStyle name="Обычный 12 6 3 12 2" xfId="52168"/>
    <cellStyle name="Обычный 12 6 3 13" xfId="28795"/>
    <cellStyle name="Обычный 12 6 3 14" xfId="57800"/>
    <cellStyle name="Обычный 12 6 3 15" xfId="59150"/>
    <cellStyle name="Обычный 12 6 3 2" xfId="832"/>
    <cellStyle name="Обычный 12 6 3 2 10" xfId="20498"/>
    <cellStyle name="Обычный 12 6 3 2 10 2" xfId="48782"/>
    <cellStyle name="Обычный 12 6 3 2 11" xfId="23885"/>
    <cellStyle name="Обычный 12 6 3 2 11 2" xfId="52169"/>
    <cellStyle name="Обычный 12 6 3 2 12" xfId="29124"/>
    <cellStyle name="Обычный 12 6 3 2 13" xfId="57801"/>
    <cellStyle name="Обычный 12 6 3 2 14" xfId="59151"/>
    <cellStyle name="Обычный 12 6 3 2 2" xfId="1177"/>
    <cellStyle name="Обычный 12 6 3 2 2 10" xfId="29468"/>
    <cellStyle name="Обычный 12 6 3 2 2 11" xfId="57802"/>
    <cellStyle name="Обычный 12 6 3 2 2 12" xfId="59152"/>
    <cellStyle name="Обычный 12 6 3 2 2 2" xfId="3153"/>
    <cellStyle name="Обычный 12 6 3 2 2 2 2" xfId="9905"/>
    <cellStyle name="Обычный 12 6 3 2 2 2 2 2" xfId="38190"/>
    <cellStyle name="Обычный 12 6 3 2 2 2 3" xfId="17301"/>
    <cellStyle name="Обычный 12 6 3 2 2 2 3 2" xfId="45586"/>
    <cellStyle name="Обычный 12 6 3 2 2 2 4" xfId="23887"/>
    <cellStyle name="Обычный 12 6 3 2 2 2 4 2" xfId="52171"/>
    <cellStyle name="Обычный 12 6 3 2 2 2 5" xfId="31443"/>
    <cellStyle name="Обычный 12 6 3 2 2 2 6" xfId="60497"/>
    <cellStyle name="Обычный 12 6 3 2 2 3" xfId="5037"/>
    <cellStyle name="Обычный 12 6 3 2 2 3 2" xfId="9906"/>
    <cellStyle name="Обычный 12 6 3 2 2 3 2 2" xfId="38191"/>
    <cellStyle name="Обычный 12 6 3 2 2 3 3" xfId="23888"/>
    <cellStyle name="Обычный 12 6 3 2 2 3 3 2" xfId="52172"/>
    <cellStyle name="Обычный 12 6 3 2 2 3 4" xfId="33326"/>
    <cellStyle name="Обычный 12 6 3 2 2 4" xfId="6355"/>
    <cellStyle name="Обычный 12 6 3 2 2 4 2" xfId="9907"/>
    <cellStyle name="Обычный 12 6 3 2 2 4 2 2" xfId="38192"/>
    <cellStyle name="Обычный 12 6 3 2 2 4 3" xfId="23889"/>
    <cellStyle name="Обычный 12 6 3 2 2 4 3 2" xfId="52173"/>
    <cellStyle name="Обычный 12 6 3 2 2 4 4" xfId="34642"/>
    <cellStyle name="Обычный 12 6 3 2 2 5" xfId="9904"/>
    <cellStyle name="Обычный 12 6 3 2 2 5 2" xfId="38189"/>
    <cellStyle name="Обычный 12 6 3 2 2 6" xfId="15326"/>
    <cellStyle name="Обычный 12 6 3 2 2 6 2" xfId="43611"/>
    <cellStyle name="Обычный 12 6 3 2 2 7" xfId="19283"/>
    <cellStyle name="Обычный 12 6 3 2 2 7 2" xfId="47567"/>
    <cellStyle name="Обычный 12 6 3 2 2 8" xfId="20499"/>
    <cellStyle name="Обычный 12 6 3 2 2 8 2" xfId="48783"/>
    <cellStyle name="Обычный 12 6 3 2 2 9" xfId="23886"/>
    <cellStyle name="Обычный 12 6 3 2 2 9 2" xfId="52170"/>
    <cellStyle name="Обычный 12 6 3 2 3" xfId="2151"/>
    <cellStyle name="Обычный 12 6 3 2 3 2" xfId="4126"/>
    <cellStyle name="Обычный 12 6 3 2 3 2 2" xfId="9909"/>
    <cellStyle name="Обычный 12 6 3 2 3 2 2 2" xfId="38194"/>
    <cellStyle name="Обычный 12 6 3 2 3 2 3" xfId="18274"/>
    <cellStyle name="Обычный 12 6 3 2 3 2 3 2" xfId="46559"/>
    <cellStyle name="Обычный 12 6 3 2 3 2 4" xfId="23891"/>
    <cellStyle name="Обычный 12 6 3 2 3 2 4 2" xfId="52175"/>
    <cellStyle name="Обычный 12 6 3 2 3 2 5" xfId="32416"/>
    <cellStyle name="Обычный 12 6 3 2 3 3" xfId="9908"/>
    <cellStyle name="Обычный 12 6 3 2 3 3 2" xfId="38193"/>
    <cellStyle name="Обычный 12 6 3 2 3 4" xfId="16299"/>
    <cellStyle name="Обычный 12 6 3 2 3 4 2" xfId="44584"/>
    <cellStyle name="Обычный 12 6 3 2 3 5" xfId="23890"/>
    <cellStyle name="Обычный 12 6 3 2 3 5 2" xfId="52174"/>
    <cellStyle name="Обычный 12 6 3 2 3 6" xfId="30441"/>
    <cellStyle name="Обычный 12 6 3 2 3 7" xfId="60496"/>
    <cellStyle name="Обычный 12 6 3 2 4" xfId="2809"/>
    <cellStyle name="Обычный 12 6 3 2 4 2" xfId="9910"/>
    <cellStyle name="Обычный 12 6 3 2 4 2 2" xfId="38195"/>
    <cellStyle name="Обычный 12 6 3 2 4 3" xfId="16957"/>
    <cellStyle name="Обычный 12 6 3 2 4 3 2" xfId="45242"/>
    <cellStyle name="Обычный 12 6 3 2 4 4" xfId="23892"/>
    <cellStyle name="Обычный 12 6 3 2 4 4 2" xfId="52176"/>
    <cellStyle name="Обычный 12 6 3 2 4 5" xfId="31099"/>
    <cellStyle name="Обычный 12 6 3 2 5" xfId="5036"/>
    <cellStyle name="Обычный 12 6 3 2 5 2" xfId="9911"/>
    <cellStyle name="Обычный 12 6 3 2 5 2 2" xfId="38196"/>
    <cellStyle name="Обычный 12 6 3 2 5 3" xfId="23893"/>
    <cellStyle name="Обычный 12 6 3 2 5 3 2" xfId="52177"/>
    <cellStyle name="Обычный 12 6 3 2 5 4" xfId="33325"/>
    <cellStyle name="Обычный 12 6 3 2 6" xfId="6354"/>
    <cellStyle name="Обычный 12 6 3 2 6 2" xfId="9912"/>
    <cellStyle name="Обычный 12 6 3 2 6 2 2" xfId="38197"/>
    <cellStyle name="Обычный 12 6 3 2 6 3" xfId="23894"/>
    <cellStyle name="Обычный 12 6 3 2 6 3 2" xfId="52178"/>
    <cellStyle name="Обычный 12 6 3 2 6 4" xfId="34641"/>
    <cellStyle name="Обычный 12 6 3 2 7" xfId="9903"/>
    <cellStyle name="Обычный 12 6 3 2 7 2" xfId="38188"/>
    <cellStyle name="Обычный 12 6 3 2 8" xfId="14982"/>
    <cellStyle name="Обычный 12 6 3 2 8 2" xfId="43267"/>
    <cellStyle name="Обычный 12 6 3 2 9" xfId="19282"/>
    <cellStyle name="Обычный 12 6 3 2 9 2" xfId="47566"/>
    <cellStyle name="Обычный 12 6 3 3" xfId="1176"/>
    <cellStyle name="Обычный 12 6 3 3 10" xfId="29467"/>
    <cellStyle name="Обычный 12 6 3 3 11" xfId="57803"/>
    <cellStyle name="Обычный 12 6 3 3 12" xfId="59153"/>
    <cellStyle name="Обычный 12 6 3 3 2" xfId="3152"/>
    <cellStyle name="Обычный 12 6 3 3 2 2" xfId="9914"/>
    <cellStyle name="Обычный 12 6 3 3 2 2 2" xfId="38199"/>
    <cellStyle name="Обычный 12 6 3 3 2 3" xfId="17300"/>
    <cellStyle name="Обычный 12 6 3 3 2 3 2" xfId="45585"/>
    <cellStyle name="Обычный 12 6 3 3 2 4" xfId="23896"/>
    <cellStyle name="Обычный 12 6 3 3 2 4 2" xfId="52180"/>
    <cellStyle name="Обычный 12 6 3 3 2 5" xfId="31442"/>
    <cellStyle name="Обычный 12 6 3 3 2 6" xfId="60498"/>
    <cellStyle name="Обычный 12 6 3 3 3" xfId="5038"/>
    <cellStyle name="Обычный 12 6 3 3 3 2" xfId="9915"/>
    <cellStyle name="Обычный 12 6 3 3 3 2 2" xfId="38200"/>
    <cellStyle name="Обычный 12 6 3 3 3 3" xfId="23897"/>
    <cellStyle name="Обычный 12 6 3 3 3 3 2" xfId="52181"/>
    <cellStyle name="Обычный 12 6 3 3 3 4" xfId="33327"/>
    <cellStyle name="Обычный 12 6 3 3 4" xfId="6356"/>
    <cellStyle name="Обычный 12 6 3 3 4 2" xfId="9916"/>
    <cellStyle name="Обычный 12 6 3 3 4 2 2" xfId="38201"/>
    <cellStyle name="Обычный 12 6 3 3 4 3" xfId="23898"/>
    <cellStyle name="Обычный 12 6 3 3 4 3 2" xfId="52182"/>
    <cellStyle name="Обычный 12 6 3 3 4 4" xfId="34643"/>
    <cellStyle name="Обычный 12 6 3 3 5" xfId="9913"/>
    <cellStyle name="Обычный 12 6 3 3 5 2" xfId="38198"/>
    <cellStyle name="Обычный 12 6 3 3 6" xfId="15325"/>
    <cellStyle name="Обычный 12 6 3 3 6 2" xfId="43610"/>
    <cellStyle name="Обычный 12 6 3 3 7" xfId="19284"/>
    <cellStyle name="Обычный 12 6 3 3 7 2" xfId="47568"/>
    <cellStyle name="Обычный 12 6 3 3 8" xfId="20500"/>
    <cellStyle name="Обычный 12 6 3 3 8 2" xfId="48784"/>
    <cellStyle name="Обычный 12 6 3 3 9" xfId="23895"/>
    <cellStyle name="Обычный 12 6 3 3 9 2" xfId="52179"/>
    <cellStyle name="Обычный 12 6 3 4" xfId="1822"/>
    <cellStyle name="Обычный 12 6 3 4 2" xfId="3797"/>
    <cellStyle name="Обычный 12 6 3 4 2 2" xfId="9918"/>
    <cellStyle name="Обычный 12 6 3 4 2 2 2" xfId="38203"/>
    <cellStyle name="Обычный 12 6 3 4 2 3" xfId="17945"/>
    <cellStyle name="Обычный 12 6 3 4 2 3 2" xfId="46230"/>
    <cellStyle name="Обычный 12 6 3 4 2 4" xfId="23900"/>
    <cellStyle name="Обычный 12 6 3 4 2 4 2" xfId="52184"/>
    <cellStyle name="Обычный 12 6 3 4 2 5" xfId="32087"/>
    <cellStyle name="Обычный 12 6 3 4 3" xfId="9917"/>
    <cellStyle name="Обычный 12 6 3 4 3 2" xfId="38202"/>
    <cellStyle name="Обычный 12 6 3 4 4" xfId="15970"/>
    <cellStyle name="Обычный 12 6 3 4 4 2" xfId="44255"/>
    <cellStyle name="Обычный 12 6 3 4 5" xfId="23899"/>
    <cellStyle name="Обычный 12 6 3 4 5 2" xfId="52183"/>
    <cellStyle name="Обычный 12 6 3 4 6" xfId="30112"/>
    <cellStyle name="Обычный 12 6 3 4 7" xfId="60495"/>
    <cellStyle name="Обычный 12 6 3 5" xfId="2480"/>
    <cellStyle name="Обычный 12 6 3 5 2" xfId="9919"/>
    <cellStyle name="Обычный 12 6 3 5 2 2" xfId="38204"/>
    <cellStyle name="Обычный 12 6 3 5 3" xfId="16628"/>
    <cellStyle name="Обычный 12 6 3 5 3 2" xfId="44913"/>
    <cellStyle name="Обычный 12 6 3 5 4" xfId="23901"/>
    <cellStyle name="Обычный 12 6 3 5 4 2" xfId="52185"/>
    <cellStyle name="Обычный 12 6 3 5 5" xfId="30770"/>
    <cellStyle name="Обычный 12 6 3 6" xfId="5035"/>
    <cellStyle name="Обычный 12 6 3 6 2" xfId="9920"/>
    <cellStyle name="Обычный 12 6 3 6 2 2" xfId="38205"/>
    <cellStyle name="Обычный 12 6 3 6 3" xfId="23902"/>
    <cellStyle name="Обычный 12 6 3 6 3 2" xfId="52186"/>
    <cellStyle name="Обычный 12 6 3 6 4" xfId="33324"/>
    <cellStyle name="Обычный 12 6 3 7" xfId="6353"/>
    <cellStyle name="Обычный 12 6 3 7 2" xfId="9921"/>
    <cellStyle name="Обычный 12 6 3 7 2 2" xfId="38206"/>
    <cellStyle name="Обычный 12 6 3 7 3" xfId="23903"/>
    <cellStyle name="Обычный 12 6 3 7 3 2" xfId="52187"/>
    <cellStyle name="Обычный 12 6 3 7 4" xfId="34640"/>
    <cellStyle name="Обычный 12 6 3 8" xfId="9902"/>
    <cellStyle name="Обычный 12 6 3 8 2" xfId="38187"/>
    <cellStyle name="Обычный 12 6 3 9" xfId="14653"/>
    <cellStyle name="Обычный 12 6 3 9 2" xfId="42938"/>
    <cellStyle name="Обычный 12 6 4" xfId="665"/>
    <cellStyle name="Обычный 12 6 4 10" xfId="20501"/>
    <cellStyle name="Обычный 12 6 4 10 2" xfId="48785"/>
    <cellStyle name="Обычный 12 6 4 11" xfId="23904"/>
    <cellStyle name="Обычный 12 6 4 11 2" xfId="52188"/>
    <cellStyle name="Обычный 12 6 4 12" xfId="28960"/>
    <cellStyle name="Обычный 12 6 4 13" xfId="57804"/>
    <cellStyle name="Обычный 12 6 4 14" xfId="59154"/>
    <cellStyle name="Обычный 12 6 4 2" xfId="1178"/>
    <cellStyle name="Обычный 12 6 4 2 10" xfId="29469"/>
    <cellStyle name="Обычный 12 6 4 2 11" xfId="57805"/>
    <cellStyle name="Обычный 12 6 4 2 12" xfId="59155"/>
    <cellStyle name="Обычный 12 6 4 2 2" xfId="3154"/>
    <cellStyle name="Обычный 12 6 4 2 2 2" xfId="9924"/>
    <cellStyle name="Обычный 12 6 4 2 2 2 2" xfId="38209"/>
    <cellStyle name="Обычный 12 6 4 2 2 3" xfId="17302"/>
    <cellStyle name="Обычный 12 6 4 2 2 3 2" xfId="45587"/>
    <cellStyle name="Обычный 12 6 4 2 2 4" xfId="23906"/>
    <cellStyle name="Обычный 12 6 4 2 2 4 2" xfId="52190"/>
    <cellStyle name="Обычный 12 6 4 2 2 5" xfId="31444"/>
    <cellStyle name="Обычный 12 6 4 2 2 6" xfId="60500"/>
    <cellStyle name="Обычный 12 6 4 2 3" xfId="5040"/>
    <cellStyle name="Обычный 12 6 4 2 3 2" xfId="9925"/>
    <cellStyle name="Обычный 12 6 4 2 3 2 2" xfId="38210"/>
    <cellStyle name="Обычный 12 6 4 2 3 3" xfId="23907"/>
    <cellStyle name="Обычный 12 6 4 2 3 3 2" xfId="52191"/>
    <cellStyle name="Обычный 12 6 4 2 3 4" xfId="33329"/>
    <cellStyle name="Обычный 12 6 4 2 4" xfId="6358"/>
    <cellStyle name="Обычный 12 6 4 2 4 2" xfId="9926"/>
    <cellStyle name="Обычный 12 6 4 2 4 2 2" xfId="38211"/>
    <cellStyle name="Обычный 12 6 4 2 4 3" xfId="23908"/>
    <cellStyle name="Обычный 12 6 4 2 4 3 2" xfId="52192"/>
    <cellStyle name="Обычный 12 6 4 2 4 4" xfId="34645"/>
    <cellStyle name="Обычный 12 6 4 2 5" xfId="9923"/>
    <cellStyle name="Обычный 12 6 4 2 5 2" xfId="38208"/>
    <cellStyle name="Обычный 12 6 4 2 6" xfId="15327"/>
    <cellStyle name="Обычный 12 6 4 2 6 2" xfId="43612"/>
    <cellStyle name="Обычный 12 6 4 2 7" xfId="19286"/>
    <cellStyle name="Обычный 12 6 4 2 7 2" xfId="47570"/>
    <cellStyle name="Обычный 12 6 4 2 8" xfId="20502"/>
    <cellStyle name="Обычный 12 6 4 2 8 2" xfId="48786"/>
    <cellStyle name="Обычный 12 6 4 2 9" xfId="23905"/>
    <cellStyle name="Обычный 12 6 4 2 9 2" xfId="52189"/>
    <cellStyle name="Обычный 12 6 4 3" xfId="1987"/>
    <cellStyle name="Обычный 12 6 4 3 2" xfId="3962"/>
    <cellStyle name="Обычный 12 6 4 3 2 2" xfId="9928"/>
    <cellStyle name="Обычный 12 6 4 3 2 2 2" xfId="38213"/>
    <cellStyle name="Обычный 12 6 4 3 2 3" xfId="18110"/>
    <cellStyle name="Обычный 12 6 4 3 2 3 2" xfId="46395"/>
    <cellStyle name="Обычный 12 6 4 3 2 4" xfId="23910"/>
    <cellStyle name="Обычный 12 6 4 3 2 4 2" xfId="52194"/>
    <cellStyle name="Обычный 12 6 4 3 2 5" xfId="32252"/>
    <cellStyle name="Обычный 12 6 4 3 3" xfId="9927"/>
    <cellStyle name="Обычный 12 6 4 3 3 2" xfId="38212"/>
    <cellStyle name="Обычный 12 6 4 3 4" xfId="16135"/>
    <cellStyle name="Обычный 12 6 4 3 4 2" xfId="44420"/>
    <cellStyle name="Обычный 12 6 4 3 5" xfId="23909"/>
    <cellStyle name="Обычный 12 6 4 3 5 2" xfId="52193"/>
    <cellStyle name="Обычный 12 6 4 3 6" xfId="30277"/>
    <cellStyle name="Обычный 12 6 4 3 7" xfId="60499"/>
    <cellStyle name="Обычный 12 6 4 4" xfId="2645"/>
    <cellStyle name="Обычный 12 6 4 4 2" xfId="9929"/>
    <cellStyle name="Обычный 12 6 4 4 2 2" xfId="38214"/>
    <cellStyle name="Обычный 12 6 4 4 3" xfId="16793"/>
    <cellStyle name="Обычный 12 6 4 4 3 2" xfId="45078"/>
    <cellStyle name="Обычный 12 6 4 4 4" xfId="23911"/>
    <cellStyle name="Обычный 12 6 4 4 4 2" xfId="52195"/>
    <cellStyle name="Обычный 12 6 4 4 5" xfId="30935"/>
    <cellStyle name="Обычный 12 6 4 5" xfId="5039"/>
    <cellStyle name="Обычный 12 6 4 5 2" xfId="9930"/>
    <cellStyle name="Обычный 12 6 4 5 2 2" xfId="38215"/>
    <cellStyle name="Обычный 12 6 4 5 3" xfId="23912"/>
    <cellStyle name="Обычный 12 6 4 5 3 2" xfId="52196"/>
    <cellStyle name="Обычный 12 6 4 5 4" xfId="33328"/>
    <cellStyle name="Обычный 12 6 4 6" xfId="6357"/>
    <cellStyle name="Обычный 12 6 4 6 2" xfId="9931"/>
    <cellStyle name="Обычный 12 6 4 6 2 2" xfId="38216"/>
    <cellStyle name="Обычный 12 6 4 6 3" xfId="23913"/>
    <cellStyle name="Обычный 12 6 4 6 3 2" xfId="52197"/>
    <cellStyle name="Обычный 12 6 4 6 4" xfId="34644"/>
    <cellStyle name="Обычный 12 6 4 7" xfId="9922"/>
    <cellStyle name="Обычный 12 6 4 7 2" xfId="38207"/>
    <cellStyle name="Обычный 12 6 4 8" xfId="14818"/>
    <cellStyle name="Обычный 12 6 4 8 2" xfId="43103"/>
    <cellStyle name="Обычный 12 6 4 9" xfId="19285"/>
    <cellStyle name="Обычный 12 6 4 9 2" xfId="47569"/>
    <cellStyle name="Обычный 12 6 5" xfId="941"/>
    <cellStyle name="Обычный 12 6 5 10" xfId="29232"/>
    <cellStyle name="Обычный 12 6 5 11" xfId="57806"/>
    <cellStyle name="Обычный 12 6 5 12" xfId="59156"/>
    <cellStyle name="Обычный 12 6 5 2" xfId="2917"/>
    <cellStyle name="Обычный 12 6 5 2 2" xfId="9933"/>
    <cellStyle name="Обычный 12 6 5 2 2 2" xfId="38218"/>
    <cellStyle name="Обычный 12 6 5 2 3" xfId="17065"/>
    <cellStyle name="Обычный 12 6 5 2 3 2" xfId="45350"/>
    <cellStyle name="Обычный 12 6 5 2 4" xfId="23915"/>
    <cellStyle name="Обычный 12 6 5 2 4 2" xfId="52199"/>
    <cellStyle name="Обычный 12 6 5 2 5" xfId="31207"/>
    <cellStyle name="Обычный 12 6 5 2 6" xfId="60501"/>
    <cellStyle name="Обычный 12 6 5 3" xfId="5041"/>
    <cellStyle name="Обычный 12 6 5 3 2" xfId="9934"/>
    <cellStyle name="Обычный 12 6 5 3 2 2" xfId="38219"/>
    <cellStyle name="Обычный 12 6 5 3 3" xfId="23916"/>
    <cellStyle name="Обычный 12 6 5 3 3 2" xfId="52200"/>
    <cellStyle name="Обычный 12 6 5 3 4" xfId="33330"/>
    <cellStyle name="Обычный 12 6 5 4" xfId="6359"/>
    <cellStyle name="Обычный 12 6 5 4 2" xfId="9935"/>
    <cellStyle name="Обычный 12 6 5 4 2 2" xfId="38220"/>
    <cellStyle name="Обычный 12 6 5 4 3" xfId="23917"/>
    <cellStyle name="Обычный 12 6 5 4 3 2" xfId="52201"/>
    <cellStyle name="Обычный 12 6 5 4 4" xfId="34646"/>
    <cellStyle name="Обычный 12 6 5 5" xfId="9932"/>
    <cellStyle name="Обычный 12 6 5 5 2" xfId="38217"/>
    <cellStyle name="Обычный 12 6 5 6" xfId="15090"/>
    <cellStyle name="Обычный 12 6 5 6 2" xfId="43375"/>
    <cellStyle name="Обычный 12 6 5 7" xfId="19287"/>
    <cellStyle name="Обычный 12 6 5 7 2" xfId="47571"/>
    <cellStyle name="Обычный 12 6 5 8" xfId="20503"/>
    <cellStyle name="Обычный 12 6 5 8 2" xfId="48787"/>
    <cellStyle name="Обычный 12 6 5 9" xfId="23914"/>
    <cellStyle name="Обычный 12 6 5 9 2" xfId="52198"/>
    <cellStyle name="Обычный 12 6 6" xfId="1658"/>
    <cellStyle name="Обычный 12 6 6 2" xfId="3633"/>
    <cellStyle name="Обычный 12 6 6 2 2" xfId="9937"/>
    <cellStyle name="Обычный 12 6 6 2 2 2" xfId="38222"/>
    <cellStyle name="Обычный 12 6 6 2 3" xfId="17781"/>
    <cellStyle name="Обычный 12 6 6 2 3 2" xfId="46066"/>
    <cellStyle name="Обычный 12 6 6 2 4" xfId="23919"/>
    <cellStyle name="Обычный 12 6 6 2 4 2" xfId="52203"/>
    <cellStyle name="Обычный 12 6 6 2 5" xfId="31923"/>
    <cellStyle name="Обычный 12 6 6 3" xfId="9936"/>
    <cellStyle name="Обычный 12 6 6 3 2" xfId="38221"/>
    <cellStyle name="Обычный 12 6 6 4" xfId="15806"/>
    <cellStyle name="Обычный 12 6 6 4 2" xfId="44091"/>
    <cellStyle name="Обычный 12 6 6 5" xfId="23918"/>
    <cellStyle name="Обычный 12 6 6 5 2" xfId="52202"/>
    <cellStyle name="Обычный 12 6 6 6" xfId="29948"/>
    <cellStyle name="Обычный 12 6 6 7" xfId="59996"/>
    <cellStyle name="Обычный 12 6 7" xfId="2316"/>
    <cellStyle name="Обычный 12 6 7 2" xfId="9938"/>
    <cellStyle name="Обычный 12 6 7 2 2" xfId="38223"/>
    <cellStyle name="Обычный 12 6 7 3" xfId="16464"/>
    <cellStyle name="Обычный 12 6 7 3 2" xfId="44749"/>
    <cellStyle name="Обычный 12 6 7 4" xfId="23920"/>
    <cellStyle name="Обычный 12 6 7 4 2" xfId="52204"/>
    <cellStyle name="Обычный 12 6 7 5" xfId="30606"/>
    <cellStyle name="Обычный 12 6 8" xfId="4294"/>
    <cellStyle name="Обычный 12 6 8 2" xfId="9939"/>
    <cellStyle name="Обычный 12 6 8 2 2" xfId="38224"/>
    <cellStyle name="Обычный 12 6 8 3" xfId="18442"/>
    <cellStyle name="Обычный 12 6 8 3 2" xfId="46727"/>
    <cellStyle name="Обычный 12 6 8 4" xfId="23921"/>
    <cellStyle name="Обычный 12 6 8 4 2" xfId="52205"/>
    <cellStyle name="Обычный 12 6 8 5" xfId="32584"/>
    <cellStyle name="Обычный 12 6 9" xfId="4457"/>
    <cellStyle name="Обычный 12 6 9 2" xfId="9940"/>
    <cellStyle name="Обычный 12 6 9 2 2" xfId="38225"/>
    <cellStyle name="Обычный 12 6 9 3" xfId="18605"/>
    <cellStyle name="Обычный 12 6 9 3 2" xfId="46890"/>
    <cellStyle name="Обычный 12 6 9 4" xfId="23922"/>
    <cellStyle name="Обычный 12 6 9 4 2" xfId="52206"/>
    <cellStyle name="Обычный 12 6 9 5" xfId="32747"/>
    <cellStyle name="Обычный 12 7" xfId="223"/>
    <cellStyle name="Обычный 12 7 10" xfId="5042"/>
    <cellStyle name="Обычный 12 7 10 2" xfId="9942"/>
    <cellStyle name="Обычный 12 7 10 2 2" xfId="38227"/>
    <cellStyle name="Обычный 12 7 10 3" xfId="23924"/>
    <cellStyle name="Обычный 12 7 10 3 2" xfId="52208"/>
    <cellStyle name="Обычный 12 7 10 4" xfId="33331"/>
    <cellStyle name="Обычный 12 7 11" xfId="6360"/>
    <cellStyle name="Обычный 12 7 11 2" xfId="9943"/>
    <cellStyle name="Обычный 12 7 11 2 2" xfId="38228"/>
    <cellStyle name="Обычный 12 7 11 3" xfId="23925"/>
    <cellStyle name="Обычный 12 7 11 3 2" xfId="52209"/>
    <cellStyle name="Обычный 12 7 11 4" xfId="34647"/>
    <cellStyle name="Обычный 12 7 12" xfId="7258"/>
    <cellStyle name="Обычный 12 7 12 2" xfId="9944"/>
    <cellStyle name="Обычный 12 7 12 2 2" xfId="38229"/>
    <cellStyle name="Обычный 12 7 12 3" xfId="23926"/>
    <cellStyle name="Обычный 12 7 12 3 2" xfId="52210"/>
    <cellStyle name="Обычный 12 7 12 4" xfId="35543"/>
    <cellStyle name="Обычный 12 7 13" xfId="9941"/>
    <cellStyle name="Обычный 12 7 13 2" xfId="38226"/>
    <cellStyle name="Обычный 12 7 14" xfId="14491"/>
    <cellStyle name="Обычный 12 7 14 2" xfId="42776"/>
    <cellStyle name="Обычный 12 7 15" xfId="18769"/>
    <cellStyle name="Обычный 12 7 15 2" xfId="47053"/>
    <cellStyle name="Обычный 12 7 16" xfId="20504"/>
    <cellStyle name="Обычный 12 7 16 2" xfId="48788"/>
    <cellStyle name="Обычный 12 7 17" xfId="23923"/>
    <cellStyle name="Обычный 12 7 17 2" xfId="52207"/>
    <cellStyle name="Обычный 12 7 18" xfId="28472"/>
    <cellStyle name="Обычный 12 7 18 2" xfId="56756"/>
    <cellStyle name="Обычный 12 7 19" xfId="28633"/>
    <cellStyle name="Обычный 12 7 2" xfId="224"/>
    <cellStyle name="Обычный 12 7 2 10" xfId="6361"/>
    <cellStyle name="Обычный 12 7 2 10 2" xfId="9946"/>
    <cellStyle name="Обычный 12 7 2 10 2 2" xfId="38231"/>
    <cellStyle name="Обычный 12 7 2 10 3" xfId="23928"/>
    <cellStyle name="Обычный 12 7 2 10 3 2" xfId="52212"/>
    <cellStyle name="Обычный 12 7 2 10 4" xfId="34648"/>
    <cellStyle name="Обычный 12 7 2 11" xfId="7259"/>
    <cellStyle name="Обычный 12 7 2 11 2" xfId="9947"/>
    <cellStyle name="Обычный 12 7 2 11 2 2" xfId="38232"/>
    <cellStyle name="Обычный 12 7 2 11 3" xfId="23929"/>
    <cellStyle name="Обычный 12 7 2 11 3 2" xfId="52213"/>
    <cellStyle name="Обычный 12 7 2 11 4" xfId="35544"/>
    <cellStyle name="Обычный 12 7 2 12" xfId="9945"/>
    <cellStyle name="Обычный 12 7 2 12 2" xfId="38230"/>
    <cellStyle name="Обычный 12 7 2 13" xfId="14492"/>
    <cellStyle name="Обычный 12 7 2 13 2" xfId="42777"/>
    <cellStyle name="Обычный 12 7 2 14" xfId="18770"/>
    <cellStyle name="Обычный 12 7 2 14 2" xfId="47054"/>
    <cellStyle name="Обычный 12 7 2 15" xfId="20505"/>
    <cellStyle name="Обычный 12 7 2 15 2" xfId="48789"/>
    <cellStyle name="Обычный 12 7 2 16" xfId="23927"/>
    <cellStyle name="Обычный 12 7 2 16 2" xfId="52211"/>
    <cellStyle name="Обычный 12 7 2 17" xfId="28473"/>
    <cellStyle name="Обычный 12 7 2 17 2" xfId="56757"/>
    <cellStyle name="Обычный 12 7 2 18" xfId="28634"/>
    <cellStyle name="Обычный 12 7 2 19" xfId="56917"/>
    <cellStyle name="Обычный 12 7 2 2" xfId="494"/>
    <cellStyle name="Обычный 12 7 2 2 10" xfId="19288"/>
    <cellStyle name="Обычный 12 7 2 2 10 2" xfId="47572"/>
    <cellStyle name="Обычный 12 7 2 2 11" xfId="20506"/>
    <cellStyle name="Обычный 12 7 2 2 11 2" xfId="48790"/>
    <cellStyle name="Обычный 12 7 2 2 12" xfId="23930"/>
    <cellStyle name="Обычный 12 7 2 2 12 2" xfId="52214"/>
    <cellStyle name="Обычный 12 7 2 2 13" xfId="28798"/>
    <cellStyle name="Обычный 12 7 2 2 14" xfId="57809"/>
    <cellStyle name="Обычный 12 7 2 2 15" xfId="59159"/>
    <cellStyle name="Обычный 12 7 2 2 2" xfId="835"/>
    <cellStyle name="Обычный 12 7 2 2 2 10" xfId="20507"/>
    <cellStyle name="Обычный 12 7 2 2 2 10 2" xfId="48791"/>
    <cellStyle name="Обычный 12 7 2 2 2 11" xfId="23931"/>
    <cellStyle name="Обычный 12 7 2 2 2 11 2" xfId="52215"/>
    <cellStyle name="Обычный 12 7 2 2 2 12" xfId="29127"/>
    <cellStyle name="Обычный 12 7 2 2 2 13" xfId="57810"/>
    <cellStyle name="Обычный 12 7 2 2 2 14" xfId="59160"/>
    <cellStyle name="Обычный 12 7 2 2 2 2" xfId="1182"/>
    <cellStyle name="Обычный 12 7 2 2 2 2 10" xfId="29473"/>
    <cellStyle name="Обычный 12 7 2 2 2 2 11" xfId="57811"/>
    <cellStyle name="Обычный 12 7 2 2 2 2 12" xfId="59161"/>
    <cellStyle name="Обычный 12 7 2 2 2 2 2" xfId="3158"/>
    <cellStyle name="Обычный 12 7 2 2 2 2 2 2" xfId="9951"/>
    <cellStyle name="Обычный 12 7 2 2 2 2 2 2 2" xfId="38236"/>
    <cellStyle name="Обычный 12 7 2 2 2 2 2 3" xfId="17306"/>
    <cellStyle name="Обычный 12 7 2 2 2 2 2 3 2" xfId="45591"/>
    <cellStyle name="Обычный 12 7 2 2 2 2 2 4" xfId="23933"/>
    <cellStyle name="Обычный 12 7 2 2 2 2 2 4 2" xfId="52217"/>
    <cellStyle name="Обычный 12 7 2 2 2 2 2 5" xfId="31448"/>
    <cellStyle name="Обычный 12 7 2 2 2 2 2 6" xfId="60506"/>
    <cellStyle name="Обычный 12 7 2 2 2 2 3" xfId="5046"/>
    <cellStyle name="Обычный 12 7 2 2 2 2 3 2" xfId="9952"/>
    <cellStyle name="Обычный 12 7 2 2 2 2 3 2 2" xfId="38237"/>
    <cellStyle name="Обычный 12 7 2 2 2 2 3 3" xfId="23934"/>
    <cellStyle name="Обычный 12 7 2 2 2 2 3 3 2" xfId="52218"/>
    <cellStyle name="Обычный 12 7 2 2 2 2 3 4" xfId="33335"/>
    <cellStyle name="Обычный 12 7 2 2 2 2 4" xfId="6364"/>
    <cellStyle name="Обычный 12 7 2 2 2 2 4 2" xfId="9953"/>
    <cellStyle name="Обычный 12 7 2 2 2 2 4 2 2" xfId="38238"/>
    <cellStyle name="Обычный 12 7 2 2 2 2 4 3" xfId="23935"/>
    <cellStyle name="Обычный 12 7 2 2 2 2 4 3 2" xfId="52219"/>
    <cellStyle name="Обычный 12 7 2 2 2 2 4 4" xfId="34651"/>
    <cellStyle name="Обычный 12 7 2 2 2 2 5" xfId="9950"/>
    <cellStyle name="Обычный 12 7 2 2 2 2 5 2" xfId="38235"/>
    <cellStyle name="Обычный 12 7 2 2 2 2 6" xfId="15331"/>
    <cellStyle name="Обычный 12 7 2 2 2 2 6 2" xfId="43616"/>
    <cellStyle name="Обычный 12 7 2 2 2 2 7" xfId="19290"/>
    <cellStyle name="Обычный 12 7 2 2 2 2 7 2" xfId="47574"/>
    <cellStyle name="Обычный 12 7 2 2 2 2 8" xfId="20508"/>
    <cellStyle name="Обычный 12 7 2 2 2 2 8 2" xfId="48792"/>
    <cellStyle name="Обычный 12 7 2 2 2 2 9" xfId="23932"/>
    <cellStyle name="Обычный 12 7 2 2 2 2 9 2" xfId="52216"/>
    <cellStyle name="Обычный 12 7 2 2 2 3" xfId="2154"/>
    <cellStyle name="Обычный 12 7 2 2 2 3 2" xfId="4129"/>
    <cellStyle name="Обычный 12 7 2 2 2 3 2 2" xfId="9955"/>
    <cellStyle name="Обычный 12 7 2 2 2 3 2 2 2" xfId="38240"/>
    <cellStyle name="Обычный 12 7 2 2 2 3 2 3" xfId="18277"/>
    <cellStyle name="Обычный 12 7 2 2 2 3 2 3 2" xfId="46562"/>
    <cellStyle name="Обычный 12 7 2 2 2 3 2 4" xfId="23937"/>
    <cellStyle name="Обычный 12 7 2 2 2 3 2 4 2" xfId="52221"/>
    <cellStyle name="Обычный 12 7 2 2 2 3 2 5" xfId="32419"/>
    <cellStyle name="Обычный 12 7 2 2 2 3 3" xfId="9954"/>
    <cellStyle name="Обычный 12 7 2 2 2 3 3 2" xfId="38239"/>
    <cellStyle name="Обычный 12 7 2 2 2 3 4" xfId="16302"/>
    <cellStyle name="Обычный 12 7 2 2 2 3 4 2" xfId="44587"/>
    <cellStyle name="Обычный 12 7 2 2 2 3 5" xfId="23936"/>
    <cellStyle name="Обычный 12 7 2 2 2 3 5 2" xfId="52220"/>
    <cellStyle name="Обычный 12 7 2 2 2 3 6" xfId="30444"/>
    <cellStyle name="Обычный 12 7 2 2 2 3 7" xfId="60505"/>
    <cellStyle name="Обычный 12 7 2 2 2 4" xfId="2812"/>
    <cellStyle name="Обычный 12 7 2 2 2 4 2" xfId="9956"/>
    <cellStyle name="Обычный 12 7 2 2 2 4 2 2" xfId="38241"/>
    <cellStyle name="Обычный 12 7 2 2 2 4 3" xfId="16960"/>
    <cellStyle name="Обычный 12 7 2 2 2 4 3 2" xfId="45245"/>
    <cellStyle name="Обычный 12 7 2 2 2 4 4" xfId="23938"/>
    <cellStyle name="Обычный 12 7 2 2 2 4 4 2" xfId="52222"/>
    <cellStyle name="Обычный 12 7 2 2 2 4 5" xfId="31102"/>
    <cellStyle name="Обычный 12 7 2 2 2 5" xfId="5045"/>
    <cellStyle name="Обычный 12 7 2 2 2 5 2" xfId="9957"/>
    <cellStyle name="Обычный 12 7 2 2 2 5 2 2" xfId="38242"/>
    <cellStyle name="Обычный 12 7 2 2 2 5 3" xfId="23939"/>
    <cellStyle name="Обычный 12 7 2 2 2 5 3 2" xfId="52223"/>
    <cellStyle name="Обычный 12 7 2 2 2 5 4" xfId="33334"/>
    <cellStyle name="Обычный 12 7 2 2 2 6" xfId="6363"/>
    <cellStyle name="Обычный 12 7 2 2 2 6 2" xfId="9958"/>
    <cellStyle name="Обычный 12 7 2 2 2 6 2 2" xfId="38243"/>
    <cellStyle name="Обычный 12 7 2 2 2 6 3" xfId="23940"/>
    <cellStyle name="Обычный 12 7 2 2 2 6 3 2" xfId="52224"/>
    <cellStyle name="Обычный 12 7 2 2 2 6 4" xfId="34650"/>
    <cellStyle name="Обычный 12 7 2 2 2 7" xfId="9949"/>
    <cellStyle name="Обычный 12 7 2 2 2 7 2" xfId="38234"/>
    <cellStyle name="Обычный 12 7 2 2 2 8" xfId="14985"/>
    <cellStyle name="Обычный 12 7 2 2 2 8 2" xfId="43270"/>
    <cellStyle name="Обычный 12 7 2 2 2 9" xfId="19289"/>
    <cellStyle name="Обычный 12 7 2 2 2 9 2" xfId="47573"/>
    <cellStyle name="Обычный 12 7 2 2 3" xfId="1181"/>
    <cellStyle name="Обычный 12 7 2 2 3 10" xfId="29472"/>
    <cellStyle name="Обычный 12 7 2 2 3 11" xfId="57812"/>
    <cellStyle name="Обычный 12 7 2 2 3 12" xfId="59162"/>
    <cellStyle name="Обычный 12 7 2 2 3 2" xfId="3157"/>
    <cellStyle name="Обычный 12 7 2 2 3 2 2" xfId="9960"/>
    <cellStyle name="Обычный 12 7 2 2 3 2 2 2" xfId="38245"/>
    <cellStyle name="Обычный 12 7 2 2 3 2 3" xfId="17305"/>
    <cellStyle name="Обычный 12 7 2 2 3 2 3 2" xfId="45590"/>
    <cellStyle name="Обычный 12 7 2 2 3 2 4" xfId="23942"/>
    <cellStyle name="Обычный 12 7 2 2 3 2 4 2" xfId="52226"/>
    <cellStyle name="Обычный 12 7 2 2 3 2 5" xfId="31447"/>
    <cellStyle name="Обычный 12 7 2 2 3 2 6" xfId="60507"/>
    <cellStyle name="Обычный 12 7 2 2 3 3" xfId="5047"/>
    <cellStyle name="Обычный 12 7 2 2 3 3 2" xfId="9961"/>
    <cellStyle name="Обычный 12 7 2 2 3 3 2 2" xfId="38246"/>
    <cellStyle name="Обычный 12 7 2 2 3 3 3" xfId="23943"/>
    <cellStyle name="Обычный 12 7 2 2 3 3 3 2" xfId="52227"/>
    <cellStyle name="Обычный 12 7 2 2 3 3 4" xfId="33336"/>
    <cellStyle name="Обычный 12 7 2 2 3 4" xfId="6365"/>
    <cellStyle name="Обычный 12 7 2 2 3 4 2" xfId="9962"/>
    <cellStyle name="Обычный 12 7 2 2 3 4 2 2" xfId="38247"/>
    <cellStyle name="Обычный 12 7 2 2 3 4 3" xfId="23944"/>
    <cellStyle name="Обычный 12 7 2 2 3 4 3 2" xfId="52228"/>
    <cellStyle name="Обычный 12 7 2 2 3 4 4" xfId="34652"/>
    <cellStyle name="Обычный 12 7 2 2 3 5" xfId="9959"/>
    <cellStyle name="Обычный 12 7 2 2 3 5 2" xfId="38244"/>
    <cellStyle name="Обычный 12 7 2 2 3 6" xfId="15330"/>
    <cellStyle name="Обычный 12 7 2 2 3 6 2" xfId="43615"/>
    <cellStyle name="Обычный 12 7 2 2 3 7" xfId="19291"/>
    <cellStyle name="Обычный 12 7 2 2 3 7 2" xfId="47575"/>
    <cellStyle name="Обычный 12 7 2 2 3 8" xfId="20509"/>
    <cellStyle name="Обычный 12 7 2 2 3 8 2" xfId="48793"/>
    <cellStyle name="Обычный 12 7 2 2 3 9" xfId="23941"/>
    <cellStyle name="Обычный 12 7 2 2 3 9 2" xfId="52225"/>
    <cellStyle name="Обычный 12 7 2 2 4" xfId="1825"/>
    <cellStyle name="Обычный 12 7 2 2 4 2" xfId="3800"/>
    <cellStyle name="Обычный 12 7 2 2 4 2 2" xfId="9964"/>
    <cellStyle name="Обычный 12 7 2 2 4 2 2 2" xfId="38249"/>
    <cellStyle name="Обычный 12 7 2 2 4 2 3" xfId="17948"/>
    <cellStyle name="Обычный 12 7 2 2 4 2 3 2" xfId="46233"/>
    <cellStyle name="Обычный 12 7 2 2 4 2 4" xfId="23946"/>
    <cellStyle name="Обычный 12 7 2 2 4 2 4 2" xfId="52230"/>
    <cellStyle name="Обычный 12 7 2 2 4 2 5" xfId="32090"/>
    <cellStyle name="Обычный 12 7 2 2 4 3" xfId="9963"/>
    <cellStyle name="Обычный 12 7 2 2 4 3 2" xfId="38248"/>
    <cellStyle name="Обычный 12 7 2 2 4 4" xfId="15973"/>
    <cellStyle name="Обычный 12 7 2 2 4 4 2" xfId="44258"/>
    <cellStyle name="Обычный 12 7 2 2 4 5" xfId="23945"/>
    <cellStyle name="Обычный 12 7 2 2 4 5 2" xfId="52229"/>
    <cellStyle name="Обычный 12 7 2 2 4 6" xfId="30115"/>
    <cellStyle name="Обычный 12 7 2 2 4 7" xfId="60504"/>
    <cellStyle name="Обычный 12 7 2 2 5" xfId="2483"/>
    <cellStyle name="Обычный 12 7 2 2 5 2" xfId="9965"/>
    <cellStyle name="Обычный 12 7 2 2 5 2 2" xfId="38250"/>
    <cellStyle name="Обычный 12 7 2 2 5 3" xfId="16631"/>
    <cellStyle name="Обычный 12 7 2 2 5 3 2" xfId="44916"/>
    <cellStyle name="Обычный 12 7 2 2 5 4" xfId="23947"/>
    <cellStyle name="Обычный 12 7 2 2 5 4 2" xfId="52231"/>
    <cellStyle name="Обычный 12 7 2 2 5 5" xfId="30773"/>
    <cellStyle name="Обычный 12 7 2 2 6" xfId="5044"/>
    <cellStyle name="Обычный 12 7 2 2 6 2" xfId="9966"/>
    <cellStyle name="Обычный 12 7 2 2 6 2 2" xfId="38251"/>
    <cellStyle name="Обычный 12 7 2 2 6 3" xfId="23948"/>
    <cellStyle name="Обычный 12 7 2 2 6 3 2" xfId="52232"/>
    <cellStyle name="Обычный 12 7 2 2 6 4" xfId="33333"/>
    <cellStyle name="Обычный 12 7 2 2 7" xfId="6362"/>
    <cellStyle name="Обычный 12 7 2 2 7 2" xfId="9967"/>
    <cellStyle name="Обычный 12 7 2 2 7 2 2" xfId="38252"/>
    <cellStyle name="Обычный 12 7 2 2 7 3" xfId="23949"/>
    <cellStyle name="Обычный 12 7 2 2 7 3 2" xfId="52233"/>
    <cellStyle name="Обычный 12 7 2 2 7 4" xfId="34649"/>
    <cellStyle name="Обычный 12 7 2 2 8" xfId="9948"/>
    <cellStyle name="Обычный 12 7 2 2 8 2" xfId="38233"/>
    <cellStyle name="Обычный 12 7 2 2 9" xfId="14656"/>
    <cellStyle name="Обычный 12 7 2 2 9 2" xfId="42941"/>
    <cellStyle name="Обычный 12 7 2 20" xfId="57211"/>
    <cellStyle name="Обычный 12 7 2 21" xfId="57808"/>
    <cellStyle name="Обычный 12 7 2 22" xfId="59158"/>
    <cellStyle name="Обычный 12 7 2 3" xfId="668"/>
    <cellStyle name="Обычный 12 7 2 3 10" xfId="20510"/>
    <cellStyle name="Обычный 12 7 2 3 10 2" xfId="48794"/>
    <cellStyle name="Обычный 12 7 2 3 11" xfId="23950"/>
    <cellStyle name="Обычный 12 7 2 3 11 2" xfId="52234"/>
    <cellStyle name="Обычный 12 7 2 3 12" xfId="28963"/>
    <cellStyle name="Обычный 12 7 2 3 13" xfId="57813"/>
    <cellStyle name="Обычный 12 7 2 3 14" xfId="59163"/>
    <cellStyle name="Обычный 12 7 2 3 2" xfId="1183"/>
    <cellStyle name="Обычный 12 7 2 3 2 10" xfId="29474"/>
    <cellStyle name="Обычный 12 7 2 3 2 11" xfId="57814"/>
    <cellStyle name="Обычный 12 7 2 3 2 12" xfId="59164"/>
    <cellStyle name="Обычный 12 7 2 3 2 2" xfId="3159"/>
    <cellStyle name="Обычный 12 7 2 3 2 2 2" xfId="9970"/>
    <cellStyle name="Обычный 12 7 2 3 2 2 2 2" xfId="38255"/>
    <cellStyle name="Обычный 12 7 2 3 2 2 3" xfId="17307"/>
    <cellStyle name="Обычный 12 7 2 3 2 2 3 2" xfId="45592"/>
    <cellStyle name="Обычный 12 7 2 3 2 2 4" xfId="23952"/>
    <cellStyle name="Обычный 12 7 2 3 2 2 4 2" xfId="52236"/>
    <cellStyle name="Обычный 12 7 2 3 2 2 5" xfId="31449"/>
    <cellStyle name="Обычный 12 7 2 3 2 2 6" xfId="60509"/>
    <cellStyle name="Обычный 12 7 2 3 2 3" xfId="5049"/>
    <cellStyle name="Обычный 12 7 2 3 2 3 2" xfId="9971"/>
    <cellStyle name="Обычный 12 7 2 3 2 3 2 2" xfId="38256"/>
    <cellStyle name="Обычный 12 7 2 3 2 3 3" xfId="23953"/>
    <cellStyle name="Обычный 12 7 2 3 2 3 3 2" xfId="52237"/>
    <cellStyle name="Обычный 12 7 2 3 2 3 4" xfId="33338"/>
    <cellStyle name="Обычный 12 7 2 3 2 4" xfId="6367"/>
    <cellStyle name="Обычный 12 7 2 3 2 4 2" xfId="9972"/>
    <cellStyle name="Обычный 12 7 2 3 2 4 2 2" xfId="38257"/>
    <cellStyle name="Обычный 12 7 2 3 2 4 3" xfId="23954"/>
    <cellStyle name="Обычный 12 7 2 3 2 4 3 2" xfId="52238"/>
    <cellStyle name="Обычный 12 7 2 3 2 4 4" xfId="34654"/>
    <cellStyle name="Обычный 12 7 2 3 2 5" xfId="9969"/>
    <cellStyle name="Обычный 12 7 2 3 2 5 2" xfId="38254"/>
    <cellStyle name="Обычный 12 7 2 3 2 6" xfId="15332"/>
    <cellStyle name="Обычный 12 7 2 3 2 6 2" xfId="43617"/>
    <cellStyle name="Обычный 12 7 2 3 2 7" xfId="19293"/>
    <cellStyle name="Обычный 12 7 2 3 2 7 2" xfId="47577"/>
    <cellStyle name="Обычный 12 7 2 3 2 8" xfId="20511"/>
    <cellStyle name="Обычный 12 7 2 3 2 8 2" xfId="48795"/>
    <cellStyle name="Обычный 12 7 2 3 2 9" xfId="23951"/>
    <cellStyle name="Обычный 12 7 2 3 2 9 2" xfId="52235"/>
    <cellStyle name="Обычный 12 7 2 3 3" xfId="1990"/>
    <cellStyle name="Обычный 12 7 2 3 3 2" xfId="3965"/>
    <cellStyle name="Обычный 12 7 2 3 3 2 2" xfId="9974"/>
    <cellStyle name="Обычный 12 7 2 3 3 2 2 2" xfId="38259"/>
    <cellStyle name="Обычный 12 7 2 3 3 2 3" xfId="18113"/>
    <cellStyle name="Обычный 12 7 2 3 3 2 3 2" xfId="46398"/>
    <cellStyle name="Обычный 12 7 2 3 3 2 4" xfId="23956"/>
    <cellStyle name="Обычный 12 7 2 3 3 2 4 2" xfId="52240"/>
    <cellStyle name="Обычный 12 7 2 3 3 2 5" xfId="32255"/>
    <cellStyle name="Обычный 12 7 2 3 3 3" xfId="9973"/>
    <cellStyle name="Обычный 12 7 2 3 3 3 2" xfId="38258"/>
    <cellStyle name="Обычный 12 7 2 3 3 4" xfId="16138"/>
    <cellStyle name="Обычный 12 7 2 3 3 4 2" xfId="44423"/>
    <cellStyle name="Обычный 12 7 2 3 3 5" xfId="23955"/>
    <cellStyle name="Обычный 12 7 2 3 3 5 2" xfId="52239"/>
    <cellStyle name="Обычный 12 7 2 3 3 6" xfId="30280"/>
    <cellStyle name="Обычный 12 7 2 3 3 7" xfId="60508"/>
    <cellStyle name="Обычный 12 7 2 3 4" xfId="2648"/>
    <cellStyle name="Обычный 12 7 2 3 4 2" xfId="9975"/>
    <cellStyle name="Обычный 12 7 2 3 4 2 2" xfId="38260"/>
    <cellStyle name="Обычный 12 7 2 3 4 3" xfId="16796"/>
    <cellStyle name="Обычный 12 7 2 3 4 3 2" xfId="45081"/>
    <cellStyle name="Обычный 12 7 2 3 4 4" xfId="23957"/>
    <cellStyle name="Обычный 12 7 2 3 4 4 2" xfId="52241"/>
    <cellStyle name="Обычный 12 7 2 3 4 5" xfId="30938"/>
    <cellStyle name="Обычный 12 7 2 3 5" xfId="5048"/>
    <cellStyle name="Обычный 12 7 2 3 5 2" xfId="9976"/>
    <cellStyle name="Обычный 12 7 2 3 5 2 2" xfId="38261"/>
    <cellStyle name="Обычный 12 7 2 3 5 3" xfId="23958"/>
    <cellStyle name="Обычный 12 7 2 3 5 3 2" xfId="52242"/>
    <cellStyle name="Обычный 12 7 2 3 5 4" xfId="33337"/>
    <cellStyle name="Обычный 12 7 2 3 6" xfId="6366"/>
    <cellStyle name="Обычный 12 7 2 3 6 2" xfId="9977"/>
    <cellStyle name="Обычный 12 7 2 3 6 2 2" xfId="38262"/>
    <cellStyle name="Обычный 12 7 2 3 6 3" xfId="23959"/>
    <cellStyle name="Обычный 12 7 2 3 6 3 2" xfId="52243"/>
    <cellStyle name="Обычный 12 7 2 3 6 4" xfId="34653"/>
    <cellStyle name="Обычный 12 7 2 3 7" xfId="9968"/>
    <cellStyle name="Обычный 12 7 2 3 7 2" xfId="38253"/>
    <cellStyle name="Обычный 12 7 2 3 8" xfId="14821"/>
    <cellStyle name="Обычный 12 7 2 3 8 2" xfId="43106"/>
    <cellStyle name="Обычный 12 7 2 3 9" xfId="19292"/>
    <cellStyle name="Обычный 12 7 2 3 9 2" xfId="47576"/>
    <cellStyle name="Обычный 12 7 2 4" xfId="1180"/>
    <cellStyle name="Обычный 12 7 2 4 10" xfId="29471"/>
    <cellStyle name="Обычный 12 7 2 4 11" xfId="57815"/>
    <cellStyle name="Обычный 12 7 2 4 12" xfId="59165"/>
    <cellStyle name="Обычный 12 7 2 4 2" xfId="3156"/>
    <cellStyle name="Обычный 12 7 2 4 2 2" xfId="9979"/>
    <cellStyle name="Обычный 12 7 2 4 2 2 2" xfId="38264"/>
    <cellStyle name="Обычный 12 7 2 4 2 3" xfId="17304"/>
    <cellStyle name="Обычный 12 7 2 4 2 3 2" xfId="45589"/>
    <cellStyle name="Обычный 12 7 2 4 2 4" xfId="23961"/>
    <cellStyle name="Обычный 12 7 2 4 2 4 2" xfId="52245"/>
    <cellStyle name="Обычный 12 7 2 4 2 5" xfId="31446"/>
    <cellStyle name="Обычный 12 7 2 4 2 6" xfId="60510"/>
    <cellStyle name="Обычный 12 7 2 4 3" xfId="5050"/>
    <cellStyle name="Обычный 12 7 2 4 3 2" xfId="9980"/>
    <cellStyle name="Обычный 12 7 2 4 3 2 2" xfId="38265"/>
    <cellStyle name="Обычный 12 7 2 4 3 3" xfId="23962"/>
    <cellStyle name="Обычный 12 7 2 4 3 3 2" xfId="52246"/>
    <cellStyle name="Обычный 12 7 2 4 3 4" xfId="33339"/>
    <cellStyle name="Обычный 12 7 2 4 4" xfId="6368"/>
    <cellStyle name="Обычный 12 7 2 4 4 2" xfId="9981"/>
    <cellStyle name="Обычный 12 7 2 4 4 2 2" xfId="38266"/>
    <cellStyle name="Обычный 12 7 2 4 4 3" xfId="23963"/>
    <cellStyle name="Обычный 12 7 2 4 4 3 2" xfId="52247"/>
    <cellStyle name="Обычный 12 7 2 4 4 4" xfId="34655"/>
    <cellStyle name="Обычный 12 7 2 4 5" xfId="9978"/>
    <cellStyle name="Обычный 12 7 2 4 5 2" xfId="38263"/>
    <cellStyle name="Обычный 12 7 2 4 6" xfId="15329"/>
    <cellStyle name="Обычный 12 7 2 4 6 2" xfId="43614"/>
    <cellStyle name="Обычный 12 7 2 4 7" xfId="19294"/>
    <cellStyle name="Обычный 12 7 2 4 7 2" xfId="47578"/>
    <cellStyle name="Обычный 12 7 2 4 8" xfId="20512"/>
    <cellStyle name="Обычный 12 7 2 4 8 2" xfId="48796"/>
    <cellStyle name="Обычный 12 7 2 4 9" xfId="23960"/>
    <cellStyle name="Обычный 12 7 2 4 9 2" xfId="52244"/>
    <cellStyle name="Обычный 12 7 2 5" xfId="1661"/>
    <cellStyle name="Обычный 12 7 2 5 2" xfId="3636"/>
    <cellStyle name="Обычный 12 7 2 5 2 2" xfId="9983"/>
    <cellStyle name="Обычный 12 7 2 5 2 2 2" xfId="38268"/>
    <cellStyle name="Обычный 12 7 2 5 2 3" xfId="17784"/>
    <cellStyle name="Обычный 12 7 2 5 2 3 2" xfId="46069"/>
    <cellStyle name="Обычный 12 7 2 5 2 4" xfId="23965"/>
    <cellStyle name="Обычный 12 7 2 5 2 4 2" xfId="52249"/>
    <cellStyle name="Обычный 12 7 2 5 2 5" xfId="31926"/>
    <cellStyle name="Обычный 12 7 2 5 3" xfId="9982"/>
    <cellStyle name="Обычный 12 7 2 5 3 2" xfId="38267"/>
    <cellStyle name="Обычный 12 7 2 5 4" xfId="15809"/>
    <cellStyle name="Обычный 12 7 2 5 4 2" xfId="44094"/>
    <cellStyle name="Обычный 12 7 2 5 5" xfId="23964"/>
    <cellStyle name="Обычный 12 7 2 5 5 2" xfId="52248"/>
    <cellStyle name="Обычный 12 7 2 5 6" xfId="29951"/>
    <cellStyle name="Обычный 12 7 2 5 7" xfId="60503"/>
    <cellStyle name="Обычный 12 7 2 6" xfId="2319"/>
    <cellStyle name="Обычный 12 7 2 6 2" xfId="9984"/>
    <cellStyle name="Обычный 12 7 2 6 2 2" xfId="38269"/>
    <cellStyle name="Обычный 12 7 2 6 3" xfId="16467"/>
    <cellStyle name="Обычный 12 7 2 6 3 2" xfId="44752"/>
    <cellStyle name="Обычный 12 7 2 6 4" xfId="23966"/>
    <cellStyle name="Обычный 12 7 2 6 4 2" xfId="52250"/>
    <cellStyle name="Обычный 12 7 2 6 5" xfId="30609"/>
    <cellStyle name="Обычный 12 7 2 7" xfId="4297"/>
    <cellStyle name="Обычный 12 7 2 7 2" xfId="9985"/>
    <cellStyle name="Обычный 12 7 2 7 2 2" xfId="38270"/>
    <cellStyle name="Обычный 12 7 2 7 3" xfId="18445"/>
    <cellStyle name="Обычный 12 7 2 7 3 2" xfId="46730"/>
    <cellStyle name="Обычный 12 7 2 7 4" xfId="23967"/>
    <cellStyle name="Обычный 12 7 2 7 4 2" xfId="52251"/>
    <cellStyle name="Обычный 12 7 2 7 5" xfId="32587"/>
    <cellStyle name="Обычный 12 7 2 8" xfId="4460"/>
    <cellStyle name="Обычный 12 7 2 8 2" xfId="9986"/>
    <cellStyle name="Обычный 12 7 2 8 2 2" xfId="38271"/>
    <cellStyle name="Обычный 12 7 2 8 3" xfId="18608"/>
    <cellStyle name="Обычный 12 7 2 8 3 2" xfId="46893"/>
    <cellStyle name="Обычный 12 7 2 8 4" xfId="23968"/>
    <cellStyle name="Обычный 12 7 2 8 4 2" xfId="52252"/>
    <cellStyle name="Обычный 12 7 2 8 5" xfId="32750"/>
    <cellStyle name="Обычный 12 7 2 9" xfId="5043"/>
    <cellStyle name="Обычный 12 7 2 9 2" xfId="9987"/>
    <cellStyle name="Обычный 12 7 2 9 2 2" xfId="38272"/>
    <cellStyle name="Обычный 12 7 2 9 3" xfId="23969"/>
    <cellStyle name="Обычный 12 7 2 9 3 2" xfId="52253"/>
    <cellStyle name="Обычный 12 7 2 9 4" xfId="33332"/>
    <cellStyle name="Обычный 12 7 20" xfId="56916"/>
    <cellStyle name="Обычный 12 7 21" xfId="57210"/>
    <cellStyle name="Обычный 12 7 22" xfId="57807"/>
    <cellStyle name="Обычный 12 7 23" xfId="59157"/>
    <cellStyle name="Обычный 12 7 3" xfId="493"/>
    <cellStyle name="Обычный 12 7 3 10" xfId="19295"/>
    <cellStyle name="Обычный 12 7 3 10 2" xfId="47579"/>
    <cellStyle name="Обычный 12 7 3 11" xfId="20513"/>
    <cellStyle name="Обычный 12 7 3 11 2" xfId="48797"/>
    <cellStyle name="Обычный 12 7 3 12" xfId="23970"/>
    <cellStyle name="Обычный 12 7 3 12 2" xfId="52254"/>
    <cellStyle name="Обычный 12 7 3 13" xfId="28797"/>
    <cellStyle name="Обычный 12 7 3 14" xfId="57816"/>
    <cellStyle name="Обычный 12 7 3 15" xfId="59166"/>
    <cellStyle name="Обычный 12 7 3 2" xfId="834"/>
    <cellStyle name="Обычный 12 7 3 2 10" xfId="20514"/>
    <cellStyle name="Обычный 12 7 3 2 10 2" xfId="48798"/>
    <cellStyle name="Обычный 12 7 3 2 11" xfId="23971"/>
    <cellStyle name="Обычный 12 7 3 2 11 2" xfId="52255"/>
    <cellStyle name="Обычный 12 7 3 2 12" xfId="29126"/>
    <cellStyle name="Обычный 12 7 3 2 13" xfId="57817"/>
    <cellStyle name="Обычный 12 7 3 2 14" xfId="59167"/>
    <cellStyle name="Обычный 12 7 3 2 2" xfId="1185"/>
    <cellStyle name="Обычный 12 7 3 2 2 10" xfId="29476"/>
    <cellStyle name="Обычный 12 7 3 2 2 11" xfId="57818"/>
    <cellStyle name="Обычный 12 7 3 2 2 12" xfId="59168"/>
    <cellStyle name="Обычный 12 7 3 2 2 2" xfId="3161"/>
    <cellStyle name="Обычный 12 7 3 2 2 2 2" xfId="9991"/>
    <cellStyle name="Обычный 12 7 3 2 2 2 2 2" xfId="38276"/>
    <cellStyle name="Обычный 12 7 3 2 2 2 3" xfId="17309"/>
    <cellStyle name="Обычный 12 7 3 2 2 2 3 2" xfId="45594"/>
    <cellStyle name="Обычный 12 7 3 2 2 2 4" xfId="23973"/>
    <cellStyle name="Обычный 12 7 3 2 2 2 4 2" xfId="52257"/>
    <cellStyle name="Обычный 12 7 3 2 2 2 5" xfId="31451"/>
    <cellStyle name="Обычный 12 7 3 2 2 2 6" xfId="60513"/>
    <cellStyle name="Обычный 12 7 3 2 2 3" xfId="5053"/>
    <cellStyle name="Обычный 12 7 3 2 2 3 2" xfId="9992"/>
    <cellStyle name="Обычный 12 7 3 2 2 3 2 2" xfId="38277"/>
    <cellStyle name="Обычный 12 7 3 2 2 3 3" xfId="23974"/>
    <cellStyle name="Обычный 12 7 3 2 2 3 3 2" xfId="52258"/>
    <cellStyle name="Обычный 12 7 3 2 2 3 4" xfId="33342"/>
    <cellStyle name="Обычный 12 7 3 2 2 4" xfId="6371"/>
    <cellStyle name="Обычный 12 7 3 2 2 4 2" xfId="9993"/>
    <cellStyle name="Обычный 12 7 3 2 2 4 2 2" xfId="38278"/>
    <cellStyle name="Обычный 12 7 3 2 2 4 3" xfId="23975"/>
    <cellStyle name="Обычный 12 7 3 2 2 4 3 2" xfId="52259"/>
    <cellStyle name="Обычный 12 7 3 2 2 4 4" xfId="34658"/>
    <cellStyle name="Обычный 12 7 3 2 2 5" xfId="9990"/>
    <cellStyle name="Обычный 12 7 3 2 2 5 2" xfId="38275"/>
    <cellStyle name="Обычный 12 7 3 2 2 6" xfId="15334"/>
    <cellStyle name="Обычный 12 7 3 2 2 6 2" xfId="43619"/>
    <cellStyle name="Обычный 12 7 3 2 2 7" xfId="19297"/>
    <cellStyle name="Обычный 12 7 3 2 2 7 2" xfId="47581"/>
    <cellStyle name="Обычный 12 7 3 2 2 8" xfId="20515"/>
    <cellStyle name="Обычный 12 7 3 2 2 8 2" xfId="48799"/>
    <cellStyle name="Обычный 12 7 3 2 2 9" xfId="23972"/>
    <cellStyle name="Обычный 12 7 3 2 2 9 2" xfId="52256"/>
    <cellStyle name="Обычный 12 7 3 2 3" xfId="2153"/>
    <cellStyle name="Обычный 12 7 3 2 3 2" xfId="4128"/>
    <cellStyle name="Обычный 12 7 3 2 3 2 2" xfId="9995"/>
    <cellStyle name="Обычный 12 7 3 2 3 2 2 2" xfId="38280"/>
    <cellStyle name="Обычный 12 7 3 2 3 2 3" xfId="18276"/>
    <cellStyle name="Обычный 12 7 3 2 3 2 3 2" xfId="46561"/>
    <cellStyle name="Обычный 12 7 3 2 3 2 4" xfId="23977"/>
    <cellStyle name="Обычный 12 7 3 2 3 2 4 2" xfId="52261"/>
    <cellStyle name="Обычный 12 7 3 2 3 2 5" xfId="32418"/>
    <cellStyle name="Обычный 12 7 3 2 3 3" xfId="9994"/>
    <cellStyle name="Обычный 12 7 3 2 3 3 2" xfId="38279"/>
    <cellStyle name="Обычный 12 7 3 2 3 4" xfId="16301"/>
    <cellStyle name="Обычный 12 7 3 2 3 4 2" xfId="44586"/>
    <cellStyle name="Обычный 12 7 3 2 3 5" xfId="23976"/>
    <cellStyle name="Обычный 12 7 3 2 3 5 2" xfId="52260"/>
    <cellStyle name="Обычный 12 7 3 2 3 6" xfId="30443"/>
    <cellStyle name="Обычный 12 7 3 2 3 7" xfId="60512"/>
    <cellStyle name="Обычный 12 7 3 2 4" xfId="2811"/>
    <cellStyle name="Обычный 12 7 3 2 4 2" xfId="9996"/>
    <cellStyle name="Обычный 12 7 3 2 4 2 2" xfId="38281"/>
    <cellStyle name="Обычный 12 7 3 2 4 3" xfId="16959"/>
    <cellStyle name="Обычный 12 7 3 2 4 3 2" xfId="45244"/>
    <cellStyle name="Обычный 12 7 3 2 4 4" xfId="23978"/>
    <cellStyle name="Обычный 12 7 3 2 4 4 2" xfId="52262"/>
    <cellStyle name="Обычный 12 7 3 2 4 5" xfId="31101"/>
    <cellStyle name="Обычный 12 7 3 2 5" xfId="5052"/>
    <cellStyle name="Обычный 12 7 3 2 5 2" xfId="9997"/>
    <cellStyle name="Обычный 12 7 3 2 5 2 2" xfId="38282"/>
    <cellStyle name="Обычный 12 7 3 2 5 3" xfId="23979"/>
    <cellStyle name="Обычный 12 7 3 2 5 3 2" xfId="52263"/>
    <cellStyle name="Обычный 12 7 3 2 5 4" xfId="33341"/>
    <cellStyle name="Обычный 12 7 3 2 6" xfId="6370"/>
    <cellStyle name="Обычный 12 7 3 2 6 2" xfId="9998"/>
    <cellStyle name="Обычный 12 7 3 2 6 2 2" xfId="38283"/>
    <cellStyle name="Обычный 12 7 3 2 6 3" xfId="23980"/>
    <cellStyle name="Обычный 12 7 3 2 6 3 2" xfId="52264"/>
    <cellStyle name="Обычный 12 7 3 2 6 4" xfId="34657"/>
    <cellStyle name="Обычный 12 7 3 2 7" xfId="9989"/>
    <cellStyle name="Обычный 12 7 3 2 7 2" xfId="38274"/>
    <cellStyle name="Обычный 12 7 3 2 8" xfId="14984"/>
    <cellStyle name="Обычный 12 7 3 2 8 2" xfId="43269"/>
    <cellStyle name="Обычный 12 7 3 2 9" xfId="19296"/>
    <cellStyle name="Обычный 12 7 3 2 9 2" xfId="47580"/>
    <cellStyle name="Обычный 12 7 3 3" xfId="1184"/>
    <cellStyle name="Обычный 12 7 3 3 10" xfId="29475"/>
    <cellStyle name="Обычный 12 7 3 3 11" xfId="57819"/>
    <cellStyle name="Обычный 12 7 3 3 12" xfId="59169"/>
    <cellStyle name="Обычный 12 7 3 3 2" xfId="3160"/>
    <cellStyle name="Обычный 12 7 3 3 2 2" xfId="10000"/>
    <cellStyle name="Обычный 12 7 3 3 2 2 2" xfId="38285"/>
    <cellStyle name="Обычный 12 7 3 3 2 3" xfId="17308"/>
    <cellStyle name="Обычный 12 7 3 3 2 3 2" xfId="45593"/>
    <cellStyle name="Обычный 12 7 3 3 2 4" xfId="23982"/>
    <cellStyle name="Обычный 12 7 3 3 2 4 2" xfId="52266"/>
    <cellStyle name="Обычный 12 7 3 3 2 5" xfId="31450"/>
    <cellStyle name="Обычный 12 7 3 3 2 6" xfId="60514"/>
    <cellStyle name="Обычный 12 7 3 3 3" xfId="5054"/>
    <cellStyle name="Обычный 12 7 3 3 3 2" xfId="10001"/>
    <cellStyle name="Обычный 12 7 3 3 3 2 2" xfId="38286"/>
    <cellStyle name="Обычный 12 7 3 3 3 3" xfId="23983"/>
    <cellStyle name="Обычный 12 7 3 3 3 3 2" xfId="52267"/>
    <cellStyle name="Обычный 12 7 3 3 3 4" xfId="33343"/>
    <cellStyle name="Обычный 12 7 3 3 4" xfId="6372"/>
    <cellStyle name="Обычный 12 7 3 3 4 2" xfId="10002"/>
    <cellStyle name="Обычный 12 7 3 3 4 2 2" xfId="38287"/>
    <cellStyle name="Обычный 12 7 3 3 4 3" xfId="23984"/>
    <cellStyle name="Обычный 12 7 3 3 4 3 2" xfId="52268"/>
    <cellStyle name="Обычный 12 7 3 3 4 4" xfId="34659"/>
    <cellStyle name="Обычный 12 7 3 3 5" xfId="9999"/>
    <cellStyle name="Обычный 12 7 3 3 5 2" xfId="38284"/>
    <cellStyle name="Обычный 12 7 3 3 6" xfId="15333"/>
    <cellStyle name="Обычный 12 7 3 3 6 2" xfId="43618"/>
    <cellStyle name="Обычный 12 7 3 3 7" xfId="19298"/>
    <cellStyle name="Обычный 12 7 3 3 7 2" xfId="47582"/>
    <cellStyle name="Обычный 12 7 3 3 8" xfId="20516"/>
    <cellStyle name="Обычный 12 7 3 3 8 2" xfId="48800"/>
    <cellStyle name="Обычный 12 7 3 3 9" xfId="23981"/>
    <cellStyle name="Обычный 12 7 3 3 9 2" xfId="52265"/>
    <cellStyle name="Обычный 12 7 3 4" xfId="1824"/>
    <cellStyle name="Обычный 12 7 3 4 2" xfId="3799"/>
    <cellStyle name="Обычный 12 7 3 4 2 2" xfId="10004"/>
    <cellStyle name="Обычный 12 7 3 4 2 2 2" xfId="38289"/>
    <cellStyle name="Обычный 12 7 3 4 2 3" xfId="17947"/>
    <cellStyle name="Обычный 12 7 3 4 2 3 2" xfId="46232"/>
    <cellStyle name="Обычный 12 7 3 4 2 4" xfId="23986"/>
    <cellStyle name="Обычный 12 7 3 4 2 4 2" xfId="52270"/>
    <cellStyle name="Обычный 12 7 3 4 2 5" xfId="32089"/>
    <cellStyle name="Обычный 12 7 3 4 3" xfId="10003"/>
    <cellStyle name="Обычный 12 7 3 4 3 2" xfId="38288"/>
    <cellStyle name="Обычный 12 7 3 4 4" xfId="15972"/>
    <cellStyle name="Обычный 12 7 3 4 4 2" xfId="44257"/>
    <cellStyle name="Обычный 12 7 3 4 5" xfId="23985"/>
    <cellStyle name="Обычный 12 7 3 4 5 2" xfId="52269"/>
    <cellStyle name="Обычный 12 7 3 4 6" xfId="30114"/>
    <cellStyle name="Обычный 12 7 3 4 7" xfId="60511"/>
    <cellStyle name="Обычный 12 7 3 5" xfId="2482"/>
    <cellStyle name="Обычный 12 7 3 5 2" xfId="10005"/>
    <cellStyle name="Обычный 12 7 3 5 2 2" xfId="38290"/>
    <cellStyle name="Обычный 12 7 3 5 3" xfId="16630"/>
    <cellStyle name="Обычный 12 7 3 5 3 2" xfId="44915"/>
    <cellStyle name="Обычный 12 7 3 5 4" xfId="23987"/>
    <cellStyle name="Обычный 12 7 3 5 4 2" xfId="52271"/>
    <cellStyle name="Обычный 12 7 3 5 5" xfId="30772"/>
    <cellStyle name="Обычный 12 7 3 6" xfId="5051"/>
    <cellStyle name="Обычный 12 7 3 6 2" xfId="10006"/>
    <cellStyle name="Обычный 12 7 3 6 2 2" xfId="38291"/>
    <cellStyle name="Обычный 12 7 3 6 3" xfId="23988"/>
    <cellStyle name="Обычный 12 7 3 6 3 2" xfId="52272"/>
    <cellStyle name="Обычный 12 7 3 6 4" xfId="33340"/>
    <cellStyle name="Обычный 12 7 3 7" xfId="6369"/>
    <cellStyle name="Обычный 12 7 3 7 2" xfId="10007"/>
    <cellStyle name="Обычный 12 7 3 7 2 2" xfId="38292"/>
    <cellStyle name="Обычный 12 7 3 7 3" xfId="23989"/>
    <cellStyle name="Обычный 12 7 3 7 3 2" xfId="52273"/>
    <cellStyle name="Обычный 12 7 3 7 4" xfId="34656"/>
    <cellStyle name="Обычный 12 7 3 8" xfId="9988"/>
    <cellStyle name="Обычный 12 7 3 8 2" xfId="38273"/>
    <cellStyle name="Обычный 12 7 3 9" xfId="14655"/>
    <cellStyle name="Обычный 12 7 3 9 2" xfId="42940"/>
    <cellStyle name="Обычный 12 7 4" xfId="667"/>
    <cellStyle name="Обычный 12 7 4 10" xfId="20517"/>
    <cellStyle name="Обычный 12 7 4 10 2" xfId="48801"/>
    <cellStyle name="Обычный 12 7 4 11" xfId="23990"/>
    <cellStyle name="Обычный 12 7 4 11 2" xfId="52274"/>
    <cellStyle name="Обычный 12 7 4 12" xfId="28962"/>
    <cellStyle name="Обычный 12 7 4 13" xfId="57820"/>
    <cellStyle name="Обычный 12 7 4 14" xfId="59170"/>
    <cellStyle name="Обычный 12 7 4 2" xfId="1186"/>
    <cellStyle name="Обычный 12 7 4 2 10" xfId="29477"/>
    <cellStyle name="Обычный 12 7 4 2 11" xfId="57821"/>
    <cellStyle name="Обычный 12 7 4 2 12" xfId="59171"/>
    <cellStyle name="Обычный 12 7 4 2 2" xfId="3162"/>
    <cellStyle name="Обычный 12 7 4 2 2 2" xfId="10010"/>
    <cellStyle name="Обычный 12 7 4 2 2 2 2" xfId="38295"/>
    <cellStyle name="Обычный 12 7 4 2 2 3" xfId="17310"/>
    <cellStyle name="Обычный 12 7 4 2 2 3 2" xfId="45595"/>
    <cellStyle name="Обычный 12 7 4 2 2 4" xfId="23992"/>
    <cellStyle name="Обычный 12 7 4 2 2 4 2" xfId="52276"/>
    <cellStyle name="Обычный 12 7 4 2 2 5" xfId="31452"/>
    <cellStyle name="Обычный 12 7 4 2 2 6" xfId="60516"/>
    <cellStyle name="Обычный 12 7 4 2 3" xfId="5056"/>
    <cellStyle name="Обычный 12 7 4 2 3 2" xfId="10011"/>
    <cellStyle name="Обычный 12 7 4 2 3 2 2" xfId="38296"/>
    <cellStyle name="Обычный 12 7 4 2 3 3" xfId="23993"/>
    <cellStyle name="Обычный 12 7 4 2 3 3 2" xfId="52277"/>
    <cellStyle name="Обычный 12 7 4 2 3 4" xfId="33345"/>
    <cellStyle name="Обычный 12 7 4 2 4" xfId="6374"/>
    <cellStyle name="Обычный 12 7 4 2 4 2" xfId="10012"/>
    <cellStyle name="Обычный 12 7 4 2 4 2 2" xfId="38297"/>
    <cellStyle name="Обычный 12 7 4 2 4 3" xfId="23994"/>
    <cellStyle name="Обычный 12 7 4 2 4 3 2" xfId="52278"/>
    <cellStyle name="Обычный 12 7 4 2 4 4" xfId="34661"/>
    <cellStyle name="Обычный 12 7 4 2 5" xfId="10009"/>
    <cellStyle name="Обычный 12 7 4 2 5 2" xfId="38294"/>
    <cellStyle name="Обычный 12 7 4 2 6" xfId="15335"/>
    <cellStyle name="Обычный 12 7 4 2 6 2" xfId="43620"/>
    <cellStyle name="Обычный 12 7 4 2 7" xfId="19300"/>
    <cellStyle name="Обычный 12 7 4 2 7 2" xfId="47584"/>
    <cellStyle name="Обычный 12 7 4 2 8" xfId="20518"/>
    <cellStyle name="Обычный 12 7 4 2 8 2" xfId="48802"/>
    <cellStyle name="Обычный 12 7 4 2 9" xfId="23991"/>
    <cellStyle name="Обычный 12 7 4 2 9 2" xfId="52275"/>
    <cellStyle name="Обычный 12 7 4 3" xfId="1989"/>
    <cellStyle name="Обычный 12 7 4 3 2" xfId="3964"/>
    <cellStyle name="Обычный 12 7 4 3 2 2" xfId="10014"/>
    <cellStyle name="Обычный 12 7 4 3 2 2 2" xfId="38299"/>
    <cellStyle name="Обычный 12 7 4 3 2 3" xfId="18112"/>
    <cellStyle name="Обычный 12 7 4 3 2 3 2" xfId="46397"/>
    <cellStyle name="Обычный 12 7 4 3 2 4" xfId="23996"/>
    <cellStyle name="Обычный 12 7 4 3 2 4 2" xfId="52280"/>
    <cellStyle name="Обычный 12 7 4 3 2 5" xfId="32254"/>
    <cellStyle name="Обычный 12 7 4 3 3" xfId="10013"/>
    <cellStyle name="Обычный 12 7 4 3 3 2" xfId="38298"/>
    <cellStyle name="Обычный 12 7 4 3 4" xfId="16137"/>
    <cellStyle name="Обычный 12 7 4 3 4 2" xfId="44422"/>
    <cellStyle name="Обычный 12 7 4 3 5" xfId="23995"/>
    <cellStyle name="Обычный 12 7 4 3 5 2" xfId="52279"/>
    <cellStyle name="Обычный 12 7 4 3 6" xfId="30279"/>
    <cellStyle name="Обычный 12 7 4 3 7" xfId="60515"/>
    <cellStyle name="Обычный 12 7 4 4" xfId="2647"/>
    <cellStyle name="Обычный 12 7 4 4 2" xfId="10015"/>
    <cellStyle name="Обычный 12 7 4 4 2 2" xfId="38300"/>
    <cellStyle name="Обычный 12 7 4 4 3" xfId="16795"/>
    <cellStyle name="Обычный 12 7 4 4 3 2" xfId="45080"/>
    <cellStyle name="Обычный 12 7 4 4 4" xfId="23997"/>
    <cellStyle name="Обычный 12 7 4 4 4 2" xfId="52281"/>
    <cellStyle name="Обычный 12 7 4 4 5" xfId="30937"/>
    <cellStyle name="Обычный 12 7 4 5" xfId="5055"/>
    <cellStyle name="Обычный 12 7 4 5 2" xfId="10016"/>
    <cellStyle name="Обычный 12 7 4 5 2 2" xfId="38301"/>
    <cellStyle name="Обычный 12 7 4 5 3" xfId="23998"/>
    <cellStyle name="Обычный 12 7 4 5 3 2" xfId="52282"/>
    <cellStyle name="Обычный 12 7 4 5 4" xfId="33344"/>
    <cellStyle name="Обычный 12 7 4 6" xfId="6373"/>
    <cellStyle name="Обычный 12 7 4 6 2" xfId="10017"/>
    <cellStyle name="Обычный 12 7 4 6 2 2" xfId="38302"/>
    <cellStyle name="Обычный 12 7 4 6 3" xfId="23999"/>
    <cellStyle name="Обычный 12 7 4 6 3 2" xfId="52283"/>
    <cellStyle name="Обычный 12 7 4 6 4" xfId="34660"/>
    <cellStyle name="Обычный 12 7 4 7" xfId="10008"/>
    <cellStyle name="Обычный 12 7 4 7 2" xfId="38293"/>
    <cellStyle name="Обычный 12 7 4 8" xfId="14820"/>
    <cellStyle name="Обычный 12 7 4 8 2" xfId="43105"/>
    <cellStyle name="Обычный 12 7 4 9" xfId="19299"/>
    <cellStyle name="Обычный 12 7 4 9 2" xfId="47583"/>
    <cellStyle name="Обычный 12 7 5" xfId="1179"/>
    <cellStyle name="Обычный 12 7 5 10" xfId="29470"/>
    <cellStyle name="Обычный 12 7 5 11" xfId="57822"/>
    <cellStyle name="Обычный 12 7 5 12" xfId="59172"/>
    <cellStyle name="Обычный 12 7 5 2" xfId="3155"/>
    <cellStyle name="Обычный 12 7 5 2 2" xfId="10019"/>
    <cellStyle name="Обычный 12 7 5 2 2 2" xfId="38304"/>
    <cellStyle name="Обычный 12 7 5 2 3" xfId="17303"/>
    <cellStyle name="Обычный 12 7 5 2 3 2" xfId="45588"/>
    <cellStyle name="Обычный 12 7 5 2 4" xfId="24001"/>
    <cellStyle name="Обычный 12 7 5 2 4 2" xfId="52285"/>
    <cellStyle name="Обычный 12 7 5 2 5" xfId="31445"/>
    <cellStyle name="Обычный 12 7 5 2 6" xfId="60517"/>
    <cellStyle name="Обычный 12 7 5 3" xfId="5057"/>
    <cellStyle name="Обычный 12 7 5 3 2" xfId="10020"/>
    <cellStyle name="Обычный 12 7 5 3 2 2" xfId="38305"/>
    <cellStyle name="Обычный 12 7 5 3 3" xfId="24002"/>
    <cellStyle name="Обычный 12 7 5 3 3 2" xfId="52286"/>
    <cellStyle name="Обычный 12 7 5 3 4" xfId="33346"/>
    <cellStyle name="Обычный 12 7 5 4" xfId="6375"/>
    <cellStyle name="Обычный 12 7 5 4 2" xfId="10021"/>
    <cellStyle name="Обычный 12 7 5 4 2 2" xfId="38306"/>
    <cellStyle name="Обычный 12 7 5 4 3" xfId="24003"/>
    <cellStyle name="Обычный 12 7 5 4 3 2" xfId="52287"/>
    <cellStyle name="Обычный 12 7 5 4 4" xfId="34662"/>
    <cellStyle name="Обычный 12 7 5 5" xfId="10018"/>
    <cellStyle name="Обычный 12 7 5 5 2" xfId="38303"/>
    <cellStyle name="Обычный 12 7 5 6" xfId="15328"/>
    <cellStyle name="Обычный 12 7 5 6 2" xfId="43613"/>
    <cellStyle name="Обычный 12 7 5 7" xfId="19301"/>
    <cellStyle name="Обычный 12 7 5 7 2" xfId="47585"/>
    <cellStyle name="Обычный 12 7 5 8" xfId="20519"/>
    <cellStyle name="Обычный 12 7 5 8 2" xfId="48803"/>
    <cellStyle name="Обычный 12 7 5 9" xfId="24000"/>
    <cellStyle name="Обычный 12 7 5 9 2" xfId="52284"/>
    <cellStyle name="Обычный 12 7 6" xfId="1660"/>
    <cellStyle name="Обычный 12 7 6 2" xfId="3635"/>
    <cellStyle name="Обычный 12 7 6 2 2" xfId="10023"/>
    <cellStyle name="Обычный 12 7 6 2 2 2" xfId="38308"/>
    <cellStyle name="Обычный 12 7 6 2 3" xfId="17783"/>
    <cellStyle name="Обычный 12 7 6 2 3 2" xfId="46068"/>
    <cellStyle name="Обычный 12 7 6 2 4" xfId="24005"/>
    <cellStyle name="Обычный 12 7 6 2 4 2" xfId="52289"/>
    <cellStyle name="Обычный 12 7 6 2 5" xfId="31925"/>
    <cellStyle name="Обычный 12 7 6 3" xfId="10022"/>
    <cellStyle name="Обычный 12 7 6 3 2" xfId="38307"/>
    <cellStyle name="Обычный 12 7 6 4" xfId="15808"/>
    <cellStyle name="Обычный 12 7 6 4 2" xfId="44093"/>
    <cellStyle name="Обычный 12 7 6 5" xfId="24004"/>
    <cellStyle name="Обычный 12 7 6 5 2" xfId="52288"/>
    <cellStyle name="Обычный 12 7 6 6" xfId="29950"/>
    <cellStyle name="Обычный 12 7 6 7" xfId="60502"/>
    <cellStyle name="Обычный 12 7 7" xfId="2318"/>
    <cellStyle name="Обычный 12 7 7 2" xfId="10024"/>
    <cellStyle name="Обычный 12 7 7 2 2" xfId="38309"/>
    <cellStyle name="Обычный 12 7 7 3" xfId="16466"/>
    <cellStyle name="Обычный 12 7 7 3 2" xfId="44751"/>
    <cellStyle name="Обычный 12 7 7 4" xfId="24006"/>
    <cellStyle name="Обычный 12 7 7 4 2" xfId="52290"/>
    <cellStyle name="Обычный 12 7 7 5" xfId="30608"/>
    <cellStyle name="Обычный 12 7 8" xfId="4296"/>
    <cellStyle name="Обычный 12 7 8 2" xfId="10025"/>
    <cellStyle name="Обычный 12 7 8 2 2" xfId="38310"/>
    <cellStyle name="Обычный 12 7 8 3" xfId="18444"/>
    <cellStyle name="Обычный 12 7 8 3 2" xfId="46729"/>
    <cellStyle name="Обычный 12 7 8 4" xfId="24007"/>
    <cellStyle name="Обычный 12 7 8 4 2" xfId="52291"/>
    <cellStyle name="Обычный 12 7 8 5" xfId="32586"/>
    <cellStyle name="Обычный 12 7 9" xfId="4459"/>
    <cellStyle name="Обычный 12 7 9 2" xfId="10026"/>
    <cellStyle name="Обычный 12 7 9 2 2" xfId="38311"/>
    <cellStyle name="Обычный 12 7 9 3" xfId="18607"/>
    <cellStyle name="Обычный 12 7 9 3 2" xfId="46892"/>
    <cellStyle name="Обычный 12 7 9 4" xfId="24008"/>
    <cellStyle name="Обычный 12 7 9 4 2" xfId="52292"/>
    <cellStyle name="Обычный 12 7 9 5" xfId="32749"/>
    <cellStyle name="Обычный 12 8" xfId="225"/>
    <cellStyle name="Обычный 12 8 10" xfId="6376"/>
    <cellStyle name="Обычный 12 8 10 2" xfId="10028"/>
    <cellStyle name="Обычный 12 8 10 2 2" xfId="38313"/>
    <cellStyle name="Обычный 12 8 10 3" xfId="24010"/>
    <cellStyle name="Обычный 12 8 10 3 2" xfId="52294"/>
    <cellStyle name="Обычный 12 8 10 4" xfId="34663"/>
    <cellStyle name="Обычный 12 8 11" xfId="7260"/>
    <cellStyle name="Обычный 12 8 11 2" xfId="10029"/>
    <cellStyle name="Обычный 12 8 11 2 2" xfId="38314"/>
    <cellStyle name="Обычный 12 8 11 3" xfId="24011"/>
    <cellStyle name="Обычный 12 8 11 3 2" xfId="52295"/>
    <cellStyle name="Обычный 12 8 11 4" xfId="35545"/>
    <cellStyle name="Обычный 12 8 12" xfId="10027"/>
    <cellStyle name="Обычный 12 8 12 2" xfId="38312"/>
    <cellStyle name="Обычный 12 8 13" xfId="14493"/>
    <cellStyle name="Обычный 12 8 13 2" xfId="42778"/>
    <cellStyle name="Обычный 12 8 14" xfId="18771"/>
    <cellStyle name="Обычный 12 8 14 2" xfId="47055"/>
    <cellStyle name="Обычный 12 8 15" xfId="20520"/>
    <cellStyle name="Обычный 12 8 15 2" xfId="48804"/>
    <cellStyle name="Обычный 12 8 16" xfId="24009"/>
    <cellStyle name="Обычный 12 8 16 2" xfId="52293"/>
    <cellStyle name="Обычный 12 8 17" xfId="28474"/>
    <cellStyle name="Обычный 12 8 17 2" xfId="56758"/>
    <cellStyle name="Обычный 12 8 18" xfId="28635"/>
    <cellStyle name="Обычный 12 8 19" xfId="56918"/>
    <cellStyle name="Обычный 12 8 2" xfId="495"/>
    <cellStyle name="Обычный 12 8 2 10" xfId="19302"/>
    <cellStyle name="Обычный 12 8 2 10 2" xfId="47586"/>
    <cellStyle name="Обычный 12 8 2 11" xfId="20521"/>
    <cellStyle name="Обычный 12 8 2 11 2" xfId="48805"/>
    <cellStyle name="Обычный 12 8 2 12" xfId="24012"/>
    <cellStyle name="Обычный 12 8 2 12 2" xfId="52296"/>
    <cellStyle name="Обычный 12 8 2 13" xfId="28799"/>
    <cellStyle name="Обычный 12 8 2 14" xfId="57824"/>
    <cellStyle name="Обычный 12 8 2 15" xfId="59174"/>
    <cellStyle name="Обычный 12 8 2 2" xfId="836"/>
    <cellStyle name="Обычный 12 8 2 2 10" xfId="20522"/>
    <cellStyle name="Обычный 12 8 2 2 10 2" xfId="48806"/>
    <cellStyle name="Обычный 12 8 2 2 11" xfId="24013"/>
    <cellStyle name="Обычный 12 8 2 2 11 2" xfId="52297"/>
    <cellStyle name="Обычный 12 8 2 2 12" xfId="29128"/>
    <cellStyle name="Обычный 12 8 2 2 13" xfId="57825"/>
    <cellStyle name="Обычный 12 8 2 2 14" xfId="59175"/>
    <cellStyle name="Обычный 12 8 2 2 2" xfId="1189"/>
    <cellStyle name="Обычный 12 8 2 2 2 10" xfId="29480"/>
    <cellStyle name="Обычный 12 8 2 2 2 11" xfId="57826"/>
    <cellStyle name="Обычный 12 8 2 2 2 12" xfId="59176"/>
    <cellStyle name="Обычный 12 8 2 2 2 2" xfId="3165"/>
    <cellStyle name="Обычный 12 8 2 2 2 2 2" xfId="10033"/>
    <cellStyle name="Обычный 12 8 2 2 2 2 2 2" xfId="38318"/>
    <cellStyle name="Обычный 12 8 2 2 2 2 3" xfId="17313"/>
    <cellStyle name="Обычный 12 8 2 2 2 2 3 2" xfId="45598"/>
    <cellStyle name="Обычный 12 8 2 2 2 2 4" xfId="24015"/>
    <cellStyle name="Обычный 12 8 2 2 2 2 4 2" xfId="52299"/>
    <cellStyle name="Обычный 12 8 2 2 2 2 5" xfId="31455"/>
    <cellStyle name="Обычный 12 8 2 2 2 2 6" xfId="60521"/>
    <cellStyle name="Обычный 12 8 2 2 2 3" xfId="5061"/>
    <cellStyle name="Обычный 12 8 2 2 2 3 2" xfId="10034"/>
    <cellStyle name="Обычный 12 8 2 2 2 3 2 2" xfId="38319"/>
    <cellStyle name="Обычный 12 8 2 2 2 3 3" xfId="24016"/>
    <cellStyle name="Обычный 12 8 2 2 2 3 3 2" xfId="52300"/>
    <cellStyle name="Обычный 12 8 2 2 2 3 4" xfId="33350"/>
    <cellStyle name="Обычный 12 8 2 2 2 4" xfId="6379"/>
    <cellStyle name="Обычный 12 8 2 2 2 4 2" xfId="10035"/>
    <cellStyle name="Обычный 12 8 2 2 2 4 2 2" xfId="38320"/>
    <cellStyle name="Обычный 12 8 2 2 2 4 3" xfId="24017"/>
    <cellStyle name="Обычный 12 8 2 2 2 4 3 2" xfId="52301"/>
    <cellStyle name="Обычный 12 8 2 2 2 4 4" xfId="34666"/>
    <cellStyle name="Обычный 12 8 2 2 2 5" xfId="10032"/>
    <cellStyle name="Обычный 12 8 2 2 2 5 2" xfId="38317"/>
    <cellStyle name="Обычный 12 8 2 2 2 6" xfId="15338"/>
    <cellStyle name="Обычный 12 8 2 2 2 6 2" xfId="43623"/>
    <cellStyle name="Обычный 12 8 2 2 2 7" xfId="19304"/>
    <cellStyle name="Обычный 12 8 2 2 2 7 2" xfId="47588"/>
    <cellStyle name="Обычный 12 8 2 2 2 8" xfId="20523"/>
    <cellStyle name="Обычный 12 8 2 2 2 8 2" xfId="48807"/>
    <cellStyle name="Обычный 12 8 2 2 2 9" xfId="24014"/>
    <cellStyle name="Обычный 12 8 2 2 2 9 2" xfId="52298"/>
    <cellStyle name="Обычный 12 8 2 2 3" xfId="2155"/>
    <cellStyle name="Обычный 12 8 2 2 3 2" xfId="4130"/>
    <cellStyle name="Обычный 12 8 2 2 3 2 2" xfId="10037"/>
    <cellStyle name="Обычный 12 8 2 2 3 2 2 2" xfId="38322"/>
    <cellStyle name="Обычный 12 8 2 2 3 2 3" xfId="18278"/>
    <cellStyle name="Обычный 12 8 2 2 3 2 3 2" xfId="46563"/>
    <cellStyle name="Обычный 12 8 2 2 3 2 4" xfId="24019"/>
    <cellStyle name="Обычный 12 8 2 2 3 2 4 2" xfId="52303"/>
    <cellStyle name="Обычный 12 8 2 2 3 2 5" xfId="32420"/>
    <cellStyle name="Обычный 12 8 2 2 3 3" xfId="10036"/>
    <cellStyle name="Обычный 12 8 2 2 3 3 2" xfId="38321"/>
    <cellStyle name="Обычный 12 8 2 2 3 4" xfId="16303"/>
    <cellStyle name="Обычный 12 8 2 2 3 4 2" xfId="44588"/>
    <cellStyle name="Обычный 12 8 2 2 3 5" xfId="24018"/>
    <cellStyle name="Обычный 12 8 2 2 3 5 2" xfId="52302"/>
    <cellStyle name="Обычный 12 8 2 2 3 6" xfId="30445"/>
    <cellStyle name="Обычный 12 8 2 2 3 7" xfId="60520"/>
    <cellStyle name="Обычный 12 8 2 2 4" xfId="2813"/>
    <cellStyle name="Обычный 12 8 2 2 4 2" xfId="10038"/>
    <cellStyle name="Обычный 12 8 2 2 4 2 2" xfId="38323"/>
    <cellStyle name="Обычный 12 8 2 2 4 3" xfId="16961"/>
    <cellStyle name="Обычный 12 8 2 2 4 3 2" xfId="45246"/>
    <cellStyle name="Обычный 12 8 2 2 4 4" xfId="24020"/>
    <cellStyle name="Обычный 12 8 2 2 4 4 2" xfId="52304"/>
    <cellStyle name="Обычный 12 8 2 2 4 5" xfId="31103"/>
    <cellStyle name="Обычный 12 8 2 2 5" xfId="5060"/>
    <cellStyle name="Обычный 12 8 2 2 5 2" xfId="10039"/>
    <cellStyle name="Обычный 12 8 2 2 5 2 2" xfId="38324"/>
    <cellStyle name="Обычный 12 8 2 2 5 3" xfId="24021"/>
    <cellStyle name="Обычный 12 8 2 2 5 3 2" xfId="52305"/>
    <cellStyle name="Обычный 12 8 2 2 5 4" xfId="33349"/>
    <cellStyle name="Обычный 12 8 2 2 6" xfId="6378"/>
    <cellStyle name="Обычный 12 8 2 2 6 2" xfId="10040"/>
    <cellStyle name="Обычный 12 8 2 2 6 2 2" xfId="38325"/>
    <cellStyle name="Обычный 12 8 2 2 6 3" xfId="24022"/>
    <cellStyle name="Обычный 12 8 2 2 6 3 2" xfId="52306"/>
    <cellStyle name="Обычный 12 8 2 2 6 4" xfId="34665"/>
    <cellStyle name="Обычный 12 8 2 2 7" xfId="10031"/>
    <cellStyle name="Обычный 12 8 2 2 7 2" xfId="38316"/>
    <cellStyle name="Обычный 12 8 2 2 8" xfId="14986"/>
    <cellStyle name="Обычный 12 8 2 2 8 2" xfId="43271"/>
    <cellStyle name="Обычный 12 8 2 2 9" xfId="19303"/>
    <cellStyle name="Обычный 12 8 2 2 9 2" xfId="47587"/>
    <cellStyle name="Обычный 12 8 2 3" xfId="1188"/>
    <cellStyle name="Обычный 12 8 2 3 10" xfId="29479"/>
    <cellStyle name="Обычный 12 8 2 3 11" xfId="57827"/>
    <cellStyle name="Обычный 12 8 2 3 12" xfId="59177"/>
    <cellStyle name="Обычный 12 8 2 3 2" xfId="3164"/>
    <cellStyle name="Обычный 12 8 2 3 2 2" xfId="10042"/>
    <cellStyle name="Обычный 12 8 2 3 2 2 2" xfId="38327"/>
    <cellStyle name="Обычный 12 8 2 3 2 3" xfId="17312"/>
    <cellStyle name="Обычный 12 8 2 3 2 3 2" xfId="45597"/>
    <cellStyle name="Обычный 12 8 2 3 2 4" xfId="24024"/>
    <cellStyle name="Обычный 12 8 2 3 2 4 2" xfId="52308"/>
    <cellStyle name="Обычный 12 8 2 3 2 5" xfId="31454"/>
    <cellStyle name="Обычный 12 8 2 3 2 6" xfId="60522"/>
    <cellStyle name="Обычный 12 8 2 3 3" xfId="5062"/>
    <cellStyle name="Обычный 12 8 2 3 3 2" xfId="10043"/>
    <cellStyle name="Обычный 12 8 2 3 3 2 2" xfId="38328"/>
    <cellStyle name="Обычный 12 8 2 3 3 3" xfId="24025"/>
    <cellStyle name="Обычный 12 8 2 3 3 3 2" xfId="52309"/>
    <cellStyle name="Обычный 12 8 2 3 3 4" xfId="33351"/>
    <cellStyle name="Обычный 12 8 2 3 4" xfId="6380"/>
    <cellStyle name="Обычный 12 8 2 3 4 2" xfId="10044"/>
    <cellStyle name="Обычный 12 8 2 3 4 2 2" xfId="38329"/>
    <cellStyle name="Обычный 12 8 2 3 4 3" xfId="24026"/>
    <cellStyle name="Обычный 12 8 2 3 4 3 2" xfId="52310"/>
    <cellStyle name="Обычный 12 8 2 3 4 4" xfId="34667"/>
    <cellStyle name="Обычный 12 8 2 3 5" xfId="10041"/>
    <cellStyle name="Обычный 12 8 2 3 5 2" xfId="38326"/>
    <cellStyle name="Обычный 12 8 2 3 6" xfId="15337"/>
    <cellStyle name="Обычный 12 8 2 3 6 2" xfId="43622"/>
    <cellStyle name="Обычный 12 8 2 3 7" xfId="19305"/>
    <cellStyle name="Обычный 12 8 2 3 7 2" xfId="47589"/>
    <cellStyle name="Обычный 12 8 2 3 8" xfId="20524"/>
    <cellStyle name="Обычный 12 8 2 3 8 2" xfId="48808"/>
    <cellStyle name="Обычный 12 8 2 3 9" xfId="24023"/>
    <cellStyle name="Обычный 12 8 2 3 9 2" xfId="52307"/>
    <cellStyle name="Обычный 12 8 2 4" xfId="1826"/>
    <cellStyle name="Обычный 12 8 2 4 2" xfId="3801"/>
    <cellStyle name="Обычный 12 8 2 4 2 2" xfId="10046"/>
    <cellStyle name="Обычный 12 8 2 4 2 2 2" xfId="38331"/>
    <cellStyle name="Обычный 12 8 2 4 2 3" xfId="17949"/>
    <cellStyle name="Обычный 12 8 2 4 2 3 2" xfId="46234"/>
    <cellStyle name="Обычный 12 8 2 4 2 4" xfId="24028"/>
    <cellStyle name="Обычный 12 8 2 4 2 4 2" xfId="52312"/>
    <cellStyle name="Обычный 12 8 2 4 2 5" xfId="32091"/>
    <cellStyle name="Обычный 12 8 2 4 3" xfId="10045"/>
    <cellStyle name="Обычный 12 8 2 4 3 2" xfId="38330"/>
    <cellStyle name="Обычный 12 8 2 4 4" xfId="15974"/>
    <cellStyle name="Обычный 12 8 2 4 4 2" xfId="44259"/>
    <cellStyle name="Обычный 12 8 2 4 5" xfId="24027"/>
    <cellStyle name="Обычный 12 8 2 4 5 2" xfId="52311"/>
    <cellStyle name="Обычный 12 8 2 4 6" xfId="30116"/>
    <cellStyle name="Обычный 12 8 2 4 7" xfId="60519"/>
    <cellStyle name="Обычный 12 8 2 5" xfId="2484"/>
    <cellStyle name="Обычный 12 8 2 5 2" xfId="10047"/>
    <cellStyle name="Обычный 12 8 2 5 2 2" xfId="38332"/>
    <cellStyle name="Обычный 12 8 2 5 3" xfId="16632"/>
    <cellStyle name="Обычный 12 8 2 5 3 2" xfId="44917"/>
    <cellStyle name="Обычный 12 8 2 5 4" xfId="24029"/>
    <cellStyle name="Обычный 12 8 2 5 4 2" xfId="52313"/>
    <cellStyle name="Обычный 12 8 2 5 5" xfId="30774"/>
    <cellStyle name="Обычный 12 8 2 6" xfId="5059"/>
    <cellStyle name="Обычный 12 8 2 6 2" xfId="10048"/>
    <cellStyle name="Обычный 12 8 2 6 2 2" xfId="38333"/>
    <cellStyle name="Обычный 12 8 2 6 3" xfId="24030"/>
    <cellStyle name="Обычный 12 8 2 6 3 2" xfId="52314"/>
    <cellStyle name="Обычный 12 8 2 6 4" xfId="33348"/>
    <cellStyle name="Обычный 12 8 2 7" xfId="6377"/>
    <cellStyle name="Обычный 12 8 2 7 2" xfId="10049"/>
    <cellStyle name="Обычный 12 8 2 7 2 2" xfId="38334"/>
    <cellStyle name="Обычный 12 8 2 7 3" xfId="24031"/>
    <cellStyle name="Обычный 12 8 2 7 3 2" xfId="52315"/>
    <cellStyle name="Обычный 12 8 2 7 4" xfId="34664"/>
    <cellStyle name="Обычный 12 8 2 8" xfId="10030"/>
    <cellStyle name="Обычный 12 8 2 8 2" xfId="38315"/>
    <cellStyle name="Обычный 12 8 2 9" xfId="14657"/>
    <cellStyle name="Обычный 12 8 2 9 2" xfId="42942"/>
    <cellStyle name="Обычный 12 8 20" xfId="57212"/>
    <cellStyle name="Обычный 12 8 21" xfId="57823"/>
    <cellStyle name="Обычный 12 8 22" xfId="59173"/>
    <cellStyle name="Обычный 12 8 3" xfId="669"/>
    <cellStyle name="Обычный 12 8 3 10" xfId="20525"/>
    <cellStyle name="Обычный 12 8 3 10 2" xfId="48809"/>
    <cellStyle name="Обычный 12 8 3 11" xfId="24032"/>
    <cellStyle name="Обычный 12 8 3 11 2" xfId="52316"/>
    <cellStyle name="Обычный 12 8 3 12" xfId="28964"/>
    <cellStyle name="Обычный 12 8 3 13" xfId="57828"/>
    <cellStyle name="Обычный 12 8 3 14" xfId="59178"/>
    <cellStyle name="Обычный 12 8 3 2" xfId="1190"/>
    <cellStyle name="Обычный 12 8 3 2 10" xfId="29481"/>
    <cellStyle name="Обычный 12 8 3 2 11" xfId="57829"/>
    <cellStyle name="Обычный 12 8 3 2 12" xfId="59179"/>
    <cellStyle name="Обычный 12 8 3 2 2" xfId="3166"/>
    <cellStyle name="Обычный 12 8 3 2 2 2" xfId="10052"/>
    <cellStyle name="Обычный 12 8 3 2 2 2 2" xfId="38337"/>
    <cellStyle name="Обычный 12 8 3 2 2 3" xfId="17314"/>
    <cellStyle name="Обычный 12 8 3 2 2 3 2" xfId="45599"/>
    <cellStyle name="Обычный 12 8 3 2 2 4" xfId="24034"/>
    <cellStyle name="Обычный 12 8 3 2 2 4 2" xfId="52318"/>
    <cellStyle name="Обычный 12 8 3 2 2 5" xfId="31456"/>
    <cellStyle name="Обычный 12 8 3 2 2 6" xfId="60524"/>
    <cellStyle name="Обычный 12 8 3 2 3" xfId="5064"/>
    <cellStyle name="Обычный 12 8 3 2 3 2" xfId="10053"/>
    <cellStyle name="Обычный 12 8 3 2 3 2 2" xfId="38338"/>
    <cellStyle name="Обычный 12 8 3 2 3 3" xfId="24035"/>
    <cellStyle name="Обычный 12 8 3 2 3 3 2" xfId="52319"/>
    <cellStyle name="Обычный 12 8 3 2 3 4" xfId="33353"/>
    <cellStyle name="Обычный 12 8 3 2 4" xfId="6382"/>
    <cellStyle name="Обычный 12 8 3 2 4 2" xfId="10054"/>
    <cellStyle name="Обычный 12 8 3 2 4 2 2" xfId="38339"/>
    <cellStyle name="Обычный 12 8 3 2 4 3" xfId="24036"/>
    <cellStyle name="Обычный 12 8 3 2 4 3 2" xfId="52320"/>
    <cellStyle name="Обычный 12 8 3 2 4 4" xfId="34669"/>
    <cellStyle name="Обычный 12 8 3 2 5" xfId="10051"/>
    <cellStyle name="Обычный 12 8 3 2 5 2" xfId="38336"/>
    <cellStyle name="Обычный 12 8 3 2 6" xfId="15339"/>
    <cellStyle name="Обычный 12 8 3 2 6 2" xfId="43624"/>
    <cellStyle name="Обычный 12 8 3 2 7" xfId="19307"/>
    <cellStyle name="Обычный 12 8 3 2 7 2" xfId="47591"/>
    <cellStyle name="Обычный 12 8 3 2 8" xfId="20526"/>
    <cellStyle name="Обычный 12 8 3 2 8 2" xfId="48810"/>
    <cellStyle name="Обычный 12 8 3 2 9" xfId="24033"/>
    <cellStyle name="Обычный 12 8 3 2 9 2" xfId="52317"/>
    <cellStyle name="Обычный 12 8 3 3" xfId="1991"/>
    <cellStyle name="Обычный 12 8 3 3 2" xfId="3966"/>
    <cellStyle name="Обычный 12 8 3 3 2 2" xfId="10056"/>
    <cellStyle name="Обычный 12 8 3 3 2 2 2" xfId="38341"/>
    <cellStyle name="Обычный 12 8 3 3 2 3" xfId="18114"/>
    <cellStyle name="Обычный 12 8 3 3 2 3 2" xfId="46399"/>
    <cellStyle name="Обычный 12 8 3 3 2 4" xfId="24038"/>
    <cellStyle name="Обычный 12 8 3 3 2 4 2" xfId="52322"/>
    <cellStyle name="Обычный 12 8 3 3 2 5" xfId="32256"/>
    <cellStyle name="Обычный 12 8 3 3 3" xfId="10055"/>
    <cellStyle name="Обычный 12 8 3 3 3 2" xfId="38340"/>
    <cellStyle name="Обычный 12 8 3 3 4" xfId="16139"/>
    <cellStyle name="Обычный 12 8 3 3 4 2" xfId="44424"/>
    <cellStyle name="Обычный 12 8 3 3 5" xfId="24037"/>
    <cellStyle name="Обычный 12 8 3 3 5 2" xfId="52321"/>
    <cellStyle name="Обычный 12 8 3 3 6" xfId="30281"/>
    <cellStyle name="Обычный 12 8 3 3 7" xfId="60523"/>
    <cellStyle name="Обычный 12 8 3 4" xfId="2649"/>
    <cellStyle name="Обычный 12 8 3 4 2" xfId="10057"/>
    <cellStyle name="Обычный 12 8 3 4 2 2" xfId="38342"/>
    <cellStyle name="Обычный 12 8 3 4 3" xfId="16797"/>
    <cellStyle name="Обычный 12 8 3 4 3 2" xfId="45082"/>
    <cellStyle name="Обычный 12 8 3 4 4" xfId="24039"/>
    <cellStyle name="Обычный 12 8 3 4 4 2" xfId="52323"/>
    <cellStyle name="Обычный 12 8 3 4 5" xfId="30939"/>
    <cellStyle name="Обычный 12 8 3 5" xfId="5063"/>
    <cellStyle name="Обычный 12 8 3 5 2" xfId="10058"/>
    <cellStyle name="Обычный 12 8 3 5 2 2" xfId="38343"/>
    <cellStyle name="Обычный 12 8 3 5 3" xfId="24040"/>
    <cellStyle name="Обычный 12 8 3 5 3 2" xfId="52324"/>
    <cellStyle name="Обычный 12 8 3 5 4" xfId="33352"/>
    <cellStyle name="Обычный 12 8 3 6" xfId="6381"/>
    <cellStyle name="Обычный 12 8 3 6 2" xfId="10059"/>
    <cellStyle name="Обычный 12 8 3 6 2 2" xfId="38344"/>
    <cellStyle name="Обычный 12 8 3 6 3" xfId="24041"/>
    <cellStyle name="Обычный 12 8 3 6 3 2" xfId="52325"/>
    <cellStyle name="Обычный 12 8 3 6 4" xfId="34668"/>
    <cellStyle name="Обычный 12 8 3 7" xfId="10050"/>
    <cellStyle name="Обычный 12 8 3 7 2" xfId="38335"/>
    <cellStyle name="Обычный 12 8 3 8" xfId="14822"/>
    <cellStyle name="Обычный 12 8 3 8 2" xfId="43107"/>
    <cellStyle name="Обычный 12 8 3 9" xfId="19306"/>
    <cellStyle name="Обычный 12 8 3 9 2" xfId="47590"/>
    <cellStyle name="Обычный 12 8 4" xfId="1187"/>
    <cellStyle name="Обычный 12 8 4 10" xfId="29478"/>
    <cellStyle name="Обычный 12 8 4 11" xfId="57830"/>
    <cellStyle name="Обычный 12 8 4 12" xfId="59180"/>
    <cellStyle name="Обычный 12 8 4 2" xfId="3163"/>
    <cellStyle name="Обычный 12 8 4 2 2" xfId="10061"/>
    <cellStyle name="Обычный 12 8 4 2 2 2" xfId="38346"/>
    <cellStyle name="Обычный 12 8 4 2 3" xfId="17311"/>
    <cellStyle name="Обычный 12 8 4 2 3 2" xfId="45596"/>
    <cellStyle name="Обычный 12 8 4 2 4" xfId="24043"/>
    <cellStyle name="Обычный 12 8 4 2 4 2" xfId="52327"/>
    <cellStyle name="Обычный 12 8 4 2 5" xfId="31453"/>
    <cellStyle name="Обычный 12 8 4 2 6" xfId="60525"/>
    <cellStyle name="Обычный 12 8 4 3" xfId="5065"/>
    <cellStyle name="Обычный 12 8 4 3 2" xfId="10062"/>
    <cellStyle name="Обычный 12 8 4 3 2 2" xfId="38347"/>
    <cellStyle name="Обычный 12 8 4 3 3" xfId="24044"/>
    <cellStyle name="Обычный 12 8 4 3 3 2" xfId="52328"/>
    <cellStyle name="Обычный 12 8 4 3 4" xfId="33354"/>
    <cellStyle name="Обычный 12 8 4 4" xfId="6383"/>
    <cellStyle name="Обычный 12 8 4 4 2" xfId="10063"/>
    <cellStyle name="Обычный 12 8 4 4 2 2" xfId="38348"/>
    <cellStyle name="Обычный 12 8 4 4 3" xfId="24045"/>
    <cellStyle name="Обычный 12 8 4 4 3 2" xfId="52329"/>
    <cellStyle name="Обычный 12 8 4 4 4" xfId="34670"/>
    <cellStyle name="Обычный 12 8 4 5" xfId="10060"/>
    <cellStyle name="Обычный 12 8 4 5 2" xfId="38345"/>
    <cellStyle name="Обычный 12 8 4 6" xfId="15336"/>
    <cellStyle name="Обычный 12 8 4 6 2" xfId="43621"/>
    <cellStyle name="Обычный 12 8 4 7" xfId="19308"/>
    <cellStyle name="Обычный 12 8 4 7 2" xfId="47592"/>
    <cellStyle name="Обычный 12 8 4 8" xfId="20527"/>
    <cellStyle name="Обычный 12 8 4 8 2" xfId="48811"/>
    <cellStyle name="Обычный 12 8 4 9" xfId="24042"/>
    <cellStyle name="Обычный 12 8 4 9 2" xfId="52326"/>
    <cellStyle name="Обычный 12 8 5" xfId="1662"/>
    <cellStyle name="Обычный 12 8 5 2" xfId="3637"/>
    <cellStyle name="Обычный 12 8 5 2 2" xfId="10065"/>
    <cellStyle name="Обычный 12 8 5 2 2 2" xfId="38350"/>
    <cellStyle name="Обычный 12 8 5 2 3" xfId="17785"/>
    <cellStyle name="Обычный 12 8 5 2 3 2" xfId="46070"/>
    <cellStyle name="Обычный 12 8 5 2 4" xfId="24047"/>
    <cellStyle name="Обычный 12 8 5 2 4 2" xfId="52331"/>
    <cellStyle name="Обычный 12 8 5 2 5" xfId="31927"/>
    <cellStyle name="Обычный 12 8 5 3" xfId="10064"/>
    <cellStyle name="Обычный 12 8 5 3 2" xfId="38349"/>
    <cellStyle name="Обычный 12 8 5 4" xfId="15810"/>
    <cellStyle name="Обычный 12 8 5 4 2" xfId="44095"/>
    <cellStyle name="Обычный 12 8 5 5" xfId="24046"/>
    <cellStyle name="Обычный 12 8 5 5 2" xfId="52330"/>
    <cellStyle name="Обычный 12 8 5 6" xfId="29952"/>
    <cellStyle name="Обычный 12 8 5 7" xfId="60518"/>
    <cellStyle name="Обычный 12 8 6" xfId="2320"/>
    <cellStyle name="Обычный 12 8 6 2" xfId="10066"/>
    <cellStyle name="Обычный 12 8 6 2 2" xfId="38351"/>
    <cellStyle name="Обычный 12 8 6 3" xfId="16468"/>
    <cellStyle name="Обычный 12 8 6 3 2" xfId="44753"/>
    <cellStyle name="Обычный 12 8 6 4" xfId="24048"/>
    <cellStyle name="Обычный 12 8 6 4 2" xfId="52332"/>
    <cellStyle name="Обычный 12 8 6 5" xfId="30610"/>
    <cellStyle name="Обычный 12 8 7" xfId="4298"/>
    <cellStyle name="Обычный 12 8 7 2" xfId="10067"/>
    <cellStyle name="Обычный 12 8 7 2 2" xfId="38352"/>
    <cellStyle name="Обычный 12 8 7 3" xfId="18446"/>
    <cellStyle name="Обычный 12 8 7 3 2" xfId="46731"/>
    <cellStyle name="Обычный 12 8 7 4" xfId="24049"/>
    <cellStyle name="Обычный 12 8 7 4 2" xfId="52333"/>
    <cellStyle name="Обычный 12 8 7 5" xfId="32588"/>
    <cellStyle name="Обычный 12 8 8" xfId="4461"/>
    <cellStyle name="Обычный 12 8 8 2" xfId="10068"/>
    <cellStyle name="Обычный 12 8 8 2 2" xfId="38353"/>
    <cellStyle name="Обычный 12 8 8 3" xfId="18609"/>
    <cellStyle name="Обычный 12 8 8 3 2" xfId="46894"/>
    <cellStyle name="Обычный 12 8 8 4" xfId="24050"/>
    <cellStyle name="Обычный 12 8 8 4 2" xfId="52334"/>
    <cellStyle name="Обычный 12 8 8 5" xfId="32751"/>
    <cellStyle name="Обычный 12 8 9" xfId="5058"/>
    <cellStyle name="Обычный 12 8 9 2" xfId="10069"/>
    <cellStyle name="Обычный 12 8 9 2 2" xfId="38354"/>
    <cellStyle name="Обычный 12 8 9 3" xfId="24051"/>
    <cellStyle name="Обычный 12 8 9 3 2" xfId="52335"/>
    <cellStyle name="Обычный 12 8 9 4" xfId="33347"/>
    <cellStyle name="Обычный 12 9" xfId="226"/>
    <cellStyle name="Обычный 12 9 10" xfId="6384"/>
    <cellStyle name="Обычный 12 9 10 2" xfId="10071"/>
    <cellStyle name="Обычный 12 9 10 2 2" xfId="38356"/>
    <cellStyle name="Обычный 12 9 10 3" xfId="24053"/>
    <cellStyle name="Обычный 12 9 10 3 2" xfId="52337"/>
    <cellStyle name="Обычный 12 9 10 4" xfId="34671"/>
    <cellStyle name="Обычный 12 9 11" xfId="10070"/>
    <cellStyle name="Обычный 12 9 11 2" xfId="38355"/>
    <cellStyle name="Обычный 12 9 12" xfId="14494"/>
    <cellStyle name="Обычный 12 9 12 2" xfId="42779"/>
    <cellStyle name="Обычный 12 9 13" xfId="19309"/>
    <cellStyle name="Обычный 12 9 13 2" xfId="47593"/>
    <cellStyle name="Обычный 12 9 14" xfId="20528"/>
    <cellStyle name="Обычный 12 9 14 2" xfId="48812"/>
    <cellStyle name="Обычный 12 9 15" xfId="24052"/>
    <cellStyle name="Обычный 12 9 15 2" xfId="52336"/>
    <cellStyle name="Обычный 12 9 16" xfId="28636"/>
    <cellStyle name="Обычный 12 9 17" xfId="57152"/>
    <cellStyle name="Обычный 12 9 18" xfId="57831"/>
    <cellStyle name="Обычный 12 9 19" xfId="59181"/>
    <cellStyle name="Обычный 12 9 2" xfId="496"/>
    <cellStyle name="Обычный 12 9 2 10" xfId="19310"/>
    <cellStyle name="Обычный 12 9 2 10 2" xfId="47594"/>
    <cellStyle name="Обычный 12 9 2 11" xfId="20529"/>
    <cellStyle name="Обычный 12 9 2 11 2" xfId="48813"/>
    <cellStyle name="Обычный 12 9 2 12" xfId="24054"/>
    <cellStyle name="Обычный 12 9 2 12 2" xfId="52338"/>
    <cellStyle name="Обычный 12 9 2 13" xfId="28800"/>
    <cellStyle name="Обычный 12 9 2 14" xfId="57832"/>
    <cellStyle name="Обычный 12 9 2 15" xfId="59182"/>
    <cellStyle name="Обычный 12 9 2 2" xfId="837"/>
    <cellStyle name="Обычный 12 9 2 2 10" xfId="20530"/>
    <cellStyle name="Обычный 12 9 2 2 10 2" xfId="48814"/>
    <cellStyle name="Обычный 12 9 2 2 11" xfId="24055"/>
    <cellStyle name="Обычный 12 9 2 2 11 2" xfId="52339"/>
    <cellStyle name="Обычный 12 9 2 2 12" xfId="29129"/>
    <cellStyle name="Обычный 12 9 2 2 13" xfId="57833"/>
    <cellStyle name="Обычный 12 9 2 2 14" xfId="59183"/>
    <cellStyle name="Обычный 12 9 2 2 2" xfId="1193"/>
    <cellStyle name="Обычный 12 9 2 2 2 10" xfId="29484"/>
    <cellStyle name="Обычный 12 9 2 2 2 11" xfId="57834"/>
    <cellStyle name="Обычный 12 9 2 2 2 12" xfId="59184"/>
    <cellStyle name="Обычный 12 9 2 2 2 2" xfId="3169"/>
    <cellStyle name="Обычный 12 9 2 2 2 2 2" xfId="10075"/>
    <cellStyle name="Обычный 12 9 2 2 2 2 2 2" xfId="38360"/>
    <cellStyle name="Обычный 12 9 2 2 2 2 3" xfId="17317"/>
    <cellStyle name="Обычный 12 9 2 2 2 2 3 2" xfId="45602"/>
    <cellStyle name="Обычный 12 9 2 2 2 2 4" xfId="24057"/>
    <cellStyle name="Обычный 12 9 2 2 2 2 4 2" xfId="52341"/>
    <cellStyle name="Обычный 12 9 2 2 2 2 5" xfId="31459"/>
    <cellStyle name="Обычный 12 9 2 2 2 2 6" xfId="60529"/>
    <cellStyle name="Обычный 12 9 2 2 2 3" xfId="5069"/>
    <cellStyle name="Обычный 12 9 2 2 2 3 2" xfId="10076"/>
    <cellStyle name="Обычный 12 9 2 2 2 3 2 2" xfId="38361"/>
    <cellStyle name="Обычный 12 9 2 2 2 3 3" xfId="24058"/>
    <cellStyle name="Обычный 12 9 2 2 2 3 3 2" xfId="52342"/>
    <cellStyle name="Обычный 12 9 2 2 2 3 4" xfId="33358"/>
    <cellStyle name="Обычный 12 9 2 2 2 4" xfId="6387"/>
    <cellStyle name="Обычный 12 9 2 2 2 4 2" xfId="10077"/>
    <cellStyle name="Обычный 12 9 2 2 2 4 2 2" xfId="38362"/>
    <cellStyle name="Обычный 12 9 2 2 2 4 3" xfId="24059"/>
    <cellStyle name="Обычный 12 9 2 2 2 4 3 2" xfId="52343"/>
    <cellStyle name="Обычный 12 9 2 2 2 4 4" xfId="34674"/>
    <cellStyle name="Обычный 12 9 2 2 2 5" xfId="10074"/>
    <cellStyle name="Обычный 12 9 2 2 2 5 2" xfId="38359"/>
    <cellStyle name="Обычный 12 9 2 2 2 6" xfId="15342"/>
    <cellStyle name="Обычный 12 9 2 2 2 6 2" xfId="43627"/>
    <cellStyle name="Обычный 12 9 2 2 2 7" xfId="19312"/>
    <cellStyle name="Обычный 12 9 2 2 2 7 2" xfId="47596"/>
    <cellStyle name="Обычный 12 9 2 2 2 8" xfId="20531"/>
    <cellStyle name="Обычный 12 9 2 2 2 8 2" xfId="48815"/>
    <cellStyle name="Обычный 12 9 2 2 2 9" xfId="24056"/>
    <cellStyle name="Обычный 12 9 2 2 2 9 2" xfId="52340"/>
    <cellStyle name="Обычный 12 9 2 2 3" xfId="2156"/>
    <cellStyle name="Обычный 12 9 2 2 3 2" xfId="4131"/>
    <cellStyle name="Обычный 12 9 2 2 3 2 2" xfId="10079"/>
    <cellStyle name="Обычный 12 9 2 2 3 2 2 2" xfId="38364"/>
    <cellStyle name="Обычный 12 9 2 2 3 2 3" xfId="18279"/>
    <cellStyle name="Обычный 12 9 2 2 3 2 3 2" xfId="46564"/>
    <cellStyle name="Обычный 12 9 2 2 3 2 4" xfId="24061"/>
    <cellStyle name="Обычный 12 9 2 2 3 2 4 2" xfId="52345"/>
    <cellStyle name="Обычный 12 9 2 2 3 2 5" xfId="32421"/>
    <cellStyle name="Обычный 12 9 2 2 3 3" xfId="10078"/>
    <cellStyle name="Обычный 12 9 2 2 3 3 2" xfId="38363"/>
    <cellStyle name="Обычный 12 9 2 2 3 4" xfId="16304"/>
    <cellStyle name="Обычный 12 9 2 2 3 4 2" xfId="44589"/>
    <cellStyle name="Обычный 12 9 2 2 3 5" xfId="24060"/>
    <cellStyle name="Обычный 12 9 2 2 3 5 2" xfId="52344"/>
    <cellStyle name="Обычный 12 9 2 2 3 6" xfId="30446"/>
    <cellStyle name="Обычный 12 9 2 2 3 7" xfId="60528"/>
    <cellStyle name="Обычный 12 9 2 2 4" xfId="2814"/>
    <cellStyle name="Обычный 12 9 2 2 4 2" xfId="10080"/>
    <cellStyle name="Обычный 12 9 2 2 4 2 2" xfId="38365"/>
    <cellStyle name="Обычный 12 9 2 2 4 3" xfId="16962"/>
    <cellStyle name="Обычный 12 9 2 2 4 3 2" xfId="45247"/>
    <cellStyle name="Обычный 12 9 2 2 4 4" xfId="24062"/>
    <cellStyle name="Обычный 12 9 2 2 4 4 2" xfId="52346"/>
    <cellStyle name="Обычный 12 9 2 2 4 5" xfId="31104"/>
    <cellStyle name="Обычный 12 9 2 2 5" xfId="5068"/>
    <cellStyle name="Обычный 12 9 2 2 5 2" xfId="10081"/>
    <cellStyle name="Обычный 12 9 2 2 5 2 2" xfId="38366"/>
    <cellStyle name="Обычный 12 9 2 2 5 3" xfId="24063"/>
    <cellStyle name="Обычный 12 9 2 2 5 3 2" xfId="52347"/>
    <cellStyle name="Обычный 12 9 2 2 5 4" xfId="33357"/>
    <cellStyle name="Обычный 12 9 2 2 6" xfId="6386"/>
    <cellStyle name="Обычный 12 9 2 2 6 2" xfId="10082"/>
    <cellStyle name="Обычный 12 9 2 2 6 2 2" xfId="38367"/>
    <cellStyle name="Обычный 12 9 2 2 6 3" xfId="24064"/>
    <cellStyle name="Обычный 12 9 2 2 6 3 2" xfId="52348"/>
    <cellStyle name="Обычный 12 9 2 2 6 4" xfId="34673"/>
    <cellStyle name="Обычный 12 9 2 2 7" xfId="10073"/>
    <cellStyle name="Обычный 12 9 2 2 7 2" xfId="38358"/>
    <cellStyle name="Обычный 12 9 2 2 8" xfId="14987"/>
    <cellStyle name="Обычный 12 9 2 2 8 2" xfId="43272"/>
    <cellStyle name="Обычный 12 9 2 2 9" xfId="19311"/>
    <cellStyle name="Обычный 12 9 2 2 9 2" xfId="47595"/>
    <cellStyle name="Обычный 12 9 2 3" xfId="1192"/>
    <cellStyle name="Обычный 12 9 2 3 10" xfId="29483"/>
    <cellStyle name="Обычный 12 9 2 3 11" xfId="57835"/>
    <cellStyle name="Обычный 12 9 2 3 12" xfId="59185"/>
    <cellStyle name="Обычный 12 9 2 3 2" xfId="3168"/>
    <cellStyle name="Обычный 12 9 2 3 2 2" xfId="10084"/>
    <cellStyle name="Обычный 12 9 2 3 2 2 2" xfId="38369"/>
    <cellStyle name="Обычный 12 9 2 3 2 3" xfId="17316"/>
    <cellStyle name="Обычный 12 9 2 3 2 3 2" xfId="45601"/>
    <cellStyle name="Обычный 12 9 2 3 2 4" xfId="24066"/>
    <cellStyle name="Обычный 12 9 2 3 2 4 2" xfId="52350"/>
    <cellStyle name="Обычный 12 9 2 3 2 5" xfId="31458"/>
    <cellStyle name="Обычный 12 9 2 3 2 6" xfId="60530"/>
    <cellStyle name="Обычный 12 9 2 3 3" xfId="5070"/>
    <cellStyle name="Обычный 12 9 2 3 3 2" xfId="10085"/>
    <cellStyle name="Обычный 12 9 2 3 3 2 2" xfId="38370"/>
    <cellStyle name="Обычный 12 9 2 3 3 3" xfId="24067"/>
    <cellStyle name="Обычный 12 9 2 3 3 3 2" xfId="52351"/>
    <cellStyle name="Обычный 12 9 2 3 3 4" xfId="33359"/>
    <cellStyle name="Обычный 12 9 2 3 4" xfId="6388"/>
    <cellStyle name="Обычный 12 9 2 3 4 2" xfId="10086"/>
    <cellStyle name="Обычный 12 9 2 3 4 2 2" xfId="38371"/>
    <cellStyle name="Обычный 12 9 2 3 4 3" xfId="24068"/>
    <cellStyle name="Обычный 12 9 2 3 4 3 2" xfId="52352"/>
    <cellStyle name="Обычный 12 9 2 3 4 4" xfId="34675"/>
    <cellStyle name="Обычный 12 9 2 3 5" xfId="10083"/>
    <cellStyle name="Обычный 12 9 2 3 5 2" xfId="38368"/>
    <cellStyle name="Обычный 12 9 2 3 6" xfId="15341"/>
    <cellStyle name="Обычный 12 9 2 3 6 2" xfId="43626"/>
    <cellStyle name="Обычный 12 9 2 3 7" xfId="19313"/>
    <cellStyle name="Обычный 12 9 2 3 7 2" xfId="47597"/>
    <cellStyle name="Обычный 12 9 2 3 8" xfId="20532"/>
    <cellStyle name="Обычный 12 9 2 3 8 2" xfId="48816"/>
    <cellStyle name="Обычный 12 9 2 3 9" xfId="24065"/>
    <cellStyle name="Обычный 12 9 2 3 9 2" xfId="52349"/>
    <cellStyle name="Обычный 12 9 2 4" xfId="1827"/>
    <cellStyle name="Обычный 12 9 2 4 2" xfId="3802"/>
    <cellStyle name="Обычный 12 9 2 4 2 2" xfId="10088"/>
    <cellStyle name="Обычный 12 9 2 4 2 2 2" xfId="38373"/>
    <cellStyle name="Обычный 12 9 2 4 2 3" xfId="17950"/>
    <cellStyle name="Обычный 12 9 2 4 2 3 2" xfId="46235"/>
    <cellStyle name="Обычный 12 9 2 4 2 4" xfId="24070"/>
    <cellStyle name="Обычный 12 9 2 4 2 4 2" xfId="52354"/>
    <cellStyle name="Обычный 12 9 2 4 2 5" xfId="32092"/>
    <cellStyle name="Обычный 12 9 2 4 3" xfId="10087"/>
    <cellStyle name="Обычный 12 9 2 4 3 2" xfId="38372"/>
    <cellStyle name="Обычный 12 9 2 4 4" xfId="15975"/>
    <cellStyle name="Обычный 12 9 2 4 4 2" xfId="44260"/>
    <cellStyle name="Обычный 12 9 2 4 5" xfId="24069"/>
    <cellStyle name="Обычный 12 9 2 4 5 2" xfId="52353"/>
    <cellStyle name="Обычный 12 9 2 4 6" xfId="30117"/>
    <cellStyle name="Обычный 12 9 2 4 7" xfId="60527"/>
    <cellStyle name="Обычный 12 9 2 5" xfId="2485"/>
    <cellStyle name="Обычный 12 9 2 5 2" xfId="10089"/>
    <cellStyle name="Обычный 12 9 2 5 2 2" xfId="38374"/>
    <cellStyle name="Обычный 12 9 2 5 3" xfId="16633"/>
    <cellStyle name="Обычный 12 9 2 5 3 2" xfId="44918"/>
    <cellStyle name="Обычный 12 9 2 5 4" xfId="24071"/>
    <cellStyle name="Обычный 12 9 2 5 4 2" xfId="52355"/>
    <cellStyle name="Обычный 12 9 2 5 5" xfId="30775"/>
    <cellStyle name="Обычный 12 9 2 6" xfId="5067"/>
    <cellStyle name="Обычный 12 9 2 6 2" xfId="10090"/>
    <cellStyle name="Обычный 12 9 2 6 2 2" xfId="38375"/>
    <cellStyle name="Обычный 12 9 2 6 3" xfId="24072"/>
    <cellStyle name="Обычный 12 9 2 6 3 2" xfId="52356"/>
    <cellStyle name="Обычный 12 9 2 6 4" xfId="33356"/>
    <cellStyle name="Обычный 12 9 2 7" xfId="6385"/>
    <cellStyle name="Обычный 12 9 2 7 2" xfId="10091"/>
    <cellStyle name="Обычный 12 9 2 7 2 2" xfId="38376"/>
    <cellStyle name="Обычный 12 9 2 7 3" xfId="24073"/>
    <cellStyle name="Обычный 12 9 2 7 3 2" xfId="52357"/>
    <cellStyle name="Обычный 12 9 2 7 4" xfId="34672"/>
    <cellStyle name="Обычный 12 9 2 8" xfId="10072"/>
    <cellStyle name="Обычный 12 9 2 8 2" xfId="38357"/>
    <cellStyle name="Обычный 12 9 2 9" xfId="14658"/>
    <cellStyle name="Обычный 12 9 2 9 2" xfId="42943"/>
    <cellStyle name="Обычный 12 9 3" xfId="670"/>
    <cellStyle name="Обычный 12 9 3 10" xfId="20533"/>
    <cellStyle name="Обычный 12 9 3 10 2" xfId="48817"/>
    <cellStyle name="Обычный 12 9 3 11" xfId="24074"/>
    <cellStyle name="Обычный 12 9 3 11 2" xfId="52358"/>
    <cellStyle name="Обычный 12 9 3 12" xfId="28965"/>
    <cellStyle name="Обычный 12 9 3 13" xfId="57836"/>
    <cellStyle name="Обычный 12 9 3 14" xfId="59186"/>
    <cellStyle name="Обычный 12 9 3 2" xfId="1194"/>
    <cellStyle name="Обычный 12 9 3 2 10" xfId="29485"/>
    <cellStyle name="Обычный 12 9 3 2 11" xfId="57837"/>
    <cellStyle name="Обычный 12 9 3 2 12" xfId="59187"/>
    <cellStyle name="Обычный 12 9 3 2 2" xfId="3170"/>
    <cellStyle name="Обычный 12 9 3 2 2 2" xfId="10094"/>
    <cellStyle name="Обычный 12 9 3 2 2 2 2" xfId="38379"/>
    <cellStyle name="Обычный 12 9 3 2 2 3" xfId="17318"/>
    <cellStyle name="Обычный 12 9 3 2 2 3 2" xfId="45603"/>
    <cellStyle name="Обычный 12 9 3 2 2 4" xfId="24076"/>
    <cellStyle name="Обычный 12 9 3 2 2 4 2" xfId="52360"/>
    <cellStyle name="Обычный 12 9 3 2 2 5" xfId="31460"/>
    <cellStyle name="Обычный 12 9 3 2 2 6" xfId="60532"/>
    <cellStyle name="Обычный 12 9 3 2 3" xfId="5072"/>
    <cellStyle name="Обычный 12 9 3 2 3 2" xfId="10095"/>
    <cellStyle name="Обычный 12 9 3 2 3 2 2" xfId="38380"/>
    <cellStyle name="Обычный 12 9 3 2 3 3" xfId="24077"/>
    <cellStyle name="Обычный 12 9 3 2 3 3 2" xfId="52361"/>
    <cellStyle name="Обычный 12 9 3 2 3 4" xfId="33361"/>
    <cellStyle name="Обычный 12 9 3 2 4" xfId="6390"/>
    <cellStyle name="Обычный 12 9 3 2 4 2" xfId="10096"/>
    <cellStyle name="Обычный 12 9 3 2 4 2 2" xfId="38381"/>
    <cellStyle name="Обычный 12 9 3 2 4 3" xfId="24078"/>
    <cellStyle name="Обычный 12 9 3 2 4 3 2" xfId="52362"/>
    <cellStyle name="Обычный 12 9 3 2 4 4" xfId="34677"/>
    <cellStyle name="Обычный 12 9 3 2 5" xfId="10093"/>
    <cellStyle name="Обычный 12 9 3 2 5 2" xfId="38378"/>
    <cellStyle name="Обычный 12 9 3 2 6" xfId="15343"/>
    <cellStyle name="Обычный 12 9 3 2 6 2" xfId="43628"/>
    <cellStyle name="Обычный 12 9 3 2 7" xfId="19315"/>
    <cellStyle name="Обычный 12 9 3 2 7 2" xfId="47599"/>
    <cellStyle name="Обычный 12 9 3 2 8" xfId="20534"/>
    <cellStyle name="Обычный 12 9 3 2 8 2" xfId="48818"/>
    <cellStyle name="Обычный 12 9 3 2 9" xfId="24075"/>
    <cellStyle name="Обычный 12 9 3 2 9 2" xfId="52359"/>
    <cellStyle name="Обычный 12 9 3 3" xfId="1992"/>
    <cellStyle name="Обычный 12 9 3 3 2" xfId="3967"/>
    <cellStyle name="Обычный 12 9 3 3 2 2" xfId="10098"/>
    <cellStyle name="Обычный 12 9 3 3 2 2 2" xfId="38383"/>
    <cellStyle name="Обычный 12 9 3 3 2 3" xfId="18115"/>
    <cellStyle name="Обычный 12 9 3 3 2 3 2" xfId="46400"/>
    <cellStyle name="Обычный 12 9 3 3 2 4" xfId="24080"/>
    <cellStyle name="Обычный 12 9 3 3 2 4 2" xfId="52364"/>
    <cellStyle name="Обычный 12 9 3 3 2 5" xfId="32257"/>
    <cellStyle name="Обычный 12 9 3 3 3" xfId="10097"/>
    <cellStyle name="Обычный 12 9 3 3 3 2" xfId="38382"/>
    <cellStyle name="Обычный 12 9 3 3 4" xfId="16140"/>
    <cellStyle name="Обычный 12 9 3 3 4 2" xfId="44425"/>
    <cellStyle name="Обычный 12 9 3 3 5" xfId="24079"/>
    <cellStyle name="Обычный 12 9 3 3 5 2" xfId="52363"/>
    <cellStyle name="Обычный 12 9 3 3 6" xfId="30282"/>
    <cellStyle name="Обычный 12 9 3 3 7" xfId="60531"/>
    <cellStyle name="Обычный 12 9 3 4" xfId="2650"/>
    <cellStyle name="Обычный 12 9 3 4 2" xfId="10099"/>
    <cellStyle name="Обычный 12 9 3 4 2 2" xfId="38384"/>
    <cellStyle name="Обычный 12 9 3 4 3" xfId="16798"/>
    <cellStyle name="Обычный 12 9 3 4 3 2" xfId="45083"/>
    <cellStyle name="Обычный 12 9 3 4 4" xfId="24081"/>
    <cellStyle name="Обычный 12 9 3 4 4 2" xfId="52365"/>
    <cellStyle name="Обычный 12 9 3 4 5" xfId="30940"/>
    <cellStyle name="Обычный 12 9 3 5" xfId="5071"/>
    <cellStyle name="Обычный 12 9 3 5 2" xfId="10100"/>
    <cellStyle name="Обычный 12 9 3 5 2 2" xfId="38385"/>
    <cellStyle name="Обычный 12 9 3 5 3" xfId="24082"/>
    <cellStyle name="Обычный 12 9 3 5 3 2" xfId="52366"/>
    <cellStyle name="Обычный 12 9 3 5 4" xfId="33360"/>
    <cellStyle name="Обычный 12 9 3 6" xfId="6389"/>
    <cellStyle name="Обычный 12 9 3 6 2" xfId="10101"/>
    <cellStyle name="Обычный 12 9 3 6 2 2" xfId="38386"/>
    <cellStyle name="Обычный 12 9 3 6 3" xfId="24083"/>
    <cellStyle name="Обычный 12 9 3 6 3 2" xfId="52367"/>
    <cellStyle name="Обычный 12 9 3 6 4" xfId="34676"/>
    <cellStyle name="Обычный 12 9 3 7" xfId="10092"/>
    <cellStyle name="Обычный 12 9 3 7 2" xfId="38377"/>
    <cellStyle name="Обычный 12 9 3 8" xfId="14823"/>
    <cellStyle name="Обычный 12 9 3 8 2" xfId="43108"/>
    <cellStyle name="Обычный 12 9 3 9" xfId="19314"/>
    <cellStyle name="Обычный 12 9 3 9 2" xfId="47598"/>
    <cellStyle name="Обычный 12 9 4" xfId="1191"/>
    <cellStyle name="Обычный 12 9 4 10" xfId="29482"/>
    <cellStyle name="Обычный 12 9 4 11" xfId="57838"/>
    <cellStyle name="Обычный 12 9 4 12" xfId="59188"/>
    <cellStyle name="Обычный 12 9 4 2" xfId="3167"/>
    <cellStyle name="Обычный 12 9 4 2 2" xfId="10103"/>
    <cellStyle name="Обычный 12 9 4 2 2 2" xfId="38388"/>
    <cellStyle name="Обычный 12 9 4 2 3" xfId="17315"/>
    <cellStyle name="Обычный 12 9 4 2 3 2" xfId="45600"/>
    <cellStyle name="Обычный 12 9 4 2 4" xfId="24085"/>
    <cellStyle name="Обычный 12 9 4 2 4 2" xfId="52369"/>
    <cellStyle name="Обычный 12 9 4 2 5" xfId="31457"/>
    <cellStyle name="Обычный 12 9 4 2 6" xfId="60533"/>
    <cellStyle name="Обычный 12 9 4 3" xfId="5073"/>
    <cellStyle name="Обычный 12 9 4 3 2" xfId="10104"/>
    <cellStyle name="Обычный 12 9 4 3 2 2" xfId="38389"/>
    <cellStyle name="Обычный 12 9 4 3 3" xfId="24086"/>
    <cellStyle name="Обычный 12 9 4 3 3 2" xfId="52370"/>
    <cellStyle name="Обычный 12 9 4 3 4" xfId="33362"/>
    <cellStyle name="Обычный 12 9 4 4" xfId="6391"/>
    <cellStyle name="Обычный 12 9 4 4 2" xfId="10105"/>
    <cellStyle name="Обычный 12 9 4 4 2 2" xfId="38390"/>
    <cellStyle name="Обычный 12 9 4 4 3" xfId="24087"/>
    <cellStyle name="Обычный 12 9 4 4 3 2" xfId="52371"/>
    <cellStyle name="Обычный 12 9 4 4 4" xfId="34678"/>
    <cellStyle name="Обычный 12 9 4 5" xfId="10102"/>
    <cellStyle name="Обычный 12 9 4 5 2" xfId="38387"/>
    <cellStyle name="Обычный 12 9 4 6" xfId="15340"/>
    <cellStyle name="Обычный 12 9 4 6 2" xfId="43625"/>
    <cellStyle name="Обычный 12 9 4 7" xfId="19316"/>
    <cellStyle name="Обычный 12 9 4 7 2" xfId="47600"/>
    <cellStyle name="Обычный 12 9 4 8" xfId="20535"/>
    <cellStyle name="Обычный 12 9 4 8 2" xfId="48819"/>
    <cellStyle name="Обычный 12 9 4 9" xfId="24084"/>
    <cellStyle name="Обычный 12 9 4 9 2" xfId="52368"/>
    <cellStyle name="Обычный 12 9 5" xfId="1663"/>
    <cellStyle name="Обычный 12 9 5 2" xfId="3638"/>
    <cellStyle name="Обычный 12 9 5 2 2" xfId="10107"/>
    <cellStyle name="Обычный 12 9 5 2 2 2" xfId="38392"/>
    <cellStyle name="Обычный 12 9 5 2 3" xfId="17786"/>
    <cellStyle name="Обычный 12 9 5 2 3 2" xfId="46071"/>
    <cellStyle name="Обычный 12 9 5 2 4" xfId="24089"/>
    <cellStyle name="Обычный 12 9 5 2 4 2" xfId="52373"/>
    <cellStyle name="Обычный 12 9 5 2 5" xfId="31928"/>
    <cellStyle name="Обычный 12 9 5 3" xfId="10106"/>
    <cellStyle name="Обычный 12 9 5 3 2" xfId="38391"/>
    <cellStyle name="Обычный 12 9 5 4" xfId="15811"/>
    <cellStyle name="Обычный 12 9 5 4 2" xfId="44096"/>
    <cellStyle name="Обычный 12 9 5 5" xfId="24088"/>
    <cellStyle name="Обычный 12 9 5 5 2" xfId="52372"/>
    <cellStyle name="Обычный 12 9 5 6" xfId="29953"/>
    <cellStyle name="Обычный 12 9 5 7" xfId="60526"/>
    <cellStyle name="Обычный 12 9 6" xfId="2321"/>
    <cellStyle name="Обычный 12 9 6 2" xfId="10108"/>
    <cellStyle name="Обычный 12 9 6 2 2" xfId="38393"/>
    <cellStyle name="Обычный 12 9 6 3" xfId="16469"/>
    <cellStyle name="Обычный 12 9 6 3 2" xfId="44754"/>
    <cellStyle name="Обычный 12 9 6 4" xfId="24090"/>
    <cellStyle name="Обычный 12 9 6 4 2" xfId="52374"/>
    <cellStyle name="Обычный 12 9 6 5" xfId="30611"/>
    <cellStyle name="Обычный 12 9 7" xfId="4238"/>
    <cellStyle name="Обычный 12 9 7 2" xfId="10109"/>
    <cellStyle name="Обычный 12 9 7 2 2" xfId="38394"/>
    <cellStyle name="Обычный 12 9 7 3" xfId="18386"/>
    <cellStyle name="Обычный 12 9 7 3 2" xfId="46671"/>
    <cellStyle name="Обычный 12 9 7 4" xfId="24091"/>
    <cellStyle name="Обычный 12 9 7 4 2" xfId="52375"/>
    <cellStyle name="Обычный 12 9 7 5" xfId="32528"/>
    <cellStyle name="Обычный 12 9 8" xfId="4401"/>
    <cellStyle name="Обычный 12 9 8 2" xfId="10110"/>
    <cellStyle name="Обычный 12 9 8 2 2" xfId="38395"/>
    <cellStyle name="Обычный 12 9 8 3" xfId="18549"/>
    <cellStyle name="Обычный 12 9 8 3 2" xfId="46834"/>
    <cellStyle name="Обычный 12 9 8 4" xfId="24092"/>
    <cellStyle name="Обычный 12 9 8 4 2" xfId="52376"/>
    <cellStyle name="Обычный 12 9 8 5" xfId="32691"/>
    <cellStyle name="Обычный 12 9 9" xfId="5066"/>
    <cellStyle name="Обычный 12 9 9 2" xfId="10111"/>
    <cellStyle name="Обычный 12 9 9 2 2" xfId="38396"/>
    <cellStyle name="Обычный 12 9 9 3" xfId="24093"/>
    <cellStyle name="Обычный 12 9 9 3 2" xfId="52377"/>
    <cellStyle name="Обычный 12 9 9 4" xfId="33355"/>
    <cellStyle name="Обычный 12_Інформація по підрядникам_ІП 2017_ЧОЕ" xfId="227"/>
    <cellStyle name="Обычный 13" xfId="228"/>
    <cellStyle name="Обычный 13 2" xfId="229"/>
    <cellStyle name="Обычный 13 2 2" xfId="230"/>
    <cellStyle name="Обычный 13 3" xfId="231"/>
    <cellStyle name="Обычный 13 4" xfId="232"/>
    <cellStyle name="Обычный 14" xfId="233"/>
    <cellStyle name="Обычный 14 2" xfId="234"/>
    <cellStyle name="Обычный 14 2 2" xfId="497"/>
    <cellStyle name="Обычный 15" xfId="235"/>
    <cellStyle name="Обычный 15 10" xfId="1664"/>
    <cellStyle name="Обычный 15 10 2" xfId="3639"/>
    <cellStyle name="Обычный 15 10 2 2" xfId="10114"/>
    <cellStyle name="Обычный 15 10 2 2 2" xfId="38399"/>
    <cellStyle name="Обычный 15 10 2 3" xfId="17787"/>
    <cellStyle name="Обычный 15 10 2 3 2" xfId="46072"/>
    <cellStyle name="Обычный 15 10 2 4" xfId="24096"/>
    <cellStyle name="Обычный 15 10 2 4 2" xfId="52380"/>
    <cellStyle name="Обычный 15 10 2 5" xfId="31929"/>
    <cellStyle name="Обычный 15 10 3" xfId="10113"/>
    <cellStyle name="Обычный 15 10 3 2" xfId="38398"/>
    <cellStyle name="Обычный 15 10 4" xfId="15812"/>
    <cellStyle name="Обычный 15 10 4 2" xfId="44097"/>
    <cellStyle name="Обычный 15 10 5" xfId="24095"/>
    <cellStyle name="Обычный 15 10 5 2" xfId="52379"/>
    <cellStyle name="Обычный 15 10 6" xfId="29954"/>
    <cellStyle name="Обычный 15 10 7" xfId="60534"/>
    <cellStyle name="Обычный 15 11" xfId="2322"/>
    <cellStyle name="Обычный 15 11 2" xfId="10115"/>
    <cellStyle name="Обычный 15 11 2 2" xfId="38400"/>
    <cellStyle name="Обычный 15 11 3" xfId="16470"/>
    <cellStyle name="Обычный 15 11 3 2" xfId="44755"/>
    <cellStyle name="Обычный 15 11 4" xfId="24097"/>
    <cellStyle name="Обычный 15 11 4 2" xfId="52381"/>
    <cellStyle name="Обычный 15 11 5" xfId="30612"/>
    <cellStyle name="Обычный 15 12" xfId="4299"/>
    <cellStyle name="Обычный 15 12 2" xfId="10116"/>
    <cellStyle name="Обычный 15 12 2 2" xfId="38401"/>
    <cellStyle name="Обычный 15 12 3" xfId="18447"/>
    <cellStyle name="Обычный 15 12 3 2" xfId="46732"/>
    <cellStyle name="Обычный 15 12 4" xfId="24098"/>
    <cellStyle name="Обычный 15 12 4 2" xfId="52382"/>
    <cellStyle name="Обычный 15 12 5" xfId="32589"/>
    <cellStyle name="Обычный 15 13" xfId="4462"/>
    <cellStyle name="Обычный 15 13 2" xfId="10117"/>
    <cellStyle name="Обычный 15 13 2 2" xfId="38402"/>
    <cellStyle name="Обычный 15 13 3" xfId="18610"/>
    <cellStyle name="Обычный 15 13 3 2" xfId="46895"/>
    <cellStyle name="Обычный 15 13 4" xfId="24099"/>
    <cellStyle name="Обычный 15 13 4 2" xfId="52383"/>
    <cellStyle name="Обычный 15 13 5" xfId="32752"/>
    <cellStyle name="Обычный 15 14" xfId="5074"/>
    <cellStyle name="Обычный 15 14 2" xfId="10118"/>
    <cellStyle name="Обычный 15 14 2 2" xfId="38403"/>
    <cellStyle name="Обычный 15 14 3" xfId="24100"/>
    <cellStyle name="Обычный 15 14 3 2" xfId="52384"/>
    <cellStyle name="Обычный 15 14 4" xfId="33363"/>
    <cellStyle name="Обычный 15 15" xfId="6392"/>
    <cellStyle name="Обычный 15 15 2" xfId="10119"/>
    <cellStyle name="Обычный 15 15 2 2" xfId="38404"/>
    <cellStyle name="Обычный 15 15 3" xfId="24101"/>
    <cellStyle name="Обычный 15 15 3 2" xfId="52385"/>
    <cellStyle name="Обычный 15 15 4" xfId="34679"/>
    <cellStyle name="Обычный 15 16" xfId="7261"/>
    <cellStyle name="Обычный 15 16 2" xfId="10120"/>
    <cellStyle name="Обычный 15 16 2 2" xfId="38405"/>
    <cellStyle name="Обычный 15 16 3" xfId="24102"/>
    <cellStyle name="Обычный 15 16 3 2" xfId="52386"/>
    <cellStyle name="Обычный 15 16 4" xfId="35546"/>
    <cellStyle name="Обычный 15 17" xfId="10112"/>
    <cellStyle name="Обычный 15 17 2" xfId="38397"/>
    <cellStyle name="Обычный 15 18" xfId="14495"/>
    <cellStyle name="Обычный 15 18 2" xfId="42780"/>
    <cellStyle name="Обычный 15 19" xfId="18772"/>
    <cellStyle name="Обычный 15 19 2" xfId="47056"/>
    <cellStyle name="Обычный 15 2" xfId="236"/>
    <cellStyle name="Обычный 15 2 10" xfId="4300"/>
    <cellStyle name="Обычный 15 2 10 2" xfId="10122"/>
    <cellStyle name="Обычный 15 2 10 2 2" xfId="38407"/>
    <cellStyle name="Обычный 15 2 10 3" xfId="18448"/>
    <cellStyle name="Обычный 15 2 10 3 2" xfId="46733"/>
    <cellStyle name="Обычный 15 2 10 4" xfId="24104"/>
    <cellStyle name="Обычный 15 2 10 4 2" xfId="52388"/>
    <cellStyle name="Обычный 15 2 10 5" xfId="32590"/>
    <cellStyle name="Обычный 15 2 11" xfId="4463"/>
    <cellStyle name="Обычный 15 2 11 2" xfId="10123"/>
    <cellStyle name="Обычный 15 2 11 2 2" xfId="38408"/>
    <cellStyle name="Обычный 15 2 11 3" xfId="18611"/>
    <cellStyle name="Обычный 15 2 11 3 2" xfId="46896"/>
    <cellStyle name="Обычный 15 2 11 4" xfId="24105"/>
    <cellStyle name="Обычный 15 2 11 4 2" xfId="52389"/>
    <cellStyle name="Обычный 15 2 11 5" xfId="32753"/>
    <cellStyle name="Обычный 15 2 12" xfId="5075"/>
    <cellStyle name="Обычный 15 2 12 2" xfId="10124"/>
    <cellStyle name="Обычный 15 2 12 2 2" xfId="38409"/>
    <cellStyle name="Обычный 15 2 12 3" xfId="24106"/>
    <cellStyle name="Обычный 15 2 12 3 2" xfId="52390"/>
    <cellStyle name="Обычный 15 2 12 4" xfId="33364"/>
    <cellStyle name="Обычный 15 2 13" xfId="6393"/>
    <cellStyle name="Обычный 15 2 13 2" xfId="10125"/>
    <cellStyle name="Обычный 15 2 13 2 2" xfId="38410"/>
    <cellStyle name="Обычный 15 2 13 3" xfId="24107"/>
    <cellStyle name="Обычный 15 2 13 3 2" xfId="52391"/>
    <cellStyle name="Обычный 15 2 13 4" xfId="34680"/>
    <cellStyle name="Обычный 15 2 14" xfId="7262"/>
    <cellStyle name="Обычный 15 2 14 2" xfId="10126"/>
    <cellStyle name="Обычный 15 2 14 2 2" xfId="38411"/>
    <cellStyle name="Обычный 15 2 14 3" xfId="24108"/>
    <cellStyle name="Обычный 15 2 14 3 2" xfId="52392"/>
    <cellStyle name="Обычный 15 2 14 4" xfId="35547"/>
    <cellStyle name="Обычный 15 2 15" xfId="10121"/>
    <cellStyle name="Обычный 15 2 15 2" xfId="38406"/>
    <cellStyle name="Обычный 15 2 16" xfId="14496"/>
    <cellStyle name="Обычный 15 2 16 2" xfId="42781"/>
    <cellStyle name="Обычный 15 2 17" xfId="18773"/>
    <cellStyle name="Обычный 15 2 17 2" xfId="47057"/>
    <cellStyle name="Обычный 15 2 18" xfId="20537"/>
    <cellStyle name="Обычный 15 2 18 2" xfId="48821"/>
    <cellStyle name="Обычный 15 2 19" xfId="24103"/>
    <cellStyle name="Обычный 15 2 19 2" xfId="52387"/>
    <cellStyle name="Обычный 15 2 2" xfId="237"/>
    <cellStyle name="Обычный 15 2 2 10" xfId="5076"/>
    <cellStyle name="Обычный 15 2 2 10 2" xfId="10128"/>
    <cellStyle name="Обычный 15 2 2 10 2 2" xfId="38413"/>
    <cellStyle name="Обычный 15 2 2 10 3" xfId="24110"/>
    <cellStyle name="Обычный 15 2 2 10 3 2" xfId="52394"/>
    <cellStyle name="Обычный 15 2 2 10 4" xfId="33365"/>
    <cellStyle name="Обычный 15 2 2 11" xfId="6394"/>
    <cellStyle name="Обычный 15 2 2 11 2" xfId="10129"/>
    <cellStyle name="Обычный 15 2 2 11 2 2" xfId="38414"/>
    <cellStyle name="Обычный 15 2 2 11 3" xfId="24111"/>
    <cellStyle name="Обычный 15 2 2 11 3 2" xfId="52395"/>
    <cellStyle name="Обычный 15 2 2 11 4" xfId="34681"/>
    <cellStyle name="Обычный 15 2 2 12" xfId="7263"/>
    <cellStyle name="Обычный 15 2 2 12 2" xfId="10130"/>
    <cellStyle name="Обычный 15 2 2 12 2 2" xfId="38415"/>
    <cellStyle name="Обычный 15 2 2 12 3" xfId="24112"/>
    <cellStyle name="Обычный 15 2 2 12 3 2" xfId="52396"/>
    <cellStyle name="Обычный 15 2 2 12 4" xfId="35548"/>
    <cellStyle name="Обычный 15 2 2 13" xfId="10127"/>
    <cellStyle name="Обычный 15 2 2 13 2" xfId="38412"/>
    <cellStyle name="Обычный 15 2 2 14" xfId="14497"/>
    <cellStyle name="Обычный 15 2 2 14 2" xfId="42782"/>
    <cellStyle name="Обычный 15 2 2 15" xfId="18774"/>
    <cellStyle name="Обычный 15 2 2 15 2" xfId="47058"/>
    <cellStyle name="Обычный 15 2 2 16" xfId="20538"/>
    <cellStyle name="Обычный 15 2 2 16 2" xfId="48822"/>
    <cellStyle name="Обычный 15 2 2 17" xfId="24109"/>
    <cellStyle name="Обычный 15 2 2 17 2" xfId="52393"/>
    <cellStyle name="Обычный 15 2 2 18" xfId="28477"/>
    <cellStyle name="Обычный 15 2 2 18 2" xfId="56761"/>
    <cellStyle name="Обычный 15 2 2 19" xfId="28639"/>
    <cellStyle name="Обычный 15 2 2 2" xfId="238"/>
    <cellStyle name="Обычный 15 2 2 2 10" xfId="6395"/>
    <cellStyle name="Обычный 15 2 2 2 10 2" xfId="10132"/>
    <cellStyle name="Обычный 15 2 2 2 10 2 2" xfId="38417"/>
    <cellStyle name="Обычный 15 2 2 2 10 3" xfId="24114"/>
    <cellStyle name="Обычный 15 2 2 2 10 3 2" xfId="52398"/>
    <cellStyle name="Обычный 15 2 2 2 10 4" xfId="34682"/>
    <cellStyle name="Обычный 15 2 2 2 11" xfId="7264"/>
    <cellStyle name="Обычный 15 2 2 2 11 2" xfId="10133"/>
    <cellStyle name="Обычный 15 2 2 2 11 2 2" xfId="38418"/>
    <cellStyle name="Обычный 15 2 2 2 11 3" xfId="24115"/>
    <cellStyle name="Обычный 15 2 2 2 11 3 2" xfId="52399"/>
    <cellStyle name="Обычный 15 2 2 2 11 4" xfId="35549"/>
    <cellStyle name="Обычный 15 2 2 2 12" xfId="10131"/>
    <cellStyle name="Обычный 15 2 2 2 12 2" xfId="38416"/>
    <cellStyle name="Обычный 15 2 2 2 13" xfId="14498"/>
    <cellStyle name="Обычный 15 2 2 2 13 2" xfId="42783"/>
    <cellStyle name="Обычный 15 2 2 2 14" xfId="18775"/>
    <cellStyle name="Обычный 15 2 2 2 14 2" xfId="47059"/>
    <cellStyle name="Обычный 15 2 2 2 15" xfId="20539"/>
    <cellStyle name="Обычный 15 2 2 2 15 2" xfId="48823"/>
    <cellStyle name="Обычный 15 2 2 2 16" xfId="24113"/>
    <cellStyle name="Обычный 15 2 2 2 16 2" xfId="52397"/>
    <cellStyle name="Обычный 15 2 2 2 17" xfId="28478"/>
    <cellStyle name="Обычный 15 2 2 2 17 2" xfId="56762"/>
    <cellStyle name="Обычный 15 2 2 2 18" xfId="28640"/>
    <cellStyle name="Обычный 15 2 2 2 19" xfId="56922"/>
    <cellStyle name="Обычный 15 2 2 2 2" xfId="501"/>
    <cellStyle name="Обычный 15 2 2 2 2 10" xfId="19317"/>
    <cellStyle name="Обычный 15 2 2 2 2 10 2" xfId="47601"/>
    <cellStyle name="Обычный 15 2 2 2 2 11" xfId="20540"/>
    <cellStyle name="Обычный 15 2 2 2 2 11 2" xfId="48824"/>
    <cellStyle name="Обычный 15 2 2 2 2 12" xfId="24116"/>
    <cellStyle name="Обычный 15 2 2 2 2 12 2" xfId="52400"/>
    <cellStyle name="Обычный 15 2 2 2 2 13" xfId="28804"/>
    <cellStyle name="Обычный 15 2 2 2 2 14" xfId="57843"/>
    <cellStyle name="Обычный 15 2 2 2 2 15" xfId="59193"/>
    <cellStyle name="Обычный 15 2 2 2 2 2" xfId="841"/>
    <cellStyle name="Обычный 15 2 2 2 2 2 10" xfId="20541"/>
    <cellStyle name="Обычный 15 2 2 2 2 2 10 2" xfId="48825"/>
    <cellStyle name="Обычный 15 2 2 2 2 2 11" xfId="24117"/>
    <cellStyle name="Обычный 15 2 2 2 2 2 11 2" xfId="52401"/>
    <cellStyle name="Обычный 15 2 2 2 2 2 12" xfId="29133"/>
    <cellStyle name="Обычный 15 2 2 2 2 2 13" xfId="57844"/>
    <cellStyle name="Обычный 15 2 2 2 2 2 14" xfId="59194"/>
    <cellStyle name="Обычный 15 2 2 2 2 2 2" xfId="1200"/>
    <cellStyle name="Обычный 15 2 2 2 2 2 2 10" xfId="29491"/>
    <cellStyle name="Обычный 15 2 2 2 2 2 2 11" xfId="57845"/>
    <cellStyle name="Обычный 15 2 2 2 2 2 2 12" xfId="59195"/>
    <cellStyle name="Обычный 15 2 2 2 2 2 2 2" xfId="3176"/>
    <cellStyle name="Обычный 15 2 2 2 2 2 2 2 2" xfId="10137"/>
    <cellStyle name="Обычный 15 2 2 2 2 2 2 2 2 2" xfId="38422"/>
    <cellStyle name="Обычный 15 2 2 2 2 2 2 2 3" xfId="17324"/>
    <cellStyle name="Обычный 15 2 2 2 2 2 2 2 3 2" xfId="45609"/>
    <cellStyle name="Обычный 15 2 2 2 2 2 2 2 4" xfId="24119"/>
    <cellStyle name="Обычный 15 2 2 2 2 2 2 2 4 2" xfId="52403"/>
    <cellStyle name="Обычный 15 2 2 2 2 2 2 2 5" xfId="31466"/>
    <cellStyle name="Обычный 15 2 2 2 2 2 2 2 6" xfId="60540"/>
    <cellStyle name="Обычный 15 2 2 2 2 2 2 3" xfId="5080"/>
    <cellStyle name="Обычный 15 2 2 2 2 2 2 3 2" xfId="10138"/>
    <cellStyle name="Обычный 15 2 2 2 2 2 2 3 2 2" xfId="38423"/>
    <cellStyle name="Обычный 15 2 2 2 2 2 2 3 3" xfId="24120"/>
    <cellStyle name="Обычный 15 2 2 2 2 2 2 3 3 2" xfId="52404"/>
    <cellStyle name="Обычный 15 2 2 2 2 2 2 3 4" xfId="33369"/>
    <cellStyle name="Обычный 15 2 2 2 2 2 2 4" xfId="6398"/>
    <cellStyle name="Обычный 15 2 2 2 2 2 2 4 2" xfId="10139"/>
    <cellStyle name="Обычный 15 2 2 2 2 2 2 4 2 2" xfId="38424"/>
    <cellStyle name="Обычный 15 2 2 2 2 2 2 4 3" xfId="24121"/>
    <cellStyle name="Обычный 15 2 2 2 2 2 2 4 3 2" xfId="52405"/>
    <cellStyle name="Обычный 15 2 2 2 2 2 2 4 4" xfId="34685"/>
    <cellStyle name="Обычный 15 2 2 2 2 2 2 5" xfId="10136"/>
    <cellStyle name="Обычный 15 2 2 2 2 2 2 5 2" xfId="38421"/>
    <cellStyle name="Обычный 15 2 2 2 2 2 2 6" xfId="15349"/>
    <cellStyle name="Обычный 15 2 2 2 2 2 2 6 2" xfId="43634"/>
    <cellStyle name="Обычный 15 2 2 2 2 2 2 7" xfId="19319"/>
    <cellStyle name="Обычный 15 2 2 2 2 2 2 7 2" xfId="47603"/>
    <cellStyle name="Обычный 15 2 2 2 2 2 2 8" xfId="20542"/>
    <cellStyle name="Обычный 15 2 2 2 2 2 2 8 2" xfId="48826"/>
    <cellStyle name="Обычный 15 2 2 2 2 2 2 9" xfId="24118"/>
    <cellStyle name="Обычный 15 2 2 2 2 2 2 9 2" xfId="52402"/>
    <cellStyle name="Обычный 15 2 2 2 2 2 3" xfId="2160"/>
    <cellStyle name="Обычный 15 2 2 2 2 2 3 2" xfId="4135"/>
    <cellStyle name="Обычный 15 2 2 2 2 2 3 2 2" xfId="10141"/>
    <cellStyle name="Обычный 15 2 2 2 2 2 3 2 2 2" xfId="38426"/>
    <cellStyle name="Обычный 15 2 2 2 2 2 3 2 3" xfId="18283"/>
    <cellStyle name="Обычный 15 2 2 2 2 2 3 2 3 2" xfId="46568"/>
    <cellStyle name="Обычный 15 2 2 2 2 2 3 2 4" xfId="24123"/>
    <cellStyle name="Обычный 15 2 2 2 2 2 3 2 4 2" xfId="52407"/>
    <cellStyle name="Обычный 15 2 2 2 2 2 3 2 5" xfId="32425"/>
    <cellStyle name="Обычный 15 2 2 2 2 2 3 3" xfId="10140"/>
    <cellStyle name="Обычный 15 2 2 2 2 2 3 3 2" xfId="38425"/>
    <cellStyle name="Обычный 15 2 2 2 2 2 3 4" xfId="16308"/>
    <cellStyle name="Обычный 15 2 2 2 2 2 3 4 2" xfId="44593"/>
    <cellStyle name="Обычный 15 2 2 2 2 2 3 5" xfId="24122"/>
    <cellStyle name="Обычный 15 2 2 2 2 2 3 5 2" xfId="52406"/>
    <cellStyle name="Обычный 15 2 2 2 2 2 3 6" xfId="30450"/>
    <cellStyle name="Обычный 15 2 2 2 2 2 3 7" xfId="60539"/>
    <cellStyle name="Обычный 15 2 2 2 2 2 4" xfId="2818"/>
    <cellStyle name="Обычный 15 2 2 2 2 2 4 2" xfId="10142"/>
    <cellStyle name="Обычный 15 2 2 2 2 2 4 2 2" xfId="38427"/>
    <cellStyle name="Обычный 15 2 2 2 2 2 4 3" xfId="16966"/>
    <cellStyle name="Обычный 15 2 2 2 2 2 4 3 2" xfId="45251"/>
    <cellStyle name="Обычный 15 2 2 2 2 2 4 4" xfId="24124"/>
    <cellStyle name="Обычный 15 2 2 2 2 2 4 4 2" xfId="52408"/>
    <cellStyle name="Обычный 15 2 2 2 2 2 4 5" xfId="31108"/>
    <cellStyle name="Обычный 15 2 2 2 2 2 5" xfId="5079"/>
    <cellStyle name="Обычный 15 2 2 2 2 2 5 2" xfId="10143"/>
    <cellStyle name="Обычный 15 2 2 2 2 2 5 2 2" xfId="38428"/>
    <cellStyle name="Обычный 15 2 2 2 2 2 5 3" xfId="24125"/>
    <cellStyle name="Обычный 15 2 2 2 2 2 5 3 2" xfId="52409"/>
    <cellStyle name="Обычный 15 2 2 2 2 2 5 4" xfId="33368"/>
    <cellStyle name="Обычный 15 2 2 2 2 2 6" xfId="6397"/>
    <cellStyle name="Обычный 15 2 2 2 2 2 6 2" xfId="10144"/>
    <cellStyle name="Обычный 15 2 2 2 2 2 6 2 2" xfId="38429"/>
    <cellStyle name="Обычный 15 2 2 2 2 2 6 3" xfId="24126"/>
    <cellStyle name="Обычный 15 2 2 2 2 2 6 3 2" xfId="52410"/>
    <cellStyle name="Обычный 15 2 2 2 2 2 6 4" xfId="34684"/>
    <cellStyle name="Обычный 15 2 2 2 2 2 7" xfId="10135"/>
    <cellStyle name="Обычный 15 2 2 2 2 2 7 2" xfId="38420"/>
    <cellStyle name="Обычный 15 2 2 2 2 2 8" xfId="14991"/>
    <cellStyle name="Обычный 15 2 2 2 2 2 8 2" xfId="43276"/>
    <cellStyle name="Обычный 15 2 2 2 2 2 9" xfId="19318"/>
    <cellStyle name="Обычный 15 2 2 2 2 2 9 2" xfId="47602"/>
    <cellStyle name="Обычный 15 2 2 2 2 3" xfId="1199"/>
    <cellStyle name="Обычный 15 2 2 2 2 3 10" xfId="29490"/>
    <cellStyle name="Обычный 15 2 2 2 2 3 11" xfId="57846"/>
    <cellStyle name="Обычный 15 2 2 2 2 3 12" xfId="59196"/>
    <cellStyle name="Обычный 15 2 2 2 2 3 2" xfId="3175"/>
    <cellStyle name="Обычный 15 2 2 2 2 3 2 2" xfId="10146"/>
    <cellStyle name="Обычный 15 2 2 2 2 3 2 2 2" xfId="38431"/>
    <cellStyle name="Обычный 15 2 2 2 2 3 2 3" xfId="17323"/>
    <cellStyle name="Обычный 15 2 2 2 2 3 2 3 2" xfId="45608"/>
    <cellStyle name="Обычный 15 2 2 2 2 3 2 4" xfId="24128"/>
    <cellStyle name="Обычный 15 2 2 2 2 3 2 4 2" xfId="52412"/>
    <cellStyle name="Обычный 15 2 2 2 2 3 2 5" xfId="31465"/>
    <cellStyle name="Обычный 15 2 2 2 2 3 2 6" xfId="60541"/>
    <cellStyle name="Обычный 15 2 2 2 2 3 3" xfId="5081"/>
    <cellStyle name="Обычный 15 2 2 2 2 3 3 2" xfId="10147"/>
    <cellStyle name="Обычный 15 2 2 2 2 3 3 2 2" xfId="38432"/>
    <cellStyle name="Обычный 15 2 2 2 2 3 3 3" xfId="24129"/>
    <cellStyle name="Обычный 15 2 2 2 2 3 3 3 2" xfId="52413"/>
    <cellStyle name="Обычный 15 2 2 2 2 3 3 4" xfId="33370"/>
    <cellStyle name="Обычный 15 2 2 2 2 3 4" xfId="6399"/>
    <cellStyle name="Обычный 15 2 2 2 2 3 4 2" xfId="10148"/>
    <cellStyle name="Обычный 15 2 2 2 2 3 4 2 2" xfId="38433"/>
    <cellStyle name="Обычный 15 2 2 2 2 3 4 3" xfId="24130"/>
    <cellStyle name="Обычный 15 2 2 2 2 3 4 3 2" xfId="52414"/>
    <cellStyle name="Обычный 15 2 2 2 2 3 4 4" xfId="34686"/>
    <cellStyle name="Обычный 15 2 2 2 2 3 5" xfId="10145"/>
    <cellStyle name="Обычный 15 2 2 2 2 3 5 2" xfId="38430"/>
    <cellStyle name="Обычный 15 2 2 2 2 3 6" xfId="15348"/>
    <cellStyle name="Обычный 15 2 2 2 2 3 6 2" xfId="43633"/>
    <cellStyle name="Обычный 15 2 2 2 2 3 7" xfId="19320"/>
    <cellStyle name="Обычный 15 2 2 2 2 3 7 2" xfId="47604"/>
    <cellStyle name="Обычный 15 2 2 2 2 3 8" xfId="20543"/>
    <cellStyle name="Обычный 15 2 2 2 2 3 8 2" xfId="48827"/>
    <cellStyle name="Обычный 15 2 2 2 2 3 9" xfId="24127"/>
    <cellStyle name="Обычный 15 2 2 2 2 3 9 2" xfId="52411"/>
    <cellStyle name="Обычный 15 2 2 2 2 4" xfId="1831"/>
    <cellStyle name="Обычный 15 2 2 2 2 4 2" xfId="3806"/>
    <cellStyle name="Обычный 15 2 2 2 2 4 2 2" xfId="10150"/>
    <cellStyle name="Обычный 15 2 2 2 2 4 2 2 2" xfId="38435"/>
    <cellStyle name="Обычный 15 2 2 2 2 4 2 3" xfId="17954"/>
    <cellStyle name="Обычный 15 2 2 2 2 4 2 3 2" xfId="46239"/>
    <cellStyle name="Обычный 15 2 2 2 2 4 2 4" xfId="24132"/>
    <cellStyle name="Обычный 15 2 2 2 2 4 2 4 2" xfId="52416"/>
    <cellStyle name="Обычный 15 2 2 2 2 4 2 5" xfId="32096"/>
    <cellStyle name="Обычный 15 2 2 2 2 4 3" xfId="10149"/>
    <cellStyle name="Обычный 15 2 2 2 2 4 3 2" xfId="38434"/>
    <cellStyle name="Обычный 15 2 2 2 2 4 4" xfId="15979"/>
    <cellStyle name="Обычный 15 2 2 2 2 4 4 2" xfId="44264"/>
    <cellStyle name="Обычный 15 2 2 2 2 4 5" xfId="24131"/>
    <cellStyle name="Обычный 15 2 2 2 2 4 5 2" xfId="52415"/>
    <cellStyle name="Обычный 15 2 2 2 2 4 6" xfId="30121"/>
    <cellStyle name="Обычный 15 2 2 2 2 4 7" xfId="60538"/>
    <cellStyle name="Обычный 15 2 2 2 2 5" xfId="2489"/>
    <cellStyle name="Обычный 15 2 2 2 2 5 2" xfId="10151"/>
    <cellStyle name="Обычный 15 2 2 2 2 5 2 2" xfId="38436"/>
    <cellStyle name="Обычный 15 2 2 2 2 5 3" xfId="16637"/>
    <cellStyle name="Обычный 15 2 2 2 2 5 3 2" xfId="44922"/>
    <cellStyle name="Обычный 15 2 2 2 2 5 4" xfId="24133"/>
    <cellStyle name="Обычный 15 2 2 2 2 5 4 2" xfId="52417"/>
    <cellStyle name="Обычный 15 2 2 2 2 5 5" xfId="30779"/>
    <cellStyle name="Обычный 15 2 2 2 2 6" xfId="5078"/>
    <cellStyle name="Обычный 15 2 2 2 2 6 2" xfId="10152"/>
    <cellStyle name="Обычный 15 2 2 2 2 6 2 2" xfId="38437"/>
    <cellStyle name="Обычный 15 2 2 2 2 6 3" xfId="24134"/>
    <cellStyle name="Обычный 15 2 2 2 2 6 3 2" xfId="52418"/>
    <cellStyle name="Обычный 15 2 2 2 2 6 4" xfId="33367"/>
    <cellStyle name="Обычный 15 2 2 2 2 7" xfId="6396"/>
    <cellStyle name="Обычный 15 2 2 2 2 7 2" xfId="10153"/>
    <cellStyle name="Обычный 15 2 2 2 2 7 2 2" xfId="38438"/>
    <cellStyle name="Обычный 15 2 2 2 2 7 3" xfId="24135"/>
    <cellStyle name="Обычный 15 2 2 2 2 7 3 2" xfId="52419"/>
    <cellStyle name="Обычный 15 2 2 2 2 7 4" xfId="34683"/>
    <cellStyle name="Обычный 15 2 2 2 2 8" xfId="10134"/>
    <cellStyle name="Обычный 15 2 2 2 2 8 2" xfId="38419"/>
    <cellStyle name="Обычный 15 2 2 2 2 9" xfId="14662"/>
    <cellStyle name="Обычный 15 2 2 2 2 9 2" xfId="42947"/>
    <cellStyle name="Обычный 15 2 2 2 20" xfId="57216"/>
    <cellStyle name="Обычный 15 2 2 2 21" xfId="57842"/>
    <cellStyle name="Обычный 15 2 2 2 22" xfId="59192"/>
    <cellStyle name="Обычный 15 2 2 2 3" xfId="674"/>
    <cellStyle name="Обычный 15 2 2 2 3 10" xfId="20544"/>
    <cellStyle name="Обычный 15 2 2 2 3 10 2" xfId="48828"/>
    <cellStyle name="Обычный 15 2 2 2 3 11" xfId="24136"/>
    <cellStyle name="Обычный 15 2 2 2 3 11 2" xfId="52420"/>
    <cellStyle name="Обычный 15 2 2 2 3 12" xfId="28969"/>
    <cellStyle name="Обычный 15 2 2 2 3 13" xfId="57847"/>
    <cellStyle name="Обычный 15 2 2 2 3 14" xfId="59197"/>
    <cellStyle name="Обычный 15 2 2 2 3 2" xfId="1201"/>
    <cellStyle name="Обычный 15 2 2 2 3 2 10" xfId="29492"/>
    <cellStyle name="Обычный 15 2 2 2 3 2 11" xfId="57848"/>
    <cellStyle name="Обычный 15 2 2 2 3 2 12" xfId="59198"/>
    <cellStyle name="Обычный 15 2 2 2 3 2 2" xfId="3177"/>
    <cellStyle name="Обычный 15 2 2 2 3 2 2 2" xfId="10156"/>
    <cellStyle name="Обычный 15 2 2 2 3 2 2 2 2" xfId="38441"/>
    <cellStyle name="Обычный 15 2 2 2 3 2 2 3" xfId="17325"/>
    <cellStyle name="Обычный 15 2 2 2 3 2 2 3 2" xfId="45610"/>
    <cellStyle name="Обычный 15 2 2 2 3 2 2 4" xfId="24138"/>
    <cellStyle name="Обычный 15 2 2 2 3 2 2 4 2" xfId="52422"/>
    <cellStyle name="Обычный 15 2 2 2 3 2 2 5" xfId="31467"/>
    <cellStyle name="Обычный 15 2 2 2 3 2 2 6" xfId="60543"/>
    <cellStyle name="Обычный 15 2 2 2 3 2 3" xfId="5083"/>
    <cellStyle name="Обычный 15 2 2 2 3 2 3 2" xfId="10157"/>
    <cellStyle name="Обычный 15 2 2 2 3 2 3 2 2" xfId="38442"/>
    <cellStyle name="Обычный 15 2 2 2 3 2 3 3" xfId="24139"/>
    <cellStyle name="Обычный 15 2 2 2 3 2 3 3 2" xfId="52423"/>
    <cellStyle name="Обычный 15 2 2 2 3 2 3 4" xfId="33372"/>
    <cellStyle name="Обычный 15 2 2 2 3 2 4" xfId="6401"/>
    <cellStyle name="Обычный 15 2 2 2 3 2 4 2" xfId="10158"/>
    <cellStyle name="Обычный 15 2 2 2 3 2 4 2 2" xfId="38443"/>
    <cellStyle name="Обычный 15 2 2 2 3 2 4 3" xfId="24140"/>
    <cellStyle name="Обычный 15 2 2 2 3 2 4 3 2" xfId="52424"/>
    <cellStyle name="Обычный 15 2 2 2 3 2 4 4" xfId="34688"/>
    <cellStyle name="Обычный 15 2 2 2 3 2 5" xfId="10155"/>
    <cellStyle name="Обычный 15 2 2 2 3 2 5 2" xfId="38440"/>
    <cellStyle name="Обычный 15 2 2 2 3 2 6" xfId="15350"/>
    <cellStyle name="Обычный 15 2 2 2 3 2 6 2" xfId="43635"/>
    <cellStyle name="Обычный 15 2 2 2 3 2 7" xfId="19322"/>
    <cellStyle name="Обычный 15 2 2 2 3 2 7 2" xfId="47606"/>
    <cellStyle name="Обычный 15 2 2 2 3 2 8" xfId="20545"/>
    <cellStyle name="Обычный 15 2 2 2 3 2 8 2" xfId="48829"/>
    <cellStyle name="Обычный 15 2 2 2 3 2 9" xfId="24137"/>
    <cellStyle name="Обычный 15 2 2 2 3 2 9 2" xfId="52421"/>
    <cellStyle name="Обычный 15 2 2 2 3 3" xfId="1996"/>
    <cellStyle name="Обычный 15 2 2 2 3 3 2" xfId="3971"/>
    <cellStyle name="Обычный 15 2 2 2 3 3 2 2" xfId="10160"/>
    <cellStyle name="Обычный 15 2 2 2 3 3 2 2 2" xfId="38445"/>
    <cellStyle name="Обычный 15 2 2 2 3 3 2 3" xfId="18119"/>
    <cellStyle name="Обычный 15 2 2 2 3 3 2 3 2" xfId="46404"/>
    <cellStyle name="Обычный 15 2 2 2 3 3 2 4" xfId="24142"/>
    <cellStyle name="Обычный 15 2 2 2 3 3 2 4 2" xfId="52426"/>
    <cellStyle name="Обычный 15 2 2 2 3 3 2 5" xfId="32261"/>
    <cellStyle name="Обычный 15 2 2 2 3 3 3" xfId="10159"/>
    <cellStyle name="Обычный 15 2 2 2 3 3 3 2" xfId="38444"/>
    <cellStyle name="Обычный 15 2 2 2 3 3 4" xfId="16144"/>
    <cellStyle name="Обычный 15 2 2 2 3 3 4 2" xfId="44429"/>
    <cellStyle name="Обычный 15 2 2 2 3 3 5" xfId="24141"/>
    <cellStyle name="Обычный 15 2 2 2 3 3 5 2" xfId="52425"/>
    <cellStyle name="Обычный 15 2 2 2 3 3 6" xfId="30286"/>
    <cellStyle name="Обычный 15 2 2 2 3 3 7" xfId="60542"/>
    <cellStyle name="Обычный 15 2 2 2 3 4" xfId="2654"/>
    <cellStyle name="Обычный 15 2 2 2 3 4 2" xfId="10161"/>
    <cellStyle name="Обычный 15 2 2 2 3 4 2 2" xfId="38446"/>
    <cellStyle name="Обычный 15 2 2 2 3 4 3" xfId="16802"/>
    <cellStyle name="Обычный 15 2 2 2 3 4 3 2" xfId="45087"/>
    <cellStyle name="Обычный 15 2 2 2 3 4 4" xfId="24143"/>
    <cellStyle name="Обычный 15 2 2 2 3 4 4 2" xfId="52427"/>
    <cellStyle name="Обычный 15 2 2 2 3 4 5" xfId="30944"/>
    <cellStyle name="Обычный 15 2 2 2 3 5" xfId="5082"/>
    <cellStyle name="Обычный 15 2 2 2 3 5 2" xfId="10162"/>
    <cellStyle name="Обычный 15 2 2 2 3 5 2 2" xfId="38447"/>
    <cellStyle name="Обычный 15 2 2 2 3 5 3" xfId="24144"/>
    <cellStyle name="Обычный 15 2 2 2 3 5 3 2" xfId="52428"/>
    <cellStyle name="Обычный 15 2 2 2 3 5 4" xfId="33371"/>
    <cellStyle name="Обычный 15 2 2 2 3 6" xfId="6400"/>
    <cellStyle name="Обычный 15 2 2 2 3 6 2" xfId="10163"/>
    <cellStyle name="Обычный 15 2 2 2 3 6 2 2" xfId="38448"/>
    <cellStyle name="Обычный 15 2 2 2 3 6 3" xfId="24145"/>
    <cellStyle name="Обычный 15 2 2 2 3 6 3 2" xfId="52429"/>
    <cellStyle name="Обычный 15 2 2 2 3 6 4" xfId="34687"/>
    <cellStyle name="Обычный 15 2 2 2 3 7" xfId="10154"/>
    <cellStyle name="Обычный 15 2 2 2 3 7 2" xfId="38439"/>
    <cellStyle name="Обычный 15 2 2 2 3 8" xfId="14827"/>
    <cellStyle name="Обычный 15 2 2 2 3 8 2" xfId="43112"/>
    <cellStyle name="Обычный 15 2 2 2 3 9" xfId="19321"/>
    <cellStyle name="Обычный 15 2 2 2 3 9 2" xfId="47605"/>
    <cellStyle name="Обычный 15 2 2 2 4" xfId="1198"/>
    <cellStyle name="Обычный 15 2 2 2 4 10" xfId="29489"/>
    <cellStyle name="Обычный 15 2 2 2 4 11" xfId="57849"/>
    <cellStyle name="Обычный 15 2 2 2 4 12" xfId="59199"/>
    <cellStyle name="Обычный 15 2 2 2 4 2" xfId="3174"/>
    <cellStyle name="Обычный 15 2 2 2 4 2 2" xfId="10165"/>
    <cellStyle name="Обычный 15 2 2 2 4 2 2 2" xfId="38450"/>
    <cellStyle name="Обычный 15 2 2 2 4 2 3" xfId="17322"/>
    <cellStyle name="Обычный 15 2 2 2 4 2 3 2" xfId="45607"/>
    <cellStyle name="Обычный 15 2 2 2 4 2 4" xfId="24147"/>
    <cellStyle name="Обычный 15 2 2 2 4 2 4 2" xfId="52431"/>
    <cellStyle name="Обычный 15 2 2 2 4 2 5" xfId="31464"/>
    <cellStyle name="Обычный 15 2 2 2 4 2 6" xfId="60544"/>
    <cellStyle name="Обычный 15 2 2 2 4 3" xfId="5084"/>
    <cellStyle name="Обычный 15 2 2 2 4 3 2" xfId="10166"/>
    <cellStyle name="Обычный 15 2 2 2 4 3 2 2" xfId="38451"/>
    <cellStyle name="Обычный 15 2 2 2 4 3 3" xfId="24148"/>
    <cellStyle name="Обычный 15 2 2 2 4 3 3 2" xfId="52432"/>
    <cellStyle name="Обычный 15 2 2 2 4 3 4" xfId="33373"/>
    <cellStyle name="Обычный 15 2 2 2 4 4" xfId="6402"/>
    <cellStyle name="Обычный 15 2 2 2 4 4 2" xfId="10167"/>
    <cellStyle name="Обычный 15 2 2 2 4 4 2 2" xfId="38452"/>
    <cellStyle name="Обычный 15 2 2 2 4 4 3" xfId="24149"/>
    <cellStyle name="Обычный 15 2 2 2 4 4 3 2" xfId="52433"/>
    <cellStyle name="Обычный 15 2 2 2 4 4 4" xfId="34689"/>
    <cellStyle name="Обычный 15 2 2 2 4 5" xfId="10164"/>
    <cellStyle name="Обычный 15 2 2 2 4 5 2" xfId="38449"/>
    <cellStyle name="Обычный 15 2 2 2 4 6" xfId="15347"/>
    <cellStyle name="Обычный 15 2 2 2 4 6 2" xfId="43632"/>
    <cellStyle name="Обычный 15 2 2 2 4 7" xfId="19323"/>
    <cellStyle name="Обычный 15 2 2 2 4 7 2" xfId="47607"/>
    <cellStyle name="Обычный 15 2 2 2 4 8" xfId="20546"/>
    <cellStyle name="Обычный 15 2 2 2 4 8 2" xfId="48830"/>
    <cellStyle name="Обычный 15 2 2 2 4 9" xfId="24146"/>
    <cellStyle name="Обычный 15 2 2 2 4 9 2" xfId="52430"/>
    <cellStyle name="Обычный 15 2 2 2 5" xfId="1667"/>
    <cellStyle name="Обычный 15 2 2 2 5 2" xfId="3642"/>
    <cellStyle name="Обычный 15 2 2 2 5 2 2" xfId="10169"/>
    <cellStyle name="Обычный 15 2 2 2 5 2 2 2" xfId="38454"/>
    <cellStyle name="Обычный 15 2 2 2 5 2 3" xfId="17790"/>
    <cellStyle name="Обычный 15 2 2 2 5 2 3 2" xfId="46075"/>
    <cellStyle name="Обычный 15 2 2 2 5 2 4" xfId="24151"/>
    <cellStyle name="Обычный 15 2 2 2 5 2 4 2" xfId="52435"/>
    <cellStyle name="Обычный 15 2 2 2 5 2 5" xfId="31932"/>
    <cellStyle name="Обычный 15 2 2 2 5 3" xfId="10168"/>
    <cellStyle name="Обычный 15 2 2 2 5 3 2" xfId="38453"/>
    <cellStyle name="Обычный 15 2 2 2 5 4" xfId="15815"/>
    <cellStyle name="Обычный 15 2 2 2 5 4 2" xfId="44100"/>
    <cellStyle name="Обычный 15 2 2 2 5 5" xfId="24150"/>
    <cellStyle name="Обычный 15 2 2 2 5 5 2" xfId="52434"/>
    <cellStyle name="Обычный 15 2 2 2 5 6" xfId="29957"/>
    <cellStyle name="Обычный 15 2 2 2 5 7" xfId="60537"/>
    <cellStyle name="Обычный 15 2 2 2 6" xfId="2325"/>
    <cellStyle name="Обычный 15 2 2 2 6 2" xfId="10170"/>
    <cellStyle name="Обычный 15 2 2 2 6 2 2" xfId="38455"/>
    <cellStyle name="Обычный 15 2 2 2 6 3" xfId="16473"/>
    <cellStyle name="Обычный 15 2 2 2 6 3 2" xfId="44758"/>
    <cellStyle name="Обычный 15 2 2 2 6 4" xfId="24152"/>
    <cellStyle name="Обычный 15 2 2 2 6 4 2" xfId="52436"/>
    <cellStyle name="Обычный 15 2 2 2 6 5" xfId="30615"/>
    <cellStyle name="Обычный 15 2 2 2 7" xfId="4302"/>
    <cellStyle name="Обычный 15 2 2 2 7 2" xfId="10171"/>
    <cellStyle name="Обычный 15 2 2 2 7 2 2" xfId="38456"/>
    <cellStyle name="Обычный 15 2 2 2 7 3" xfId="18450"/>
    <cellStyle name="Обычный 15 2 2 2 7 3 2" xfId="46735"/>
    <cellStyle name="Обычный 15 2 2 2 7 4" xfId="24153"/>
    <cellStyle name="Обычный 15 2 2 2 7 4 2" xfId="52437"/>
    <cellStyle name="Обычный 15 2 2 2 7 5" xfId="32592"/>
    <cellStyle name="Обычный 15 2 2 2 8" xfId="4465"/>
    <cellStyle name="Обычный 15 2 2 2 8 2" xfId="10172"/>
    <cellStyle name="Обычный 15 2 2 2 8 2 2" xfId="38457"/>
    <cellStyle name="Обычный 15 2 2 2 8 3" xfId="18613"/>
    <cellStyle name="Обычный 15 2 2 2 8 3 2" xfId="46898"/>
    <cellStyle name="Обычный 15 2 2 2 8 4" xfId="24154"/>
    <cellStyle name="Обычный 15 2 2 2 8 4 2" xfId="52438"/>
    <cellStyle name="Обычный 15 2 2 2 8 5" xfId="32755"/>
    <cellStyle name="Обычный 15 2 2 2 9" xfId="5077"/>
    <cellStyle name="Обычный 15 2 2 2 9 2" xfId="10173"/>
    <cellStyle name="Обычный 15 2 2 2 9 2 2" xfId="38458"/>
    <cellStyle name="Обычный 15 2 2 2 9 3" xfId="24155"/>
    <cellStyle name="Обычный 15 2 2 2 9 3 2" xfId="52439"/>
    <cellStyle name="Обычный 15 2 2 2 9 4" xfId="33366"/>
    <cellStyle name="Обычный 15 2 2 20" xfId="56921"/>
    <cellStyle name="Обычный 15 2 2 21" xfId="57215"/>
    <cellStyle name="Обычный 15 2 2 22" xfId="57841"/>
    <cellStyle name="Обычный 15 2 2 23" xfId="59191"/>
    <cellStyle name="Обычный 15 2 2 3" xfId="500"/>
    <cellStyle name="Обычный 15 2 2 3 10" xfId="19324"/>
    <cellStyle name="Обычный 15 2 2 3 10 2" xfId="47608"/>
    <cellStyle name="Обычный 15 2 2 3 11" xfId="20547"/>
    <cellStyle name="Обычный 15 2 2 3 11 2" xfId="48831"/>
    <cellStyle name="Обычный 15 2 2 3 12" xfId="24156"/>
    <cellStyle name="Обычный 15 2 2 3 12 2" xfId="52440"/>
    <cellStyle name="Обычный 15 2 2 3 13" xfId="28803"/>
    <cellStyle name="Обычный 15 2 2 3 14" xfId="57850"/>
    <cellStyle name="Обычный 15 2 2 3 15" xfId="59200"/>
    <cellStyle name="Обычный 15 2 2 3 2" xfId="840"/>
    <cellStyle name="Обычный 15 2 2 3 2 10" xfId="20548"/>
    <cellStyle name="Обычный 15 2 2 3 2 10 2" xfId="48832"/>
    <cellStyle name="Обычный 15 2 2 3 2 11" xfId="24157"/>
    <cellStyle name="Обычный 15 2 2 3 2 11 2" xfId="52441"/>
    <cellStyle name="Обычный 15 2 2 3 2 12" xfId="29132"/>
    <cellStyle name="Обычный 15 2 2 3 2 13" xfId="57851"/>
    <cellStyle name="Обычный 15 2 2 3 2 14" xfId="59201"/>
    <cellStyle name="Обычный 15 2 2 3 2 2" xfId="1203"/>
    <cellStyle name="Обычный 15 2 2 3 2 2 10" xfId="29494"/>
    <cellStyle name="Обычный 15 2 2 3 2 2 11" xfId="57852"/>
    <cellStyle name="Обычный 15 2 2 3 2 2 12" xfId="59202"/>
    <cellStyle name="Обычный 15 2 2 3 2 2 2" xfId="3179"/>
    <cellStyle name="Обычный 15 2 2 3 2 2 2 2" xfId="10177"/>
    <cellStyle name="Обычный 15 2 2 3 2 2 2 2 2" xfId="38462"/>
    <cellStyle name="Обычный 15 2 2 3 2 2 2 3" xfId="17327"/>
    <cellStyle name="Обычный 15 2 2 3 2 2 2 3 2" xfId="45612"/>
    <cellStyle name="Обычный 15 2 2 3 2 2 2 4" xfId="24159"/>
    <cellStyle name="Обычный 15 2 2 3 2 2 2 4 2" xfId="52443"/>
    <cellStyle name="Обычный 15 2 2 3 2 2 2 5" xfId="31469"/>
    <cellStyle name="Обычный 15 2 2 3 2 2 2 6" xfId="60547"/>
    <cellStyle name="Обычный 15 2 2 3 2 2 3" xfId="5087"/>
    <cellStyle name="Обычный 15 2 2 3 2 2 3 2" xfId="10178"/>
    <cellStyle name="Обычный 15 2 2 3 2 2 3 2 2" xfId="38463"/>
    <cellStyle name="Обычный 15 2 2 3 2 2 3 3" xfId="24160"/>
    <cellStyle name="Обычный 15 2 2 3 2 2 3 3 2" xfId="52444"/>
    <cellStyle name="Обычный 15 2 2 3 2 2 3 4" xfId="33376"/>
    <cellStyle name="Обычный 15 2 2 3 2 2 4" xfId="6405"/>
    <cellStyle name="Обычный 15 2 2 3 2 2 4 2" xfId="10179"/>
    <cellStyle name="Обычный 15 2 2 3 2 2 4 2 2" xfId="38464"/>
    <cellStyle name="Обычный 15 2 2 3 2 2 4 3" xfId="24161"/>
    <cellStyle name="Обычный 15 2 2 3 2 2 4 3 2" xfId="52445"/>
    <cellStyle name="Обычный 15 2 2 3 2 2 4 4" xfId="34692"/>
    <cellStyle name="Обычный 15 2 2 3 2 2 5" xfId="10176"/>
    <cellStyle name="Обычный 15 2 2 3 2 2 5 2" xfId="38461"/>
    <cellStyle name="Обычный 15 2 2 3 2 2 6" xfId="15352"/>
    <cellStyle name="Обычный 15 2 2 3 2 2 6 2" xfId="43637"/>
    <cellStyle name="Обычный 15 2 2 3 2 2 7" xfId="19326"/>
    <cellStyle name="Обычный 15 2 2 3 2 2 7 2" xfId="47610"/>
    <cellStyle name="Обычный 15 2 2 3 2 2 8" xfId="20549"/>
    <cellStyle name="Обычный 15 2 2 3 2 2 8 2" xfId="48833"/>
    <cellStyle name="Обычный 15 2 2 3 2 2 9" xfId="24158"/>
    <cellStyle name="Обычный 15 2 2 3 2 2 9 2" xfId="52442"/>
    <cellStyle name="Обычный 15 2 2 3 2 3" xfId="2159"/>
    <cellStyle name="Обычный 15 2 2 3 2 3 2" xfId="4134"/>
    <cellStyle name="Обычный 15 2 2 3 2 3 2 2" xfId="10181"/>
    <cellStyle name="Обычный 15 2 2 3 2 3 2 2 2" xfId="38466"/>
    <cellStyle name="Обычный 15 2 2 3 2 3 2 3" xfId="18282"/>
    <cellStyle name="Обычный 15 2 2 3 2 3 2 3 2" xfId="46567"/>
    <cellStyle name="Обычный 15 2 2 3 2 3 2 4" xfId="24163"/>
    <cellStyle name="Обычный 15 2 2 3 2 3 2 4 2" xfId="52447"/>
    <cellStyle name="Обычный 15 2 2 3 2 3 2 5" xfId="32424"/>
    <cellStyle name="Обычный 15 2 2 3 2 3 3" xfId="10180"/>
    <cellStyle name="Обычный 15 2 2 3 2 3 3 2" xfId="38465"/>
    <cellStyle name="Обычный 15 2 2 3 2 3 4" xfId="16307"/>
    <cellStyle name="Обычный 15 2 2 3 2 3 4 2" xfId="44592"/>
    <cellStyle name="Обычный 15 2 2 3 2 3 5" xfId="24162"/>
    <cellStyle name="Обычный 15 2 2 3 2 3 5 2" xfId="52446"/>
    <cellStyle name="Обычный 15 2 2 3 2 3 6" xfId="30449"/>
    <cellStyle name="Обычный 15 2 2 3 2 3 7" xfId="60546"/>
    <cellStyle name="Обычный 15 2 2 3 2 4" xfId="2817"/>
    <cellStyle name="Обычный 15 2 2 3 2 4 2" xfId="10182"/>
    <cellStyle name="Обычный 15 2 2 3 2 4 2 2" xfId="38467"/>
    <cellStyle name="Обычный 15 2 2 3 2 4 3" xfId="16965"/>
    <cellStyle name="Обычный 15 2 2 3 2 4 3 2" xfId="45250"/>
    <cellStyle name="Обычный 15 2 2 3 2 4 4" xfId="24164"/>
    <cellStyle name="Обычный 15 2 2 3 2 4 4 2" xfId="52448"/>
    <cellStyle name="Обычный 15 2 2 3 2 4 5" xfId="31107"/>
    <cellStyle name="Обычный 15 2 2 3 2 5" xfId="5086"/>
    <cellStyle name="Обычный 15 2 2 3 2 5 2" xfId="10183"/>
    <cellStyle name="Обычный 15 2 2 3 2 5 2 2" xfId="38468"/>
    <cellStyle name="Обычный 15 2 2 3 2 5 3" xfId="24165"/>
    <cellStyle name="Обычный 15 2 2 3 2 5 3 2" xfId="52449"/>
    <cellStyle name="Обычный 15 2 2 3 2 5 4" xfId="33375"/>
    <cellStyle name="Обычный 15 2 2 3 2 6" xfId="6404"/>
    <cellStyle name="Обычный 15 2 2 3 2 6 2" xfId="10184"/>
    <cellStyle name="Обычный 15 2 2 3 2 6 2 2" xfId="38469"/>
    <cellStyle name="Обычный 15 2 2 3 2 6 3" xfId="24166"/>
    <cellStyle name="Обычный 15 2 2 3 2 6 3 2" xfId="52450"/>
    <cellStyle name="Обычный 15 2 2 3 2 6 4" xfId="34691"/>
    <cellStyle name="Обычный 15 2 2 3 2 7" xfId="10175"/>
    <cellStyle name="Обычный 15 2 2 3 2 7 2" xfId="38460"/>
    <cellStyle name="Обычный 15 2 2 3 2 8" xfId="14990"/>
    <cellStyle name="Обычный 15 2 2 3 2 8 2" xfId="43275"/>
    <cellStyle name="Обычный 15 2 2 3 2 9" xfId="19325"/>
    <cellStyle name="Обычный 15 2 2 3 2 9 2" xfId="47609"/>
    <cellStyle name="Обычный 15 2 2 3 3" xfId="1202"/>
    <cellStyle name="Обычный 15 2 2 3 3 10" xfId="29493"/>
    <cellStyle name="Обычный 15 2 2 3 3 11" xfId="57853"/>
    <cellStyle name="Обычный 15 2 2 3 3 12" xfId="59203"/>
    <cellStyle name="Обычный 15 2 2 3 3 2" xfId="3178"/>
    <cellStyle name="Обычный 15 2 2 3 3 2 2" xfId="10186"/>
    <cellStyle name="Обычный 15 2 2 3 3 2 2 2" xfId="38471"/>
    <cellStyle name="Обычный 15 2 2 3 3 2 3" xfId="17326"/>
    <cellStyle name="Обычный 15 2 2 3 3 2 3 2" xfId="45611"/>
    <cellStyle name="Обычный 15 2 2 3 3 2 4" xfId="24168"/>
    <cellStyle name="Обычный 15 2 2 3 3 2 4 2" xfId="52452"/>
    <cellStyle name="Обычный 15 2 2 3 3 2 5" xfId="31468"/>
    <cellStyle name="Обычный 15 2 2 3 3 2 6" xfId="60548"/>
    <cellStyle name="Обычный 15 2 2 3 3 3" xfId="5088"/>
    <cellStyle name="Обычный 15 2 2 3 3 3 2" xfId="10187"/>
    <cellStyle name="Обычный 15 2 2 3 3 3 2 2" xfId="38472"/>
    <cellStyle name="Обычный 15 2 2 3 3 3 3" xfId="24169"/>
    <cellStyle name="Обычный 15 2 2 3 3 3 3 2" xfId="52453"/>
    <cellStyle name="Обычный 15 2 2 3 3 3 4" xfId="33377"/>
    <cellStyle name="Обычный 15 2 2 3 3 4" xfId="6406"/>
    <cellStyle name="Обычный 15 2 2 3 3 4 2" xfId="10188"/>
    <cellStyle name="Обычный 15 2 2 3 3 4 2 2" xfId="38473"/>
    <cellStyle name="Обычный 15 2 2 3 3 4 3" xfId="24170"/>
    <cellStyle name="Обычный 15 2 2 3 3 4 3 2" xfId="52454"/>
    <cellStyle name="Обычный 15 2 2 3 3 4 4" xfId="34693"/>
    <cellStyle name="Обычный 15 2 2 3 3 5" xfId="10185"/>
    <cellStyle name="Обычный 15 2 2 3 3 5 2" xfId="38470"/>
    <cellStyle name="Обычный 15 2 2 3 3 6" xfId="15351"/>
    <cellStyle name="Обычный 15 2 2 3 3 6 2" xfId="43636"/>
    <cellStyle name="Обычный 15 2 2 3 3 7" xfId="19327"/>
    <cellStyle name="Обычный 15 2 2 3 3 7 2" xfId="47611"/>
    <cellStyle name="Обычный 15 2 2 3 3 8" xfId="20550"/>
    <cellStyle name="Обычный 15 2 2 3 3 8 2" xfId="48834"/>
    <cellStyle name="Обычный 15 2 2 3 3 9" xfId="24167"/>
    <cellStyle name="Обычный 15 2 2 3 3 9 2" xfId="52451"/>
    <cellStyle name="Обычный 15 2 2 3 4" xfId="1830"/>
    <cellStyle name="Обычный 15 2 2 3 4 2" xfId="3805"/>
    <cellStyle name="Обычный 15 2 2 3 4 2 2" xfId="10190"/>
    <cellStyle name="Обычный 15 2 2 3 4 2 2 2" xfId="38475"/>
    <cellStyle name="Обычный 15 2 2 3 4 2 3" xfId="17953"/>
    <cellStyle name="Обычный 15 2 2 3 4 2 3 2" xfId="46238"/>
    <cellStyle name="Обычный 15 2 2 3 4 2 4" xfId="24172"/>
    <cellStyle name="Обычный 15 2 2 3 4 2 4 2" xfId="52456"/>
    <cellStyle name="Обычный 15 2 2 3 4 2 5" xfId="32095"/>
    <cellStyle name="Обычный 15 2 2 3 4 3" xfId="10189"/>
    <cellStyle name="Обычный 15 2 2 3 4 3 2" xfId="38474"/>
    <cellStyle name="Обычный 15 2 2 3 4 4" xfId="15978"/>
    <cellStyle name="Обычный 15 2 2 3 4 4 2" xfId="44263"/>
    <cellStyle name="Обычный 15 2 2 3 4 5" xfId="24171"/>
    <cellStyle name="Обычный 15 2 2 3 4 5 2" xfId="52455"/>
    <cellStyle name="Обычный 15 2 2 3 4 6" xfId="30120"/>
    <cellStyle name="Обычный 15 2 2 3 4 7" xfId="60545"/>
    <cellStyle name="Обычный 15 2 2 3 5" xfId="2488"/>
    <cellStyle name="Обычный 15 2 2 3 5 2" xfId="10191"/>
    <cellStyle name="Обычный 15 2 2 3 5 2 2" xfId="38476"/>
    <cellStyle name="Обычный 15 2 2 3 5 3" xfId="16636"/>
    <cellStyle name="Обычный 15 2 2 3 5 3 2" xfId="44921"/>
    <cellStyle name="Обычный 15 2 2 3 5 4" xfId="24173"/>
    <cellStyle name="Обычный 15 2 2 3 5 4 2" xfId="52457"/>
    <cellStyle name="Обычный 15 2 2 3 5 5" xfId="30778"/>
    <cellStyle name="Обычный 15 2 2 3 6" xfId="5085"/>
    <cellStyle name="Обычный 15 2 2 3 6 2" xfId="10192"/>
    <cellStyle name="Обычный 15 2 2 3 6 2 2" xfId="38477"/>
    <cellStyle name="Обычный 15 2 2 3 6 3" xfId="24174"/>
    <cellStyle name="Обычный 15 2 2 3 6 3 2" xfId="52458"/>
    <cellStyle name="Обычный 15 2 2 3 6 4" xfId="33374"/>
    <cellStyle name="Обычный 15 2 2 3 7" xfId="6403"/>
    <cellStyle name="Обычный 15 2 2 3 7 2" xfId="10193"/>
    <cellStyle name="Обычный 15 2 2 3 7 2 2" xfId="38478"/>
    <cellStyle name="Обычный 15 2 2 3 7 3" xfId="24175"/>
    <cellStyle name="Обычный 15 2 2 3 7 3 2" xfId="52459"/>
    <cellStyle name="Обычный 15 2 2 3 7 4" xfId="34690"/>
    <cellStyle name="Обычный 15 2 2 3 8" xfId="10174"/>
    <cellStyle name="Обычный 15 2 2 3 8 2" xfId="38459"/>
    <cellStyle name="Обычный 15 2 2 3 9" xfId="14661"/>
    <cellStyle name="Обычный 15 2 2 3 9 2" xfId="42946"/>
    <cellStyle name="Обычный 15 2 2 4" xfId="673"/>
    <cellStyle name="Обычный 15 2 2 4 10" xfId="20551"/>
    <cellStyle name="Обычный 15 2 2 4 10 2" xfId="48835"/>
    <cellStyle name="Обычный 15 2 2 4 11" xfId="24176"/>
    <cellStyle name="Обычный 15 2 2 4 11 2" xfId="52460"/>
    <cellStyle name="Обычный 15 2 2 4 12" xfId="28968"/>
    <cellStyle name="Обычный 15 2 2 4 13" xfId="57854"/>
    <cellStyle name="Обычный 15 2 2 4 14" xfId="59204"/>
    <cellStyle name="Обычный 15 2 2 4 2" xfId="1204"/>
    <cellStyle name="Обычный 15 2 2 4 2 10" xfId="29495"/>
    <cellStyle name="Обычный 15 2 2 4 2 11" xfId="57855"/>
    <cellStyle name="Обычный 15 2 2 4 2 12" xfId="59205"/>
    <cellStyle name="Обычный 15 2 2 4 2 2" xfId="3180"/>
    <cellStyle name="Обычный 15 2 2 4 2 2 2" xfId="10196"/>
    <cellStyle name="Обычный 15 2 2 4 2 2 2 2" xfId="38481"/>
    <cellStyle name="Обычный 15 2 2 4 2 2 3" xfId="17328"/>
    <cellStyle name="Обычный 15 2 2 4 2 2 3 2" xfId="45613"/>
    <cellStyle name="Обычный 15 2 2 4 2 2 4" xfId="24178"/>
    <cellStyle name="Обычный 15 2 2 4 2 2 4 2" xfId="52462"/>
    <cellStyle name="Обычный 15 2 2 4 2 2 5" xfId="31470"/>
    <cellStyle name="Обычный 15 2 2 4 2 2 6" xfId="60550"/>
    <cellStyle name="Обычный 15 2 2 4 2 3" xfId="5090"/>
    <cellStyle name="Обычный 15 2 2 4 2 3 2" xfId="10197"/>
    <cellStyle name="Обычный 15 2 2 4 2 3 2 2" xfId="38482"/>
    <cellStyle name="Обычный 15 2 2 4 2 3 3" xfId="24179"/>
    <cellStyle name="Обычный 15 2 2 4 2 3 3 2" xfId="52463"/>
    <cellStyle name="Обычный 15 2 2 4 2 3 4" xfId="33379"/>
    <cellStyle name="Обычный 15 2 2 4 2 4" xfId="6408"/>
    <cellStyle name="Обычный 15 2 2 4 2 4 2" xfId="10198"/>
    <cellStyle name="Обычный 15 2 2 4 2 4 2 2" xfId="38483"/>
    <cellStyle name="Обычный 15 2 2 4 2 4 3" xfId="24180"/>
    <cellStyle name="Обычный 15 2 2 4 2 4 3 2" xfId="52464"/>
    <cellStyle name="Обычный 15 2 2 4 2 4 4" xfId="34695"/>
    <cellStyle name="Обычный 15 2 2 4 2 5" xfId="10195"/>
    <cellStyle name="Обычный 15 2 2 4 2 5 2" xfId="38480"/>
    <cellStyle name="Обычный 15 2 2 4 2 6" xfId="15353"/>
    <cellStyle name="Обычный 15 2 2 4 2 6 2" xfId="43638"/>
    <cellStyle name="Обычный 15 2 2 4 2 7" xfId="19329"/>
    <cellStyle name="Обычный 15 2 2 4 2 7 2" xfId="47613"/>
    <cellStyle name="Обычный 15 2 2 4 2 8" xfId="20552"/>
    <cellStyle name="Обычный 15 2 2 4 2 8 2" xfId="48836"/>
    <cellStyle name="Обычный 15 2 2 4 2 9" xfId="24177"/>
    <cellStyle name="Обычный 15 2 2 4 2 9 2" xfId="52461"/>
    <cellStyle name="Обычный 15 2 2 4 3" xfId="1995"/>
    <cellStyle name="Обычный 15 2 2 4 3 2" xfId="3970"/>
    <cellStyle name="Обычный 15 2 2 4 3 2 2" xfId="10200"/>
    <cellStyle name="Обычный 15 2 2 4 3 2 2 2" xfId="38485"/>
    <cellStyle name="Обычный 15 2 2 4 3 2 3" xfId="18118"/>
    <cellStyle name="Обычный 15 2 2 4 3 2 3 2" xfId="46403"/>
    <cellStyle name="Обычный 15 2 2 4 3 2 4" xfId="24182"/>
    <cellStyle name="Обычный 15 2 2 4 3 2 4 2" xfId="52466"/>
    <cellStyle name="Обычный 15 2 2 4 3 2 5" xfId="32260"/>
    <cellStyle name="Обычный 15 2 2 4 3 3" xfId="10199"/>
    <cellStyle name="Обычный 15 2 2 4 3 3 2" xfId="38484"/>
    <cellStyle name="Обычный 15 2 2 4 3 4" xfId="16143"/>
    <cellStyle name="Обычный 15 2 2 4 3 4 2" xfId="44428"/>
    <cellStyle name="Обычный 15 2 2 4 3 5" xfId="24181"/>
    <cellStyle name="Обычный 15 2 2 4 3 5 2" xfId="52465"/>
    <cellStyle name="Обычный 15 2 2 4 3 6" xfId="30285"/>
    <cellStyle name="Обычный 15 2 2 4 3 7" xfId="60549"/>
    <cellStyle name="Обычный 15 2 2 4 4" xfId="2653"/>
    <cellStyle name="Обычный 15 2 2 4 4 2" xfId="10201"/>
    <cellStyle name="Обычный 15 2 2 4 4 2 2" xfId="38486"/>
    <cellStyle name="Обычный 15 2 2 4 4 3" xfId="16801"/>
    <cellStyle name="Обычный 15 2 2 4 4 3 2" xfId="45086"/>
    <cellStyle name="Обычный 15 2 2 4 4 4" xfId="24183"/>
    <cellStyle name="Обычный 15 2 2 4 4 4 2" xfId="52467"/>
    <cellStyle name="Обычный 15 2 2 4 4 5" xfId="30943"/>
    <cellStyle name="Обычный 15 2 2 4 5" xfId="5089"/>
    <cellStyle name="Обычный 15 2 2 4 5 2" xfId="10202"/>
    <cellStyle name="Обычный 15 2 2 4 5 2 2" xfId="38487"/>
    <cellStyle name="Обычный 15 2 2 4 5 3" xfId="24184"/>
    <cellStyle name="Обычный 15 2 2 4 5 3 2" xfId="52468"/>
    <cellStyle name="Обычный 15 2 2 4 5 4" xfId="33378"/>
    <cellStyle name="Обычный 15 2 2 4 6" xfId="6407"/>
    <cellStyle name="Обычный 15 2 2 4 6 2" xfId="10203"/>
    <cellStyle name="Обычный 15 2 2 4 6 2 2" xfId="38488"/>
    <cellStyle name="Обычный 15 2 2 4 6 3" xfId="24185"/>
    <cellStyle name="Обычный 15 2 2 4 6 3 2" xfId="52469"/>
    <cellStyle name="Обычный 15 2 2 4 6 4" xfId="34694"/>
    <cellStyle name="Обычный 15 2 2 4 7" xfId="10194"/>
    <cellStyle name="Обычный 15 2 2 4 7 2" xfId="38479"/>
    <cellStyle name="Обычный 15 2 2 4 8" xfId="14826"/>
    <cellStyle name="Обычный 15 2 2 4 8 2" xfId="43111"/>
    <cellStyle name="Обычный 15 2 2 4 9" xfId="19328"/>
    <cellStyle name="Обычный 15 2 2 4 9 2" xfId="47612"/>
    <cellStyle name="Обычный 15 2 2 5" xfId="1197"/>
    <cellStyle name="Обычный 15 2 2 5 10" xfId="29488"/>
    <cellStyle name="Обычный 15 2 2 5 11" xfId="57856"/>
    <cellStyle name="Обычный 15 2 2 5 12" xfId="59206"/>
    <cellStyle name="Обычный 15 2 2 5 2" xfId="3173"/>
    <cellStyle name="Обычный 15 2 2 5 2 2" xfId="10205"/>
    <cellStyle name="Обычный 15 2 2 5 2 2 2" xfId="38490"/>
    <cellStyle name="Обычный 15 2 2 5 2 3" xfId="17321"/>
    <cellStyle name="Обычный 15 2 2 5 2 3 2" xfId="45606"/>
    <cellStyle name="Обычный 15 2 2 5 2 4" xfId="24187"/>
    <cellStyle name="Обычный 15 2 2 5 2 4 2" xfId="52471"/>
    <cellStyle name="Обычный 15 2 2 5 2 5" xfId="31463"/>
    <cellStyle name="Обычный 15 2 2 5 2 6" xfId="60551"/>
    <cellStyle name="Обычный 15 2 2 5 3" xfId="5091"/>
    <cellStyle name="Обычный 15 2 2 5 3 2" xfId="10206"/>
    <cellStyle name="Обычный 15 2 2 5 3 2 2" xfId="38491"/>
    <cellStyle name="Обычный 15 2 2 5 3 3" xfId="24188"/>
    <cellStyle name="Обычный 15 2 2 5 3 3 2" xfId="52472"/>
    <cellStyle name="Обычный 15 2 2 5 3 4" xfId="33380"/>
    <cellStyle name="Обычный 15 2 2 5 4" xfId="6409"/>
    <cellStyle name="Обычный 15 2 2 5 4 2" xfId="10207"/>
    <cellStyle name="Обычный 15 2 2 5 4 2 2" xfId="38492"/>
    <cellStyle name="Обычный 15 2 2 5 4 3" xfId="24189"/>
    <cellStyle name="Обычный 15 2 2 5 4 3 2" xfId="52473"/>
    <cellStyle name="Обычный 15 2 2 5 4 4" xfId="34696"/>
    <cellStyle name="Обычный 15 2 2 5 5" xfId="10204"/>
    <cellStyle name="Обычный 15 2 2 5 5 2" xfId="38489"/>
    <cellStyle name="Обычный 15 2 2 5 6" xfId="15346"/>
    <cellStyle name="Обычный 15 2 2 5 6 2" xfId="43631"/>
    <cellStyle name="Обычный 15 2 2 5 7" xfId="19330"/>
    <cellStyle name="Обычный 15 2 2 5 7 2" xfId="47614"/>
    <cellStyle name="Обычный 15 2 2 5 8" xfId="20553"/>
    <cellStyle name="Обычный 15 2 2 5 8 2" xfId="48837"/>
    <cellStyle name="Обычный 15 2 2 5 9" xfId="24186"/>
    <cellStyle name="Обычный 15 2 2 5 9 2" xfId="52470"/>
    <cellStyle name="Обычный 15 2 2 6" xfId="1666"/>
    <cellStyle name="Обычный 15 2 2 6 2" xfId="3641"/>
    <cellStyle name="Обычный 15 2 2 6 2 2" xfId="10209"/>
    <cellStyle name="Обычный 15 2 2 6 2 2 2" xfId="38494"/>
    <cellStyle name="Обычный 15 2 2 6 2 3" xfId="17789"/>
    <cellStyle name="Обычный 15 2 2 6 2 3 2" xfId="46074"/>
    <cellStyle name="Обычный 15 2 2 6 2 4" xfId="24191"/>
    <cellStyle name="Обычный 15 2 2 6 2 4 2" xfId="52475"/>
    <cellStyle name="Обычный 15 2 2 6 2 5" xfId="31931"/>
    <cellStyle name="Обычный 15 2 2 6 3" xfId="10208"/>
    <cellStyle name="Обычный 15 2 2 6 3 2" xfId="38493"/>
    <cellStyle name="Обычный 15 2 2 6 4" xfId="15814"/>
    <cellStyle name="Обычный 15 2 2 6 4 2" xfId="44099"/>
    <cellStyle name="Обычный 15 2 2 6 5" xfId="24190"/>
    <cellStyle name="Обычный 15 2 2 6 5 2" xfId="52474"/>
    <cellStyle name="Обычный 15 2 2 6 6" xfId="29956"/>
    <cellStyle name="Обычный 15 2 2 6 7" xfId="60536"/>
    <cellStyle name="Обычный 15 2 2 7" xfId="2324"/>
    <cellStyle name="Обычный 15 2 2 7 2" xfId="10210"/>
    <cellStyle name="Обычный 15 2 2 7 2 2" xfId="38495"/>
    <cellStyle name="Обычный 15 2 2 7 3" xfId="16472"/>
    <cellStyle name="Обычный 15 2 2 7 3 2" xfId="44757"/>
    <cellStyle name="Обычный 15 2 2 7 4" xfId="24192"/>
    <cellStyle name="Обычный 15 2 2 7 4 2" xfId="52476"/>
    <cellStyle name="Обычный 15 2 2 7 5" xfId="30614"/>
    <cellStyle name="Обычный 15 2 2 8" xfId="4301"/>
    <cellStyle name="Обычный 15 2 2 8 2" xfId="10211"/>
    <cellStyle name="Обычный 15 2 2 8 2 2" xfId="38496"/>
    <cellStyle name="Обычный 15 2 2 8 3" xfId="18449"/>
    <cellStyle name="Обычный 15 2 2 8 3 2" xfId="46734"/>
    <cellStyle name="Обычный 15 2 2 8 4" xfId="24193"/>
    <cellStyle name="Обычный 15 2 2 8 4 2" xfId="52477"/>
    <cellStyle name="Обычный 15 2 2 8 5" xfId="32591"/>
    <cellStyle name="Обычный 15 2 2 9" xfId="4464"/>
    <cellStyle name="Обычный 15 2 2 9 2" xfId="10212"/>
    <cellStyle name="Обычный 15 2 2 9 2 2" xfId="38497"/>
    <cellStyle name="Обычный 15 2 2 9 3" xfId="18612"/>
    <cellStyle name="Обычный 15 2 2 9 3 2" xfId="46897"/>
    <cellStyle name="Обычный 15 2 2 9 4" xfId="24194"/>
    <cellStyle name="Обычный 15 2 2 9 4 2" xfId="52478"/>
    <cellStyle name="Обычный 15 2 2 9 5" xfId="32754"/>
    <cellStyle name="Обычный 15 2 20" xfId="28476"/>
    <cellStyle name="Обычный 15 2 20 2" xfId="56760"/>
    <cellStyle name="Обычный 15 2 21" xfId="28638"/>
    <cellStyle name="Обычный 15 2 22" xfId="56920"/>
    <cellStyle name="Обычный 15 2 23" xfId="57214"/>
    <cellStyle name="Обычный 15 2 24" xfId="57840"/>
    <cellStyle name="Обычный 15 2 25" xfId="59190"/>
    <cellStyle name="Обычный 15 2 3" xfId="239"/>
    <cellStyle name="Обычный 15 2 3 10" xfId="5092"/>
    <cellStyle name="Обычный 15 2 3 10 2" xfId="10214"/>
    <cellStyle name="Обычный 15 2 3 10 2 2" xfId="38499"/>
    <cellStyle name="Обычный 15 2 3 10 3" xfId="24196"/>
    <cellStyle name="Обычный 15 2 3 10 3 2" xfId="52480"/>
    <cellStyle name="Обычный 15 2 3 10 4" xfId="33381"/>
    <cellStyle name="Обычный 15 2 3 11" xfId="6410"/>
    <cellStyle name="Обычный 15 2 3 11 2" xfId="10215"/>
    <cellStyle name="Обычный 15 2 3 11 2 2" xfId="38500"/>
    <cellStyle name="Обычный 15 2 3 11 3" xfId="24197"/>
    <cellStyle name="Обычный 15 2 3 11 3 2" xfId="52481"/>
    <cellStyle name="Обычный 15 2 3 11 4" xfId="34697"/>
    <cellStyle name="Обычный 15 2 3 12" xfId="7265"/>
    <cellStyle name="Обычный 15 2 3 12 2" xfId="10216"/>
    <cellStyle name="Обычный 15 2 3 12 2 2" xfId="38501"/>
    <cellStyle name="Обычный 15 2 3 12 3" xfId="24198"/>
    <cellStyle name="Обычный 15 2 3 12 3 2" xfId="52482"/>
    <cellStyle name="Обычный 15 2 3 12 4" xfId="35550"/>
    <cellStyle name="Обычный 15 2 3 13" xfId="10213"/>
    <cellStyle name="Обычный 15 2 3 13 2" xfId="38498"/>
    <cellStyle name="Обычный 15 2 3 14" xfId="14499"/>
    <cellStyle name="Обычный 15 2 3 14 2" xfId="42784"/>
    <cellStyle name="Обычный 15 2 3 15" xfId="18776"/>
    <cellStyle name="Обычный 15 2 3 15 2" xfId="47060"/>
    <cellStyle name="Обычный 15 2 3 16" xfId="20554"/>
    <cellStyle name="Обычный 15 2 3 16 2" xfId="48838"/>
    <cellStyle name="Обычный 15 2 3 17" xfId="24195"/>
    <cellStyle name="Обычный 15 2 3 17 2" xfId="52479"/>
    <cellStyle name="Обычный 15 2 3 18" xfId="28479"/>
    <cellStyle name="Обычный 15 2 3 18 2" xfId="56763"/>
    <cellStyle name="Обычный 15 2 3 19" xfId="28641"/>
    <cellStyle name="Обычный 15 2 3 2" xfId="240"/>
    <cellStyle name="Обычный 15 2 3 2 10" xfId="6411"/>
    <cellStyle name="Обычный 15 2 3 2 10 2" xfId="10218"/>
    <cellStyle name="Обычный 15 2 3 2 10 2 2" xfId="38503"/>
    <cellStyle name="Обычный 15 2 3 2 10 3" xfId="24200"/>
    <cellStyle name="Обычный 15 2 3 2 10 3 2" xfId="52484"/>
    <cellStyle name="Обычный 15 2 3 2 10 4" xfId="34698"/>
    <cellStyle name="Обычный 15 2 3 2 11" xfId="7266"/>
    <cellStyle name="Обычный 15 2 3 2 11 2" xfId="10219"/>
    <cellStyle name="Обычный 15 2 3 2 11 2 2" xfId="38504"/>
    <cellStyle name="Обычный 15 2 3 2 11 3" xfId="24201"/>
    <cellStyle name="Обычный 15 2 3 2 11 3 2" xfId="52485"/>
    <cellStyle name="Обычный 15 2 3 2 11 4" xfId="35551"/>
    <cellStyle name="Обычный 15 2 3 2 12" xfId="10217"/>
    <cellStyle name="Обычный 15 2 3 2 12 2" xfId="38502"/>
    <cellStyle name="Обычный 15 2 3 2 13" xfId="14500"/>
    <cellStyle name="Обычный 15 2 3 2 13 2" xfId="42785"/>
    <cellStyle name="Обычный 15 2 3 2 14" xfId="18777"/>
    <cellStyle name="Обычный 15 2 3 2 14 2" xfId="47061"/>
    <cellStyle name="Обычный 15 2 3 2 15" xfId="20555"/>
    <cellStyle name="Обычный 15 2 3 2 15 2" xfId="48839"/>
    <cellStyle name="Обычный 15 2 3 2 16" xfId="24199"/>
    <cellStyle name="Обычный 15 2 3 2 16 2" xfId="52483"/>
    <cellStyle name="Обычный 15 2 3 2 17" xfId="28480"/>
    <cellStyle name="Обычный 15 2 3 2 17 2" xfId="56764"/>
    <cellStyle name="Обычный 15 2 3 2 18" xfId="28642"/>
    <cellStyle name="Обычный 15 2 3 2 19" xfId="56924"/>
    <cellStyle name="Обычный 15 2 3 2 2" xfId="503"/>
    <cellStyle name="Обычный 15 2 3 2 2 10" xfId="19331"/>
    <cellStyle name="Обычный 15 2 3 2 2 10 2" xfId="47615"/>
    <cellStyle name="Обычный 15 2 3 2 2 11" xfId="20556"/>
    <cellStyle name="Обычный 15 2 3 2 2 11 2" xfId="48840"/>
    <cellStyle name="Обычный 15 2 3 2 2 12" xfId="24202"/>
    <cellStyle name="Обычный 15 2 3 2 2 12 2" xfId="52486"/>
    <cellStyle name="Обычный 15 2 3 2 2 13" xfId="28806"/>
    <cellStyle name="Обычный 15 2 3 2 2 14" xfId="57859"/>
    <cellStyle name="Обычный 15 2 3 2 2 15" xfId="59209"/>
    <cellStyle name="Обычный 15 2 3 2 2 2" xfId="843"/>
    <cellStyle name="Обычный 15 2 3 2 2 2 10" xfId="20557"/>
    <cellStyle name="Обычный 15 2 3 2 2 2 10 2" xfId="48841"/>
    <cellStyle name="Обычный 15 2 3 2 2 2 11" xfId="24203"/>
    <cellStyle name="Обычный 15 2 3 2 2 2 11 2" xfId="52487"/>
    <cellStyle name="Обычный 15 2 3 2 2 2 12" xfId="29135"/>
    <cellStyle name="Обычный 15 2 3 2 2 2 13" xfId="57860"/>
    <cellStyle name="Обычный 15 2 3 2 2 2 14" xfId="59210"/>
    <cellStyle name="Обычный 15 2 3 2 2 2 2" xfId="1208"/>
    <cellStyle name="Обычный 15 2 3 2 2 2 2 10" xfId="29499"/>
    <cellStyle name="Обычный 15 2 3 2 2 2 2 11" xfId="57861"/>
    <cellStyle name="Обычный 15 2 3 2 2 2 2 12" xfId="59211"/>
    <cellStyle name="Обычный 15 2 3 2 2 2 2 2" xfId="3184"/>
    <cellStyle name="Обычный 15 2 3 2 2 2 2 2 2" xfId="10223"/>
    <cellStyle name="Обычный 15 2 3 2 2 2 2 2 2 2" xfId="38508"/>
    <cellStyle name="Обычный 15 2 3 2 2 2 2 2 3" xfId="17332"/>
    <cellStyle name="Обычный 15 2 3 2 2 2 2 2 3 2" xfId="45617"/>
    <cellStyle name="Обычный 15 2 3 2 2 2 2 2 4" xfId="24205"/>
    <cellStyle name="Обычный 15 2 3 2 2 2 2 2 4 2" xfId="52489"/>
    <cellStyle name="Обычный 15 2 3 2 2 2 2 2 5" xfId="31474"/>
    <cellStyle name="Обычный 15 2 3 2 2 2 2 2 6" xfId="60556"/>
    <cellStyle name="Обычный 15 2 3 2 2 2 2 3" xfId="5096"/>
    <cellStyle name="Обычный 15 2 3 2 2 2 2 3 2" xfId="10224"/>
    <cellStyle name="Обычный 15 2 3 2 2 2 2 3 2 2" xfId="38509"/>
    <cellStyle name="Обычный 15 2 3 2 2 2 2 3 3" xfId="24206"/>
    <cellStyle name="Обычный 15 2 3 2 2 2 2 3 3 2" xfId="52490"/>
    <cellStyle name="Обычный 15 2 3 2 2 2 2 3 4" xfId="33385"/>
    <cellStyle name="Обычный 15 2 3 2 2 2 2 4" xfId="6414"/>
    <cellStyle name="Обычный 15 2 3 2 2 2 2 4 2" xfId="10225"/>
    <cellStyle name="Обычный 15 2 3 2 2 2 2 4 2 2" xfId="38510"/>
    <cellStyle name="Обычный 15 2 3 2 2 2 2 4 3" xfId="24207"/>
    <cellStyle name="Обычный 15 2 3 2 2 2 2 4 3 2" xfId="52491"/>
    <cellStyle name="Обычный 15 2 3 2 2 2 2 4 4" xfId="34701"/>
    <cellStyle name="Обычный 15 2 3 2 2 2 2 5" xfId="10222"/>
    <cellStyle name="Обычный 15 2 3 2 2 2 2 5 2" xfId="38507"/>
    <cellStyle name="Обычный 15 2 3 2 2 2 2 6" xfId="15357"/>
    <cellStyle name="Обычный 15 2 3 2 2 2 2 6 2" xfId="43642"/>
    <cellStyle name="Обычный 15 2 3 2 2 2 2 7" xfId="19333"/>
    <cellStyle name="Обычный 15 2 3 2 2 2 2 7 2" xfId="47617"/>
    <cellStyle name="Обычный 15 2 3 2 2 2 2 8" xfId="20558"/>
    <cellStyle name="Обычный 15 2 3 2 2 2 2 8 2" xfId="48842"/>
    <cellStyle name="Обычный 15 2 3 2 2 2 2 9" xfId="24204"/>
    <cellStyle name="Обычный 15 2 3 2 2 2 2 9 2" xfId="52488"/>
    <cellStyle name="Обычный 15 2 3 2 2 2 3" xfId="2162"/>
    <cellStyle name="Обычный 15 2 3 2 2 2 3 2" xfId="4137"/>
    <cellStyle name="Обычный 15 2 3 2 2 2 3 2 2" xfId="10227"/>
    <cellStyle name="Обычный 15 2 3 2 2 2 3 2 2 2" xfId="38512"/>
    <cellStyle name="Обычный 15 2 3 2 2 2 3 2 3" xfId="18285"/>
    <cellStyle name="Обычный 15 2 3 2 2 2 3 2 3 2" xfId="46570"/>
    <cellStyle name="Обычный 15 2 3 2 2 2 3 2 4" xfId="24209"/>
    <cellStyle name="Обычный 15 2 3 2 2 2 3 2 4 2" xfId="52493"/>
    <cellStyle name="Обычный 15 2 3 2 2 2 3 2 5" xfId="32427"/>
    <cellStyle name="Обычный 15 2 3 2 2 2 3 3" xfId="10226"/>
    <cellStyle name="Обычный 15 2 3 2 2 2 3 3 2" xfId="38511"/>
    <cellStyle name="Обычный 15 2 3 2 2 2 3 4" xfId="16310"/>
    <cellStyle name="Обычный 15 2 3 2 2 2 3 4 2" xfId="44595"/>
    <cellStyle name="Обычный 15 2 3 2 2 2 3 5" xfId="24208"/>
    <cellStyle name="Обычный 15 2 3 2 2 2 3 5 2" xfId="52492"/>
    <cellStyle name="Обычный 15 2 3 2 2 2 3 6" xfId="30452"/>
    <cellStyle name="Обычный 15 2 3 2 2 2 3 7" xfId="60555"/>
    <cellStyle name="Обычный 15 2 3 2 2 2 4" xfId="2820"/>
    <cellStyle name="Обычный 15 2 3 2 2 2 4 2" xfId="10228"/>
    <cellStyle name="Обычный 15 2 3 2 2 2 4 2 2" xfId="38513"/>
    <cellStyle name="Обычный 15 2 3 2 2 2 4 3" xfId="16968"/>
    <cellStyle name="Обычный 15 2 3 2 2 2 4 3 2" xfId="45253"/>
    <cellStyle name="Обычный 15 2 3 2 2 2 4 4" xfId="24210"/>
    <cellStyle name="Обычный 15 2 3 2 2 2 4 4 2" xfId="52494"/>
    <cellStyle name="Обычный 15 2 3 2 2 2 4 5" xfId="31110"/>
    <cellStyle name="Обычный 15 2 3 2 2 2 5" xfId="5095"/>
    <cellStyle name="Обычный 15 2 3 2 2 2 5 2" xfId="10229"/>
    <cellStyle name="Обычный 15 2 3 2 2 2 5 2 2" xfId="38514"/>
    <cellStyle name="Обычный 15 2 3 2 2 2 5 3" xfId="24211"/>
    <cellStyle name="Обычный 15 2 3 2 2 2 5 3 2" xfId="52495"/>
    <cellStyle name="Обычный 15 2 3 2 2 2 5 4" xfId="33384"/>
    <cellStyle name="Обычный 15 2 3 2 2 2 6" xfId="6413"/>
    <cellStyle name="Обычный 15 2 3 2 2 2 6 2" xfId="10230"/>
    <cellStyle name="Обычный 15 2 3 2 2 2 6 2 2" xfId="38515"/>
    <cellStyle name="Обычный 15 2 3 2 2 2 6 3" xfId="24212"/>
    <cellStyle name="Обычный 15 2 3 2 2 2 6 3 2" xfId="52496"/>
    <cellStyle name="Обычный 15 2 3 2 2 2 6 4" xfId="34700"/>
    <cellStyle name="Обычный 15 2 3 2 2 2 7" xfId="10221"/>
    <cellStyle name="Обычный 15 2 3 2 2 2 7 2" xfId="38506"/>
    <cellStyle name="Обычный 15 2 3 2 2 2 8" xfId="14993"/>
    <cellStyle name="Обычный 15 2 3 2 2 2 8 2" xfId="43278"/>
    <cellStyle name="Обычный 15 2 3 2 2 2 9" xfId="19332"/>
    <cellStyle name="Обычный 15 2 3 2 2 2 9 2" xfId="47616"/>
    <cellStyle name="Обычный 15 2 3 2 2 3" xfId="1207"/>
    <cellStyle name="Обычный 15 2 3 2 2 3 10" xfId="29498"/>
    <cellStyle name="Обычный 15 2 3 2 2 3 11" xfId="57862"/>
    <cellStyle name="Обычный 15 2 3 2 2 3 12" xfId="59212"/>
    <cellStyle name="Обычный 15 2 3 2 2 3 2" xfId="3183"/>
    <cellStyle name="Обычный 15 2 3 2 2 3 2 2" xfId="10232"/>
    <cellStyle name="Обычный 15 2 3 2 2 3 2 2 2" xfId="38517"/>
    <cellStyle name="Обычный 15 2 3 2 2 3 2 3" xfId="17331"/>
    <cellStyle name="Обычный 15 2 3 2 2 3 2 3 2" xfId="45616"/>
    <cellStyle name="Обычный 15 2 3 2 2 3 2 4" xfId="24214"/>
    <cellStyle name="Обычный 15 2 3 2 2 3 2 4 2" xfId="52498"/>
    <cellStyle name="Обычный 15 2 3 2 2 3 2 5" xfId="31473"/>
    <cellStyle name="Обычный 15 2 3 2 2 3 2 6" xfId="60557"/>
    <cellStyle name="Обычный 15 2 3 2 2 3 3" xfId="5097"/>
    <cellStyle name="Обычный 15 2 3 2 2 3 3 2" xfId="10233"/>
    <cellStyle name="Обычный 15 2 3 2 2 3 3 2 2" xfId="38518"/>
    <cellStyle name="Обычный 15 2 3 2 2 3 3 3" xfId="24215"/>
    <cellStyle name="Обычный 15 2 3 2 2 3 3 3 2" xfId="52499"/>
    <cellStyle name="Обычный 15 2 3 2 2 3 3 4" xfId="33386"/>
    <cellStyle name="Обычный 15 2 3 2 2 3 4" xfId="6415"/>
    <cellStyle name="Обычный 15 2 3 2 2 3 4 2" xfId="10234"/>
    <cellStyle name="Обычный 15 2 3 2 2 3 4 2 2" xfId="38519"/>
    <cellStyle name="Обычный 15 2 3 2 2 3 4 3" xfId="24216"/>
    <cellStyle name="Обычный 15 2 3 2 2 3 4 3 2" xfId="52500"/>
    <cellStyle name="Обычный 15 2 3 2 2 3 4 4" xfId="34702"/>
    <cellStyle name="Обычный 15 2 3 2 2 3 5" xfId="10231"/>
    <cellStyle name="Обычный 15 2 3 2 2 3 5 2" xfId="38516"/>
    <cellStyle name="Обычный 15 2 3 2 2 3 6" xfId="15356"/>
    <cellStyle name="Обычный 15 2 3 2 2 3 6 2" xfId="43641"/>
    <cellStyle name="Обычный 15 2 3 2 2 3 7" xfId="19334"/>
    <cellStyle name="Обычный 15 2 3 2 2 3 7 2" xfId="47618"/>
    <cellStyle name="Обычный 15 2 3 2 2 3 8" xfId="20559"/>
    <cellStyle name="Обычный 15 2 3 2 2 3 8 2" xfId="48843"/>
    <cellStyle name="Обычный 15 2 3 2 2 3 9" xfId="24213"/>
    <cellStyle name="Обычный 15 2 3 2 2 3 9 2" xfId="52497"/>
    <cellStyle name="Обычный 15 2 3 2 2 4" xfId="1833"/>
    <cellStyle name="Обычный 15 2 3 2 2 4 2" xfId="3808"/>
    <cellStyle name="Обычный 15 2 3 2 2 4 2 2" xfId="10236"/>
    <cellStyle name="Обычный 15 2 3 2 2 4 2 2 2" xfId="38521"/>
    <cellStyle name="Обычный 15 2 3 2 2 4 2 3" xfId="17956"/>
    <cellStyle name="Обычный 15 2 3 2 2 4 2 3 2" xfId="46241"/>
    <cellStyle name="Обычный 15 2 3 2 2 4 2 4" xfId="24218"/>
    <cellStyle name="Обычный 15 2 3 2 2 4 2 4 2" xfId="52502"/>
    <cellStyle name="Обычный 15 2 3 2 2 4 2 5" xfId="32098"/>
    <cellStyle name="Обычный 15 2 3 2 2 4 3" xfId="10235"/>
    <cellStyle name="Обычный 15 2 3 2 2 4 3 2" xfId="38520"/>
    <cellStyle name="Обычный 15 2 3 2 2 4 4" xfId="15981"/>
    <cellStyle name="Обычный 15 2 3 2 2 4 4 2" xfId="44266"/>
    <cellStyle name="Обычный 15 2 3 2 2 4 5" xfId="24217"/>
    <cellStyle name="Обычный 15 2 3 2 2 4 5 2" xfId="52501"/>
    <cellStyle name="Обычный 15 2 3 2 2 4 6" xfId="30123"/>
    <cellStyle name="Обычный 15 2 3 2 2 4 7" xfId="60554"/>
    <cellStyle name="Обычный 15 2 3 2 2 5" xfId="2491"/>
    <cellStyle name="Обычный 15 2 3 2 2 5 2" xfId="10237"/>
    <cellStyle name="Обычный 15 2 3 2 2 5 2 2" xfId="38522"/>
    <cellStyle name="Обычный 15 2 3 2 2 5 3" xfId="16639"/>
    <cellStyle name="Обычный 15 2 3 2 2 5 3 2" xfId="44924"/>
    <cellStyle name="Обычный 15 2 3 2 2 5 4" xfId="24219"/>
    <cellStyle name="Обычный 15 2 3 2 2 5 4 2" xfId="52503"/>
    <cellStyle name="Обычный 15 2 3 2 2 5 5" xfId="30781"/>
    <cellStyle name="Обычный 15 2 3 2 2 6" xfId="5094"/>
    <cellStyle name="Обычный 15 2 3 2 2 6 2" xfId="10238"/>
    <cellStyle name="Обычный 15 2 3 2 2 6 2 2" xfId="38523"/>
    <cellStyle name="Обычный 15 2 3 2 2 6 3" xfId="24220"/>
    <cellStyle name="Обычный 15 2 3 2 2 6 3 2" xfId="52504"/>
    <cellStyle name="Обычный 15 2 3 2 2 6 4" xfId="33383"/>
    <cellStyle name="Обычный 15 2 3 2 2 7" xfId="6412"/>
    <cellStyle name="Обычный 15 2 3 2 2 7 2" xfId="10239"/>
    <cellStyle name="Обычный 15 2 3 2 2 7 2 2" xfId="38524"/>
    <cellStyle name="Обычный 15 2 3 2 2 7 3" xfId="24221"/>
    <cellStyle name="Обычный 15 2 3 2 2 7 3 2" xfId="52505"/>
    <cellStyle name="Обычный 15 2 3 2 2 7 4" xfId="34699"/>
    <cellStyle name="Обычный 15 2 3 2 2 8" xfId="10220"/>
    <cellStyle name="Обычный 15 2 3 2 2 8 2" xfId="38505"/>
    <cellStyle name="Обычный 15 2 3 2 2 9" xfId="14664"/>
    <cellStyle name="Обычный 15 2 3 2 2 9 2" xfId="42949"/>
    <cellStyle name="Обычный 15 2 3 2 20" xfId="57218"/>
    <cellStyle name="Обычный 15 2 3 2 21" xfId="57858"/>
    <cellStyle name="Обычный 15 2 3 2 22" xfId="59208"/>
    <cellStyle name="Обычный 15 2 3 2 3" xfId="676"/>
    <cellStyle name="Обычный 15 2 3 2 3 10" xfId="20560"/>
    <cellStyle name="Обычный 15 2 3 2 3 10 2" xfId="48844"/>
    <cellStyle name="Обычный 15 2 3 2 3 11" xfId="24222"/>
    <cellStyle name="Обычный 15 2 3 2 3 11 2" xfId="52506"/>
    <cellStyle name="Обычный 15 2 3 2 3 12" xfId="28971"/>
    <cellStyle name="Обычный 15 2 3 2 3 13" xfId="57863"/>
    <cellStyle name="Обычный 15 2 3 2 3 14" xfId="59213"/>
    <cellStyle name="Обычный 15 2 3 2 3 2" xfId="1209"/>
    <cellStyle name="Обычный 15 2 3 2 3 2 10" xfId="29500"/>
    <cellStyle name="Обычный 15 2 3 2 3 2 11" xfId="57864"/>
    <cellStyle name="Обычный 15 2 3 2 3 2 12" xfId="59214"/>
    <cellStyle name="Обычный 15 2 3 2 3 2 2" xfId="3185"/>
    <cellStyle name="Обычный 15 2 3 2 3 2 2 2" xfId="10242"/>
    <cellStyle name="Обычный 15 2 3 2 3 2 2 2 2" xfId="38527"/>
    <cellStyle name="Обычный 15 2 3 2 3 2 2 3" xfId="17333"/>
    <cellStyle name="Обычный 15 2 3 2 3 2 2 3 2" xfId="45618"/>
    <cellStyle name="Обычный 15 2 3 2 3 2 2 4" xfId="24224"/>
    <cellStyle name="Обычный 15 2 3 2 3 2 2 4 2" xfId="52508"/>
    <cellStyle name="Обычный 15 2 3 2 3 2 2 5" xfId="31475"/>
    <cellStyle name="Обычный 15 2 3 2 3 2 2 6" xfId="60559"/>
    <cellStyle name="Обычный 15 2 3 2 3 2 3" xfId="5099"/>
    <cellStyle name="Обычный 15 2 3 2 3 2 3 2" xfId="10243"/>
    <cellStyle name="Обычный 15 2 3 2 3 2 3 2 2" xfId="38528"/>
    <cellStyle name="Обычный 15 2 3 2 3 2 3 3" xfId="24225"/>
    <cellStyle name="Обычный 15 2 3 2 3 2 3 3 2" xfId="52509"/>
    <cellStyle name="Обычный 15 2 3 2 3 2 3 4" xfId="33388"/>
    <cellStyle name="Обычный 15 2 3 2 3 2 4" xfId="6417"/>
    <cellStyle name="Обычный 15 2 3 2 3 2 4 2" xfId="10244"/>
    <cellStyle name="Обычный 15 2 3 2 3 2 4 2 2" xfId="38529"/>
    <cellStyle name="Обычный 15 2 3 2 3 2 4 3" xfId="24226"/>
    <cellStyle name="Обычный 15 2 3 2 3 2 4 3 2" xfId="52510"/>
    <cellStyle name="Обычный 15 2 3 2 3 2 4 4" xfId="34704"/>
    <cellStyle name="Обычный 15 2 3 2 3 2 5" xfId="10241"/>
    <cellStyle name="Обычный 15 2 3 2 3 2 5 2" xfId="38526"/>
    <cellStyle name="Обычный 15 2 3 2 3 2 6" xfId="15358"/>
    <cellStyle name="Обычный 15 2 3 2 3 2 6 2" xfId="43643"/>
    <cellStyle name="Обычный 15 2 3 2 3 2 7" xfId="19336"/>
    <cellStyle name="Обычный 15 2 3 2 3 2 7 2" xfId="47620"/>
    <cellStyle name="Обычный 15 2 3 2 3 2 8" xfId="20561"/>
    <cellStyle name="Обычный 15 2 3 2 3 2 8 2" xfId="48845"/>
    <cellStyle name="Обычный 15 2 3 2 3 2 9" xfId="24223"/>
    <cellStyle name="Обычный 15 2 3 2 3 2 9 2" xfId="52507"/>
    <cellStyle name="Обычный 15 2 3 2 3 3" xfId="1998"/>
    <cellStyle name="Обычный 15 2 3 2 3 3 2" xfId="3973"/>
    <cellStyle name="Обычный 15 2 3 2 3 3 2 2" xfId="10246"/>
    <cellStyle name="Обычный 15 2 3 2 3 3 2 2 2" xfId="38531"/>
    <cellStyle name="Обычный 15 2 3 2 3 3 2 3" xfId="18121"/>
    <cellStyle name="Обычный 15 2 3 2 3 3 2 3 2" xfId="46406"/>
    <cellStyle name="Обычный 15 2 3 2 3 3 2 4" xfId="24228"/>
    <cellStyle name="Обычный 15 2 3 2 3 3 2 4 2" xfId="52512"/>
    <cellStyle name="Обычный 15 2 3 2 3 3 2 5" xfId="32263"/>
    <cellStyle name="Обычный 15 2 3 2 3 3 3" xfId="10245"/>
    <cellStyle name="Обычный 15 2 3 2 3 3 3 2" xfId="38530"/>
    <cellStyle name="Обычный 15 2 3 2 3 3 4" xfId="16146"/>
    <cellStyle name="Обычный 15 2 3 2 3 3 4 2" xfId="44431"/>
    <cellStyle name="Обычный 15 2 3 2 3 3 5" xfId="24227"/>
    <cellStyle name="Обычный 15 2 3 2 3 3 5 2" xfId="52511"/>
    <cellStyle name="Обычный 15 2 3 2 3 3 6" xfId="30288"/>
    <cellStyle name="Обычный 15 2 3 2 3 3 7" xfId="60558"/>
    <cellStyle name="Обычный 15 2 3 2 3 4" xfId="2656"/>
    <cellStyle name="Обычный 15 2 3 2 3 4 2" xfId="10247"/>
    <cellStyle name="Обычный 15 2 3 2 3 4 2 2" xfId="38532"/>
    <cellStyle name="Обычный 15 2 3 2 3 4 3" xfId="16804"/>
    <cellStyle name="Обычный 15 2 3 2 3 4 3 2" xfId="45089"/>
    <cellStyle name="Обычный 15 2 3 2 3 4 4" xfId="24229"/>
    <cellStyle name="Обычный 15 2 3 2 3 4 4 2" xfId="52513"/>
    <cellStyle name="Обычный 15 2 3 2 3 4 5" xfId="30946"/>
    <cellStyle name="Обычный 15 2 3 2 3 5" xfId="5098"/>
    <cellStyle name="Обычный 15 2 3 2 3 5 2" xfId="10248"/>
    <cellStyle name="Обычный 15 2 3 2 3 5 2 2" xfId="38533"/>
    <cellStyle name="Обычный 15 2 3 2 3 5 3" xfId="24230"/>
    <cellStyle name="Обычный 15 2 3 2 3 5 3 2" xfId="52514"/>
    <cellStyle name="Обычный 15 2 3 2 3 5 4" xfId="33387"/>
    <cellStyle name="Обычный 15 2 3 2 3 6" xfId="6416"/>
    <cellStyle name="Обычный 15 2 3 2 3 6 2" xfId="10249"/>
    <cellStyle name="Обычный 15 2 3 2 3 6 2 2" xfId="38534"/>
    <cellStyle name="Обычный 15 2 3 2 3 6 3" xfId="24231"/>
    <cellStyle name="Обычный 15 2 3 2 3 6 3 2" xfId="52515"/>
    <cellStyle name="Обычный 15 2 3 2 3 6 4" xfId="34703"/>
    <cellStyle name="Обычный 15 2 3 2 3 7" xfId="10240"/>
    <cellStyle name="Обычный 15 2 3 2 3 7 2" xfId="38525"/>
    <cellStyle name="Обычный 15 2 3 2 3 8" xfId="14829"/>
    <cellStyle name="Обычный 15 2 3 2 3 8 2" xfId="43114"/>
    <cellStyle name="Обычный 15 2 3 2 3 9" xfId="19335"/>
    <cellStyle name="Обычный 15 2 3 2 3 9 2" xfId="47619"/>
    <cellStyle name="Обычный 15 2 3 2 4" xfId="1206"/>
    <cellStyle name="Обычный 15 2 3 2 4 10" xfId="29497"/>
    <cellStyle name="Обычный 15 2 3 2 4 11" xfId="57865"/>
    <cellStyle name="Обычный 15 2 3 2 4 12" xfId="59215"/>
    <cellStyle name="Обычный 15 2 3 2 4 2" xfId="3182"/>
    <cellStyle name="Обычный 15 2 3 2 4 2 2" xfId="10251"/>
    <cellStyle name="Обычный 15 2 3 2 4 2 2 2" xfId="38536"/>
    <cellStyle name="Обычный 15 2 3 2 4 2 3" xfId="17330"/>
    <cellStyle name="Обычный 15 2 3 2 4 2 3 2" xfId="45615"/>
    <cellStyle name="Обычный 15 2 3 2 4 2 4" xfId="24233"/>
    <cellStyle name="Обычный 15 2 3 2 4 2 4 2" xfId="52517"/>
    <cellStyle name="Обычный 15 2 3 2 4 2 5" xfId="31472"/>
    <cellStyle name="Обычный 15 2 3 2 4 2 6" xfId="60560"/>
    <cellStyle name="Обычный 15 2 3 2 4 3" xfId="5100"/>
    <cellStyle name="Обычный 15 2 3 2 4 3 2" xfId="10252"/>
    <cellStyle name="Обычный 15 2 3 2 4 3 2 2" xfId="38537"/>
    <cellStyle name="Обычный 15 2 3 2 4 3 3" xfId="24234"/>
    <cellStyle name="Обычный 15 2 3 2 4 3 3 2" xfId="52518"/>
    <cellStyle name="Обычный 15 2 3 2 4 3 4" xfId="33389"/>
    <cellStyle name="Обычный 15 2 3 2 4 4" xfId="6418"/>
    <cellStyle name="Обычный 15 2 3 2 4 4 2" xfId="10253"/>
    <cellStyle name="Обычный 15 2 3 2 4 4 2 2" xfId="38538"/>
    <cellStyle name="Обычный 15 2 3 2 4 4 3" xfId="24235"/>
    <cellStyle name="Обычный 15 2 3 2 4 4 3 2" xfId="52519"/>
    <cellStyle name="Обычный 15 2 3 2 4 4 4" xfId="34705"/>
    <cellStyle name="Обычный 15 2 3 2 4 5" xfId="10250"/>
    <cellStyle name="Обычный 15 2 3 2 4 5 2" xfId="38535"/>
    <cellStyle name="Обычный 15 2 3 2 4 6" xfId="15355"/>
    <cellStyle name="Обычный 15 2 3 2 4 6 2" xfId="43640"/>
    <cellStyle name="Обычный 15 2 3 2 4 7" xfId="19337"/>
    <cellStyle name="Обычный 15 2 3 2 4 7 2" xfId="47621"/>
    <cellStyle name="Обычный 15 2 3 2 4 8" xfId="20562"/>
    <cellStyle name="Обычный 15 2 3 2 4 8 2" xfId="48846"/>
    <cellStyle name="Обычный 15 2 3 2 4 9" xfId="24232"/>
    <cellStyle name="Обычный 15 2 3 2 4 9 2" xfId="52516"/>
    <cellStyle name="Обычный 15 2 3 2 5" xfId="1669"/>
    <cellStyle name="Обычный 15 2 3 2 5 2" xfId="3644"/>
    <cellStyle name="Обычный 15 2 3 2 5 2 2" xfId="10255"/>
    <cellStyle name="Обычный 15 2 3 2 5 2 2 2" xfId="38540"/>
    <cellStyle name="Обычный 15 2 3 2 5 2 3" xfId="17792"/>
    <cellStyle name="Обычный 15 2 3 2 5 2 3 2" xfId="46077"/>
    <cellStyle name="Обычный 15 2 3 2 5 2 4" xfId="24237"/>
    <cellStyle name="Обычный 15 2 3 2 5 2 4 2" xfId="52521"/>
    <cellStyle name="Обычный 15 2 3 2 5 2 5" xfId="31934"/>
    <cellStyle name="Обычный 15 2 3 2 5 3" xfId="10254"/>
    <cellStyle name="Обычный 15 2 3 2 5 3 2" xfId="38539"/>
    <cellStyle name="Обычный 15 2 3 2 5 4" xfId="15817"/>
    <cellStyle name="Обычный 15 2 3 2 5 4 2" xfId="44102"/>
    <cellStyle name="Обычный 15 2 3 2 5 5" xfId="24236"/>
    <cellStyle name="Обычный 15 2 3 2 5 5 2" xfId="52520"/>
    <cellStyle name="Обычный 15 2 3 2 5 6" xfId="29959"/>
    <cellStyle name="Обычный 15 2 3 2 5 7" xfId="60553"/>
    <cellStyle name="Обычный 15 2 3 2 6" xfId="2327"/>
    <cellStyle name="Обычный 15 2 3 2 6 2" xfId="10256"/>
    <cellStyle name="Обычный 15 2 3 2 6 2 2" xfId="38541"/>
    <cellStyle name="Обычный 15 2 3 2 6 3" xfId="16475"/>
    <cellStyle name="Обычный 15 2 3 2 6 3 2" xfId="44760"/>
    <cellStyle name="Обычный 15 2 3 2 6 4" xfId="24238"/>
    <cellStyle name="Обычный 15 2 3 2 6 4 2" xfId="52522"/>
    <cellStyle name="Обычный 15 2 3 2 6 5" xfId="30617"/>
    <cellStyle name="Обычный 15 2 3 2 7" xfId="4304"/>
    <cellStyle name="Обычный 15 2 3 2 7 2" xfId="10257"/>
    <cellStyle name="Обычный 15 2 3 2 7 2 2" xfId="38542"/>
    <cellStyle name="Обычный 15 2 3 2 7 3" xfId="18452"/>
    <cellStyle name="Обычный 15 2 3 2 7 3 2" xfId="46737"/>
    <cellStyle name="Обычный 15 2 3 2 7 4" xfId="24239"/>
    <cellStyle name="Обычный 15 2 3 2 7 4 2" xfId="52523"/>
    <cellStyle name="Обычный 15 2 3 2 7 5" xfId="32594"/>
    <cellStyle name="Обычный 15 2 3 2 8" xfId="4467"/>
    <cellStyle name="Обычный 15 2 3 2 8 2" xfId="10258"/>
    <cellStyle name="Обычный 15 2 3 2 8 2 2" xfId="38543"/>
    <cellStyle name="Обычный 15 2 3 2 8 3" xfId="18615"/>
    <cellStyle name="Обычный 15 2 3 2 8 3 2" xfId="46900"/>
    <cellStyle name="Обычный 15 2 3 2 8 4" xfId="24240"/>
    <cellStyle name="Обычный 15 2 3 2 8 4 2" xfId="52524"/>
    <cellStyle name="Обычный 15 2 3 2 8 5" xfId="32757"/>
    <cellStyle name="Обычный 15 2 3 2 9" xfId="5093"/>
    <cellStyle name="Обычный 15 2 3 2 9 2" xfId="10259"/>
    <cellStyle name="Обычный 15 2 3 2 9 2 2" xfId="38544"/>
    <cellStyle name="Обычный 15 2 3 2 9 3" xfId="24241"/>
    <cellStyle name="Обычный 15 2 3 2 9 3 2" xfId="52525"/>
    <cellStyle name="Обычный 15 2 3 2 9 4" xfId="33382"/>
    <cellStyle name="Обычный 15 2 3 20" xfId="56923"/>
    <cellStyle name="Обычный 15 2 3 21" xfId="57217"/>
    <cellStyle name="Обычный 15 2 3 22" xfId="57857"/>
    <cellStyle name="Обычный 15 2 3 23" xfId="59207"/>
    <cellStyle name="Обычный 15 2 3 3" xfId="502"/>
    <cellStyle name="Обычный 15 2 3 3 10" xfId="19338"/>
    <cellStyle name="Обычный 15 2 3 3 10 2" xfId="47622"/>
    <cellStyle name="Обычный 15 2 3 3 11" xfId="20563"/>
    <cellStyle name="Обычный 15 2 3 3 11 2" xfId="48847"/>
    <cellStyle name="Обычный 15 2 3 3 12" xfId="24242"/>
    <cellStyle name="Обычный 15 2 3 3 12 2" xfId="52526"/>
    <cellStyle name="Обычный 15 2 3 3 13" xfId="28805"/>
    <cellStyle name="Обычный 15 2 3 3 14" xfId="57866"/>
    <cellStyle name="Обычный 15 2 3 3 15" xfId="59216"/>
    <cellStyle name="Обычный 15 2 3 3 2" xfId="842"/>
    <cellStyle name="Обычный 15 2 3 3 2 10" xfId="20564"/>
    <cellStyle name="Обычный 15 2 3 3 2 10 2" xfId="48848"/>
    <cellStyle name="Обычный 15 2 3 3 2 11" xfId="24243"/>
    <cellStyle name="Обычный 15 2 3 3 2 11 2" xfId="52527"/>
    <cellStyle name="Обычный 15 2 3 3 2 12" xfId="29134"/>
    <cellStyle name="Обычный 15 2 3 3 2 13" xfId="57867"/>
    <cellStyle name="Обычный 15 2 3 3 2 14" xfId="59217"/>
    <cellStyle name="Обычный 15 2 3 3 2 2" xfId="1211"/>
    <cellStyle name="Обычный 15 2 3 3 2 2 10" xfId="29502"/>
    <cellStyle name="Обычный 15 2 3 3 2 2 11" xfId="57868"/>
    <cellStyle name="Обычный 15 2 3 3 2 2 12" xfId="59218"/>
    <cellStyle name="Обычный 15 2 3 3 2 2 2" xfId="3187"/>
    <cellStyle name="Обычный 15 2 3 3 2 2 2 2" xfId="10263"/>
    <cellStyle name="Обычный 15 2 3 3 2 2 2 2 2" xfId="38548"/>
    <cellStyle name="Обычный 15 2 3 3 2 2 2 3" xfId="17335"/>
    <cellStyle name="Обычный 15 2 3 3 2 2 2 3 2" xfId="45620"/>
    <cellStyle name="Обычный 15 2 3 3 2 2 2 4" xfId="24245"/>
    <cellStyle name="Обычный 15 2 3 3 2 2 2 4 2" xfId="52529"/>
    <cellStyle name="Обычный 15 2 3 3 2 2 2 5" xfId="31477"/>
    <cellStyle name="Обычный 15 2 3 3 2 2 2 6" xfId="60563"/>
    <cellStyle name="Обычный 15 2 3 3 2 2 3" xfId="5103"/>
    <cellStyle name="Обычный 15 2 3 3 2 2 3 2" xfId="10264"/>
    <cellStyle name="Обычный 15 2 3 3 2 2 3 2 2" xfId="38549"/>
    <cellStyle name="Обычный 15 2 3 3 2 2 3 3" xfId="24246"/>
    <cellStyle name="Обычный 15 2 3 3 2 2 3 3 2" xfId="52530"/>
    <cellStyle name="Обычный 15 2 3 3 2 2 3 4" xfId="33392"/>
    <cellStyle name="Обычный 15 2 3 3 2 2 4" xfId="6421"/>
    <cellStyle name="Обычный 15 2 3 3 2 2 4 2" xfId="10265"/>
    <cellStyle name="Обычный 15 2 3 3 2 2 4 2 2" xfId="38550"/>
    <cellStyle name="Обычный 15 2 3 3 2 2 4 3" xfId="24247"/>
    <cellStyle name="Обычный 15 2 3 3 2 2 4 3 2" xfId="52531"/>
    <cellStyle name="Обычный 15 2 3 3 2 2 4 4" xfId="34708"/>
    <cellStyle name="Обычный 15 2 3 3 2 2 5" xfId="10262"/>
    <cellStyle name="Обычный 15 2 3 3 2 2 5 2" xfId="38547"/>
    <cellStyle name="Обычный 15 2 3 3 2 2 6" xfId="15360"/>
    <cellStyle name="Обычный 15 2 3 3 2 2 6 2" xfId="43645"/>
    <cellStyle name="Обычный 15 2 3 3 2 2 7" xfId="19340"/>
    <cellStyle name="Обычный 15 2 3 3 2 2 7 2" xfId="47624"/>
    <cellStyle name="Обычный 15 2 3 3 2 2 8" xfId="20565"/>
    <cellStyle name="Обычный 15 2 3 3 2 2 8 2" xfId="48849"/>
    <cellStyle name="Обычный 15 2 3 3 2 2 9" xfId="24244"/>
    <cellStyle name="Обычный 15 2 3 3 2 2 9 2" xfId="52528"/>
    <cellStyle name="Обычный 15 2 3 3 2 3" xfId="2161"/>
    <cellStyle name="Обычный 15 2 3 3 2 3 2" xfId="4136"/>
    <cellStyle name="Обычный 15 2 3 3 2 3 2 2" xfId="10267"/>
    <cellStyle name="Обычный 15 2 3 3 2 3 2 2 2" xfId="38552"/>
    <cellStyle name="Обычный 15 2 3 3 2 3 2 3" xfId="18284"/>
    <cellStyle name="Обычный 15 2 3 3 2 3 2 3 2" xfId="46569"/>
    <cellStyle name="Обычный 15 2 3 3 2 3 2 4" xfId="24249"/>
    <cellStyle name="Обычный 15 2 3 3 2 3 2 4 2" xfId="52533"/>
    <cellStyle name="Обычный 15 2 3 3 2 3 2 5" xfId="32426"/>
    <cellStyle name="Обычный 15 2 3 3 2 3 3" xfId="10266"/>
    <cellStyle name="Обычный 15 2 3 3 2 3 3 2" xfId="38551"/>
    <cellStyle name="Обычный 15 2 3 3 2 3 4" xfId="16309"/>
    <cellStyle name="Обычный 15 2 3 3 2 3 4 2" xfId="44594"/>
    <cellStyle name="Обычный 15 2 3 3 2 3 5" xfId="24248"/>
    <cellStyle name="Обычный 15 2 3 3 2 3 5 2" xfId="52532"/>
    <cellStyle name="Обычный 15 2 3 3 2 3 6" xfId="30451"/>
    <cellStyle name="Обычный 15 2 3 3 2 3 7" xfId="60562"/>
    <cellStyle name="Обычный 15 2 3 3 2 4" xfId="2819"/>
    <cellStyle name="Обычный 15 2 3 3 2 4 2" xfId="10268"/>
    <cellStyle name="Обычный 15 2 3 3 2 4 2 2" xfId="38553"/>
    <cellStyle name="Обычный 15 2 3 3 2 4 3" xfId="16967"/>
    <cellStyle name="Обычный 15 2 3 3 2 4 3 2" xfId="45252"/>
    <cellStyle name="Обычный 15 2 3 3 2 4 4" xfId="24250"/>
    <cellStyle name="Обычный 15 2 3 3 2 4 4 2" xfId="52534"/>
    <cellStyle name="Обычный 15 2 3 3 2 4 5" xfId="31109"/>
    <cellStyle name="Обычный 15 2 3 3 2 5" xfId="5102"/>
    <cellStyle name="Обычный 15 2 3 3 2 5 2" xfId="10269"/>
    <cellStyle name="Обычный 15 2 3 3 2 5 2 2" xfId="38554"/>
    <cellStyle name="Обычный 15 2 3 3 2 5 3" xfId="24251"/>
    <cellStyle name="Обычный 15 2 3 3 2 5 3 2" xfId="52535"/>
    <cellStyle name="Обычный 15 2 3 3 2 5 4" xfId="33391"/>
    <cellStyle name="Обычный 15 2 3 3 2 6" xfId="6420"/>
    <cellStyle name="Обычный 15 2 3 3 2 6 2" xfId="10270"/>
    <cellStyle name="Обычный 15 2 3 3 2 6 2 2" xfId="38555"/>
    <cellStyle name="Обычный 15 2 3 3 2 6 3" xfId="24252"/>
    <cellStyle name="Обычный 15 2 3 3 2 6 3 2" xfId="52536"/>
    <cellStyle name="Обычный 15 2 3 3 2 6 4" xfId="34707"/>
    <cellStyle name="Обычный 15 2 3 3 2 7" xfId="10261"/>
    <cellStyle name="Обычный 15 2 3 3 2 7 2" xfId="38546"/>
    <cellStyle name="Обычный 15 2 3 3 2 8" xfId="14992"/>
    <cellStyle name="Обычный 15 2 3 3 2 8 2" xfId="43277"/>
    <cellStyle name="Обычный 15 2 3 3 2 9" xfId="19339"/>
    <cellStyle name="Обычный 15 2 3 3 2 9 2" xfId="47623"/>
    <cellStyle name="Обычный 15 2 3 3 3" xfId="1210"/>
    <cellStyle name="Обычный 15 2 3 3 3 10" xfId="29501"/>
    <cellStyle name="Обычный 15 2 3 3 3 11" xfId="57869"/>
    <cellStyle name="Обычный 15 2 3 3 3 12" xfId="59219"/>
    <cellStyle name="Обычный 15 2 3 3 3 2" xfId="3186"/>
    <cellStyle name="Обычный 15 2 3 3 3 2 2" xfId="10272"/>
    <cellStyle name="Обычный 15 2 3 3 3 2 2 2" xfId="38557"/>
    <cellStyle name="Обычный 15 2 3 3 3 2 3" xfId="17334"/>
    <cellStyle name="Обычный 15 2 3 3 3 2 3 2" xfId="45619"/>
    <cellStyle name="Обычный 15 2 3 3 3 2 4" xfId="24254"/>
    <cellStyle name="Обычный 15 2 3 3 3 2 4 2" xfId="52538"/>
    <cellStyle name="Обычный 15 2 3 3 3 2 5" xfId="31476"/>
    <cellStyle name="Обычный 15 2 3 3 3 2 6" xfId="60564"/>
    <cellStyle name="Обычный 15 2 3 3 3 3" xfId="5104"/>
    <cellStyle name="Обычный 15 2 3 3 3 3 2" xfId="10273"/>
    <cellStyle name="Обычный 15 2 3 3 3 3 2 2" xfId="38558"/>
    <cellStyle name="Обычный 15 2 3 3 3 3 3" xfId="24255"/>
    <cellStyle name="Обычный 15 2 3 3 3 3 3 2" xfId="52539"/>
    <cellStyle name="Обычный 15 2 3 3 3 3 4" xfId="33393"/>
    <cellStyle name="Обычный 15 2 3 3 3 4" xfId="6422"/>
    <cellStyle name="Обычный 15 2 3 3 3 4 2" xfId="10274"/>
    <cellStyle name="Обычный 15 2 3 3 3 4 2 2" xfId="38559"/>
    <cellStyle name="Обычный 15 2 3 3 3 4 3" xfId="24256"/>
    <cellStyle name="Обычный 15 2 3 3 3 4 3 2" xfId="52540"/>
    <cellStyle name="Обычный 15 2 3 3 3 4 4" xfId="34709"/>
    <cellStyle name="Обычный 15 2 3 3 3 5" xfId="10271"/>
    <cellStyle name="Обычный 15 2 3 3 3 5 2" xfId="38556"/>
    <cellStyle name="Обычный 15 2 3 3 3 6" xfId="15359"/>
    <cellStyle name="Обычный 15 2 3 3 3 6 2" xfId="43644"/>
    <cellStyle name="Обычный 15 2 3 3 3 7" xfId="19341"/>
    <cellStyle name="Обычный 15 2 3 3 3 7 2" xfId="47625"/>
    <cellStyle name="Обычный 15 2 3 3 3 8" xfId="20566"/>
    <cellStyle name="Обычный 15 2 3 3 3 8 2" xfId="48850"/>
    <cellStyle name="Обычный 15 2 3 3 3 9" xfId="24253"/>
    <cellStyle name="Обычный 15 2 3 3 3 9 2" xfId="52537"/>
    <cellStyle name="Обычный 15 2 3 3 4" xfId="1832"/>
    <cellStyle name="Обычный 15 2 3 3 4 2" xfId="3807"/>
    <cellStyle name="Обычный 15 2 3 3 4 2 2" xfId="10276"/>
    <cellStyle name="Обычный 15 2 3 3 4 2 2 2" xfId="38561"/>
    <cellStyle name="Обычный 15 2 3 3 4 2 3" xfId="17955"/>
    <cellStyle name="Обычный 15 2 3 3 4 2 3 2" xfId="46240"/>
    <cellStyle name="Обычный 15 2 3 3 4 2 4" xfId="24258"/>
    <cellStyle name="Обычный 15 2 3 3 4 2 4 2" xfId="52542"/>
    <cellStyle name="Обычный 15 2 3 3 4 2 5" xfId="32097"/>
    <cellStyle name="Обычный 15 2 3 3 4 3" xfId="10275"/>
    <cellStyle name="Обычный 15 2 3 3 4 3 2" xfId="38560"/>
    <cellStyle name="Обычный 15 2 3 3 4 4" xfId="15980"/>
    <cellStyle name="Обычный 15 2 3 3 4 4 2" xfId="44265"/>
    <cellStyle name="Обычный 15 2 3 3 4 5" xfId="24257"/>
    <cellStyle name="Обычный 15 2 3 3 4 5 2" xfId="52541"/>
    <cellStyle name="Обычный 15 2 3 3 4 6" xfId="30122"/>
    <cellStyle name="Обычный 15 2 3 3 4 7" xfId="60561"/>
    <cellStyle name="Обычный 15 2 3 3 5" xfId="2490"/>
    <cellStyle name="Обычный 15 2 3 3 5 2" xfId="10277"/>
    <cellStyle name="Обычный 15 2 3 3 5 2 2" xfId="38562"/>
    <cellStyle name="Обычный 15 2 3 3 5 3" xfId="16638"/>
    <cellStyle name="Обычный 15 2 3 3 5 3 2" xfId="44923"/>
    <cellStyle name="Обычный 15 2 3 3 5 4" xfId="24259"/>
    <cellStyle name="Обычный 15 2 3 3 5 4 2" xfId="52543"/>
    <cellStyle name="Обычный 15 2 3 3 5 5" xfId="30780"/>
    <cellStyle name="Обычный 15 2 3 3 6" xfId="5101"/>
    <cellStyle name="Обычный 15 2 3 3 6 2" xfId="10278"/>
    <cellStyle name="Обычный 15 2 3 3 6 2 2" xfId="38563"/>
    <cellStyle name="Обычный 15 2 3 3 6 3" xfId="24260"/>
    <cellStyle name="Обычный 15 2 3 3 6 3 2" xfId="52544"/>
    <cellStyle name="Обычный 15 2 3 3 6 4" xfId="33390"/>
    <cellStyle name="Обычный 15 2 3 3 7" xfId="6419"/>
    <cellStyle name="Обычный 15 2 3 3 7 2" xfId="10279"/>
    <cellStyle name="Обычный 15 2 3 3 7 2 2" xfId="38564"/>
    <cellStyle name="Обычный 15 2 3 3 7 3" xfId="24261"/>
    <cellStyle name="Обычный 15 2 3 3 7 3 2" xfId="52545"/>
    <cellStyle name="Обычный 15 2 3 3 7 4" xfId="34706"/>
    <cellStyle name="Обычный 15 2 3 3 8" xfId="10260"/>
    <cellStyle name="Обычный 15 2 3 3 8 2" xfId="38545"/>
    <cellStyle name="Обычный 15 2 3 3 9" xfId="14663"/>
    <cellStyle name="Обычный 15 2 3 3 9 2" xfId="42948"/>
    <cellStyle name="Обычный 15 2 3 4" xfId="675"/>
    <cellStyle name="Обычный 15 2 3 4 10" xfId="20567"/>
    <cellStyle name="Обычный 15 2 3 4 10 2" xfId="48851"/>
    <cellStyle name="Обычный 15 2 3 4 11" xfId="24262"/>
    <cellStyle name="Обычный 15 2 3 4 11 2" xfId="52546"/>
    <cellStyle name="Обычный 15 2 3 4 12" xfId="28970"/>
    <cellStyle name="Обычный 15 2 3 4 13" xfId="57870"/>
    <cellStyle name="Обычный 15 2 3 4 14" xfId="59220"/>
    <cellStyle name="Обычный 15 2 3 4 2" xfId="1212"/>
    <cellStyle name="Обычный 15 2 3 4 2 10" xfId="29503"/>
    <cellStyle name="Обычный 15 2 3 4 2 11" xfId="57871"/>
    <cellStyle name="Обычный 15 2 3 4 2 12" xfId="59221"/>
    <cellStyle name="Обычный 15 2 3 4 2 2" xfId="3188"/>
    <cellStyle name="Обычный 15 2 3 4 2 2 2" xfId="10282"/>
    <cellStyle name="Обычный 15 2 3 4 2 2 2 2" xfId="38567"/>
    <cellStyle name="Обычный 15 2 3 4 2 2 3" xfId="17336"/>
    <cellStyle name="Обычный 15 2 3 4 2 2 3 2" xfId="45621"/>
    <cellStyle name="Обычный 15 2 3 4 2 2 4" xfId="24264"/>
    <cellStyle name="Обычный 15 2 3 4 2 2 4 2" xfId="52548"/>
    <cellStyle name="Обычный 15 2 3 4 2 2 5" xfId="31478"/>
    <cellStyle name="Обычный 15 2 3 4 2 2 6" xfId="60566"/>
    <cellStyle name="Обычный 15 2 3 4 2 3" xfId="5106"/>
    <cellStyle name="Обычный 15 2 3 4 2 3 2" xfId="10283"/>
    <cellStyle name="Обычный 15 2 3 4 2 3 2 2" xfId="38568"/>
    <cellStyle name="Обычный 15 2 3 4 2 3 3" xfId="24265"/>
    <cellStyle name="Обычный 15 2 3 4 2 3 3 2" xfId="52549"/>
    <cellStyle name="Обычный 15 2 3 4 2 3 4" xfId="33395"/>
    <cellStyle name="Обычный 15 2 3 4 2 4" xfId="6424"/>
    <cellStyle name="Обычный 15 2 3 4 2 4 2" xfId="10284"/>
    <cellStyle name="Обычный 15 2 3 4 2 4 2 2" xfId="38569"/>
    <cellStyle name="Обычный 15 2 3 4 2 4 3" xfId="24266"/>
    <cellStyle name="Обычный 15 2 3 4 2 4 3 2" xfId="52550"/>
    <cellStyle name="Обычный 15 2 3 4 2 4 4" xfId="34711"/>
    <cellStyle name="Обычный 15 2 3 4 2 5" xfId="10281"/>
    <cellStyle name="Обычный 15 2 3 4 2 5 2" xfId="38566"/>
    <cellStyle name="Обычный 15 2 3 4 2 6" xfId="15361"/>
    <cellStyle name="Обычный 15 2 3 4 2 6 2" xfId="43646"/>
    <cellStyle name="Обычный 15 2 3 4 2 7" xfId="19343"/>
    <cellStyle name="Обычный 15 2 3 4 2 7 2" xfId="47627"/>
    <cellStyle name="Обычный 15 2 3 4 2 8" xfId="20568"/>
    <cellStyle name="Обычный 15 2 3 4 2 8 2" xfId="48852"/>
    <cellStyle name="Обычный 15 2 3 4 2 9" xfId="24263"/>
    <cellStyle name="Обычный 15 2 3 4 2 9 2" xfId="52547"/>
    <cellStyle name="Обычный 15 2 3 4 3" xfId="1997"/>
    <cellStyle name="Обычный 15 2 3 4 3 2" xfId="3972"/>
    <cellStyle name="Обычный 15 2 3 4 3 2 2" xfId="10286"/>
    <cellStyle name="Обычный 15 2 3 4 3 2 2 2" xfId="38571"/>
    <cellStyle name="Обычный 15 2 3 4 3 2 3" xfId="18120"/>
    <cellStyle name="Обычный 15 2 3 4 3 2 3 2" xfId="46405"/>
    <cellStyle name="Обычный 15 2 3 4 3 2 4" xfId="24268"/>
    <cellStyle name="Обычный 15 2 3 4 3 2 4 2" xfId="52552"/>
    <cellStyle name="Обычный 15 2 3 4 3 2 5" xfId="32262"/>
    <cellStyle name="Обычный 15 2 3 4 3 3" xfId="10285"/>
    <cellStyle name="Обычный 15 2 3 4 3 3 2" xfId="38570"/>
    <cellStyle name="Обычный 15 2 3 4 3 4" xfId="16145"/>
    <cellStyle name="Обычный 15 2 3 4 3 4 2" xfId="44430"/>
    <cellStyle name="Обычный 15 2 3 4 3 5" xfId="24267"/>
    <cellStyle name="Обычный 15 2 3 4 3 5 2" xfId="52551"/>
    <cellStyle name="Обычный 15 2 3 4 3 6" xfId="30287"/>
    <cellStyle name="Обычный 15 2 3 4 3 7" xfId="60565"/>
    <cellStyle name="Обычный 15 2 3 4 4" xfId="2655"/>
    <cellStyle name="Обычный 15 2 3 4 4 2" xfId="10287"/>
    <cellStyle name="Обычный 15 2 3 4 4 2 2" xfId="38572"/>
    <cellStyle name="Обычный 15 2 3 4 4 3" xfId="16803"/>
    <cellStyle name="Обычный 15 2 3 4 4 3 2" xfId="45088"/>
    <cellStyle name="Обычный 15 2 3 4 4 4" xfId="24269"/>
    <cellStyle name="Обычный 15 2 3 4 4 4 2" xfId="52553"/>
    <cellStyle name="Обычный 15 2 3 4 4 5" xfId="30945"/>
    <cellStyle name="Обычный 15 2 3 4 5" xfId="5105"/>
    <cellStyle name="Обычный 15 2 3 4 5 2" xfId="10288"/>
    <cellStyle name="Обычный 15 2 3 4 5 2 2" xfId="38573"/>
    <cellStyle name="Обычный 15 2 3 4 5 3" xfId="24270"/>
    <cellStyle name="Обычный 15 2 3 4 5 3 2" xfId="52554"/>
    <cellStyle name="Обычный 15 2 3 4 5 4" xfId="33394"/>
    <cellStyle name="Обычный 15 2 3 4 6" xfId="6423"/>
    <cellStyle name="Обычный 15 2 3 4 6 2" xfId="10289"/>
    <cellStyle name="Обычный 15 2 3 4 6 2 2" xfId="38574"/>
    <cellStyle name="Обычный 15 2 3 4 6 3" xfId="24271"/>
    <cellStyle name="Обычный 15 2 3 4 6 3 2" xfId="52555"/>
    <cellStyle name="Обычный 15 2 3 4 6 4" xfId="34710"/>
    <cellStyle name="Обычный 15 2 3 4 7" xfId="10280"/>
    <cellStyle name="Обычный 15 2 3 4 7 2" xfId="38565"/>
    <cellStyle name="Обычный 15 2 3 4 8" xfId="14828"/>
    <cellStyle name="Обычный 15 2 3 4 8 2" xfId="43113"/>
    <cellStyle name="Обычный 15 2 3 4 9" xfId="19342"/>
    <cellStyle name="Обычный 15 2 3 4 9 2" xfId="47626"/>
    <cellStyle name="Обычный 15 2 3 5" xfId="1205"/>
    <cellStyle name="Обычный 15 2 3 5 10" xfId="29496"/>
    <cellStyle name="Обычный 15 2 3 5 11" xfId="57872"/>
    <cellStyle name="Обычный 15 2 3 5 12" xfId="59222"/>
    <cellStyle name="Обычный 15 2 3 5 2" xfId="3181"/>
    <cellStyle name="Обычный 15 2 3 5 2 2" xfId="10291"/>
    <cellStyle name="Обычный 15 2 3 5 2 2 2" xfId="38576"/>
    <cellStyle name="Обычный 15 2 3 5 2 3" xfId="17329"/>
    <cellStyle name="Обычный 15 2 3 5 2 3 2" xfId="45614"/>
    <cellStyle name="Обычный 15 2 3 5 2 4" xfId="24273"/>
    <cellStyle name="Обычный 15 2 3 5 2 4 2" xfId="52557"/>
    <cellStyle name="Обычный 15 2 3 5 2 5" xfId="31471"/>
    <cellStyle name="Обычный 15 2 3 5 2 6" xfId="60567"/>
    <cellStyle name="Обычный 15 2 3 5 3" xfId="5107"/>
    <cellStyle name="Обычный 15 2 3 5 3 2" xfId="10292"/>
    <cellStyle name="Обычный 15 2 3 5 3 2 2" xfId="38577"/>
    <cellStyle name="Обычный 15 2 3 5 3 3" xfId="24274"/>
    <cellStyle name="Обычный 15 2 3 5 3 3 2" xfId="52558"/>
    <cellStyle name="Обычный 15 2 3 5 3 4" xfId="33396"/>
    <cellStyle name="Обычный 15 2 3 5 4" xfId="6425"/>
    <cellStyle name="Обычный 15 2 3 5 4 2" xfId="10293"/>
    <cellStyle name="Обычный 15 2 3 5 4 2 2" xfId="38578"/>
    <cellStyle name="Обычный 15 2 3 5 4 3" xfId="24275"/>
    <cellStyle name="Обычный 15 2 3 5 4 3 2" xfId="52559"/>
    <cellStyle name="Обычный 15 2 3 5 4 4" xfId="34712"/>
    <cellStyle name="Обычный 15 2 3 5 5" xfId="10290"/>
    <cellStyle name="Обычный 15 2 3 5 5 2" xfId="38575"/>
    <cellStyle name="Обычный 15 2 3 5 6" xfId="15354"/>
    <cellStyle name="Обычный 15 2 3 5 6 2" xfId="43639"/>
    <cellStyle name="Обычный 15 2 3 5 7" xfId="19344"/>
    <cellStyle name="Обычный 15 2 3 5 7 2" xfId="47628"/>
    <cellStyle name="Обычный 15 2 3 5 8" xfId="20569"/>
    <cellStyle name="Обычный 15 2 3 5 8 2" xfId="48853"/>
    <cellStyle name="Обычный 15 2 3 5 9" xfId="24272"/>
    <cellStyle name="Обычный 15 2 3 5 9 2" xfId="52556"/>
    <cellStyle name="Обычный 15 2 3 6" xfId="1668"/>
    <cellStyle name="Обычный 15 2 3 6 2" xfId="3643"/>
    <cellStyle name="Обычный 15 2 3 6 2 2" xfId="10295"/>
    <cellStyle name="Обычный 15 2 3 6 2 2 2" xfId="38580"/>
    <cellStyle name="Обычный 15 2 3 6 2 3" xfId="17791"/>
    <cellStyle name="Обычный 15 2 3 6 2 3 2" xfId="46076"/>
    <cellStyle name="Обычный 15 2 3 6 2 4" xfId="24277"/>
    <cellStyle name="Обычный 15 2 3 6 2 4 2" xfId="52561"/>
    <cellStyle name="Обычный 15 2 3 6 2 5" xfId="31933"/>
    <cellStyle name="Обычный 15 2 3 6 3" xfId="10294"/>
    <cellStyle name="Обычный 15 2 3 6 3 2" xfId="38579"/>
    <cellStyle name="Обычный 15 2 3 6 4" xfId="15816"/>
    <cellStyle name="Обычный 15 2 3 6 4 2" xfId="44101"/>
    <cellStyle name="Обычный 15 2 3 6 5" xfId="24276"/>
    <cellStyle name="Обычный 15 2 3 6 5 2" xfId="52560"/>
    <cellStyle name="Обычный 15 2 3 6 6" xfId="29958"/>
    <cellStyle name="Обычный 15 2 3 6 7" xfId="60552"/>
    <cellStyle name="Обычный 15 2 3 7" xfId="2326"/>
    <cellStyle name="Обычный 15 2 3 7 2" xfId="10296"/>
    <cellStyle name="Обычный 15 2 3 7 2 2" xfId="38581"/>
    <cellStyle name="Обычный 15 2 3 7 3" xfId="16474"/>
    <cellStyle name="Обычный 15 2 3 7 3 2" xfId="44759"/>
    <cellStyle name="Обычный 15 2 3 7 4" xfId="24278"/>
    <cellStyle name="Обычный 15 2 3 7 4 2" xfId="52562"/>
    <cellStyle name="Обычный 15 2 3 7 5" xfId="30616"/>
    <cellStyle name="Обычный 15 2 3 8" xfId="4303"/>
    <cellStyle name="Обычный 15 2 3 8 2" xfId="10297"/>
    <cellStyle name="Обычный 15 2 3 8 2 2" xfId="38582"/>
    <cellStyle name="Обычный 15 2 3 8 3" xfId="18451"/>
    <cellStyle name="Обычный 15 2 3 8 3 2" xfId="46736"/>
    <cellStyle name="Обычный 15 2 3 8 4" xfId="24279"/>
    <cellStyle name="Обычный 15 2 3 8 4 2" xfId="52563"/>
    <cellStyle name="Обычный 15 2 3 8 5" xfId="32593"/>
    <cellStyle name="Обычный 15 2 3 9" xfId="4466"/>
    <cellStyle name="Обычный 15 2 3 9 2" xfId="10298"/>
    <cellStyle name="Обычный 15 2 3 9 2 2" xfId="38583"/>
    <cellStyle name="Обычный 15 2 3 9 3" xfId="18614"/>
    <cellStyle name="Обычный 15 2 3 9 3 2" xfId="46899"/>
    <cellStyle name="Обычный 15 2 3 9 4" xfId="24280"/>
    <cellStyle name="Обычный 15 2 3 9 4 2" xfId="52564"/>
    <cellStyle name="Обычный 15 2 3 9 5" xfId="32756"/>
    <cellStyle name="Обычный 15 2 4" xfId="241"/>
    <cellStyle name="Обычный 15 2 4 10" xfId="6426"/>
    <cellStyle name="Обычный 15 2 4 10 2" xfId="10300"/>
    <cellStyle name="Обычный 15 2 4 10 2 2" xfId="38585"/>
    <cellStyle name="Обычный 15 2 4 10 3" xfId="24282"/>
    <cellStyle name="Обычный 15 2 4 10 3 2" xfId="52566"/>
    <cellStyle name="Обычный 15 2 4 10 4" xfId="34713"/>
    <cellStyle name="Обычный 15 2 4 11" xfId="7267"/>
    <cellStyle name="Обычный 15 2 4 11 2" xfId="10301"/>
    <cellStyle name="Обычный 15 2 4 11 2 2" xfId="38586"/>
    <cellStyle name="Обычный 15 2 4 11 3" xfId="24283"/>
    <cellStyle name="Обычный 15 2 4 11 3 2" xfId="52567"/>
    <cellStyle name="Обычный 15 2 4 11 4" xfId="35552"/>
    <cellStyle name="Обычный 15 2 4 12" xfId="10299"/>
    <cellStyle name="Обычный 15 2 4 12 2" xfId="38584"/>
    <cellStyle name="Обычный 15 2 4 13" xfId="14501"/>
    <cellStyle name="Обычный 15 2 4 13 2" xfId="42786"/>
    <cellStyle name="Обычный 15 2 4 14" xfId="18778"/>
    <cellStyle name="Обычный 15 2 4 14 2" xfId="47062"/>
    <cellStyle name="Обычный 15 2 4 15" xfId="20570"/>
    <cellStyle name="Обычный 15 2 4 15 2" xfId="48854"/>
    <cellStyle name="Обычный 15 2 4 16" xfId="24281"/>
    <cellStyle name="Обычный 15 2 4 16 2" xfId="52565"/>
    <cellStyle name="Обычный 15 2 4 17" xfId="28481"/>
    <cellStyle name="Обычный 15 2 4 17 2" xfId="56765"/>
    <cellStyle name="Обычный 15 2 4 18" xfId="28643"/>
    <cellStyle name="Обычный 15 2 4 19" xfId="56925"/>
    <cellStyle name="Обычный 15 2 4 2" xfId="504"/>
    <cellStyle name="Обычный 15 2 4 2 10" xfId="19345"/>
    <cellStyle name="Обычный 15 2 4 2 10 2" xfId="47629"/>
    <cellStyle name="Обычный 15 2 4 2 11" xfId="20571"/>
    <cellStyle name="Обычный 15 2 4 2 11 2" xfId="48855"/>
    <cellStyle name="Обычный 15 2 4 2 12" xfId="24284"/>
    <cellStyle name="Обычный 15 2 4 2 12 2" xfId="52568"/>
    <cellStyle name="Обычный 15 2 4 2 13" xfId="28807"/>
    <cellStyle name="Обычный 15 2 4 2 14" xfId="57874"/>
    <cellStyle name="Обычный 15 2 4 2 15" xfId="59224"/>
    <cellStyle name="Обычный 15 2 4 2 2" xfId="844"/>
    <cellStyle name="Обычный 15 2 4 2 2 10" xfId="20572"/>
    <cellStyle name="Обычный 15 2 4 2 2 10 2" xfId="48856"/>
    <cellStyle name="Обычный 15 2 4 2 2 11" xfId="24285"/>
    <cellStyle name="Обычный 15 2 4 2 2 11 2" xfId="52569"/>
    <cellStyle name="Обычный 15 2 4 2 2 12" xfId="29136"/>
    <cellStyle name="Обычный 15 2 4 2 2 13" xfId="57875"/>
    <cellStyle name="Обычный 15 2 4 2 2 14" xfId="59225"/>
    <cellStyle name="Обычный 15 2 4 2 2 2" xfId="1215"/>
    <cellStyle name="Обычный 15 2 4 2 2 2 10" xfId="29506"/>
    <cellStyle name="Обычный 15 2 4 2 2 2 11" xfId="57876"/>
    <cellStyle name="Обычный 15 2 4 2 2 2 12" xfId="59226"/>
    <cellStyle name="Обычный 15 2 4 2 2 2 2" xfId="3191"/>
    <cellStyle name="Обычный 15 2 4 2 2 2 2 2" xfId="10305"/>
    <cellStyle name="Обычный 15 2 4 2 2 2 2 2 2" xfId="38590"/>
    <cellStyle name="Обычный 15 2 4 2 2 2 2 3" xfId="17339"/>
    <cellStyle name="Обычный 15 2 4 2 2 2 2 3 2" xfId="45624"/>
    <cellStyle name="Обычный 15 2 4 2 2 2 2 4" xfId="24287"/>
    <cellStyle name="Обычный 15 2 4 2 2 2 2 4 2" xfId="52571"/>
    <cellStyle name="Обычный 15 2 4 2 2 2 2 5" xfId="31481"/>
    <cellStyle name="Обычный 15 2 4 2 2 2 2 6" xfId="60571"/>
    <cellStyle name="Обычный 15 2 4 2 2 2 3" xfId="5111"/>
    <cellStyle name="Обычный 15 2 4 2 2 2 3 2" xfId="10306"/>
    <cellStyle name="Обычный 15 2 4 2 2 2 3 2 2" xfId="38591"/>
    <cellStyle name="Обычный 15 2 4 2 2 2 3 3" xfId="24288"/>
    <cellStyle name="Обычный 15 2 4 2 2 2 3 3 2" xfId="52572"/>
    <cellStyle name="Обычный 15 2 4 2 2 2 3 4" xfId="33400"/>
    <cellStyle name="Обычный 15 2 4 2 2 2 4" xfId="6429"/>
    <cellStyle name="Обычный 15 2 4 2 2 2 4 2" xfId="10307"/>
    <cellStyle name="Обычный 15 2 4 2 2 2 4 2 2" xfId="38592"/>
    <cellStyle name="Обычный 15 2 4 2 2 2 4 3" xfId="24289"/>
    <cellStyle name="Обычный 15 2 4 2 2 2 4 3 2" xfId="52573"/>
    <cellStyle name="Обычный 15 2 4 2 2 2 4 4" xfId="34716"/>
    <cellStyle name="Обычный 15 2 4 2 2 2 5" xfId="10304"/>
    <cellStyle name="Обычный 15 2 4 2 2 2 5 2" xfId="38589"/>
    <cellStyle name="Обычный 15 2 4 2 2 2 6" xfId="15364"/>
    <cellStyle name="Обычный 15 2 4 2 2 2 6 2" xfId="43649"/>
    <cellStyle name="Обычный 15 2 4 2 2 2 7" xfId="19347"/>
    <cellStyle name="Обычный 15 2 4 2 2 2 7 2" xfId="47631"/>
    <cellStyle name="Обычный 15 2 4 2 2 2 8" xfId="20573"/>
    <cellStyle name="Обычный 15 2 4 2 2 2 8 2" xfId="48857"/>
    <cellStyle name="Обычный 15 2 4 2 2 2 9" xfId="24286"/>
    <cellStyle name="Обычный 15 2 4 2 2 2 9 2" xfId="52570"/>
    <cellStyle name="Обычный 15 2 4 2 2 3" xfId="2163"/>
    <cellStyle name="Обычный 15 2 4 2 2 3 2" xfId="4138"/>
    <cellStyle name="Обычный 15 2 4 2 2 3 2 2" xfId="10309"/>
    <cellStyle name="Обычный 15 2 4 2 2 3 2 2 2" xfId="38594"/>
    <cellStyle name="Обычный 15 2 4 2 2 3 2 3" xfId="18286"/>
    <cellStyle name="Обычный 15 2 4 2 2 3 2 3 2" xfId="46571"/>
    <cellStyle name="Обычный 15 2 4 2 2 3 2 4" xfId="24291"/>
    <cellStyle name="Обычный 15 2 4 2 2 3 2 4 2" xfId="52575"/>
    <cellStyle name="Обычный 15 2 4 2 2 3 2 5" xfId="32428"/>
    <cellStyle name="Обычный 15 2 4 2 2 3 3" xfId="10308"/>
    <cellStyle name="Обычный 15 2 4 2 2 3 3 2" xfId="38593"/>
    <cellStyle name="Обычный 15 2 4 2 2 3 4" xfId="16311"/>
    <cellStyle name="Обычный 15 2 4 2 2 3 4 2" xfId="44596"/>
    <cellStyle name="Обычный 15 2 4 2 2 3 5" xfId="24290"/>
    <cellStyle name="Обычный 15 2 4 2 2 3 5 2" xfId="52574"/>
    <cellStyle name="Обычный 15 2 4 2 2 3 6" xfId="30453"/>
    <cellStyle name="Обычный 15 2 4 2 2 3 7" xfId="60570"/>
    <cellStyle name="Обычный 15 2 4 2 2 4" xfId="2821"/>
    <cellStyle name="Обычный 15 2 4 2 2 4 2" xfId="10310"/>
    <cellStyle name="Обычный 15 2 4 2 2 4 2 2" xfId="38595"/>
    <cellStyle name="Обычный 15 2 4 2 2 4 3" xfId="16969"/>
    <cellStyle name="Обычный 15 2 4 2 2 4 3 2" xfId="45254"/>
    <cellStyle name="Обычный 15 2 4 2 2 4 4" xfId="24292"/>
    <cellStyle name="Обычный 15 2 4 2 2 4 4 2" xfId="52576"/>
    <cellStyle name="Обычный 15 2 4 2 2 4 5" xfId="31111"/>
    <cellStyle name="Обычный 15 2 4 2 2 5" xfId="5110"/>
    <cellStyle name="Обычный 15 2 4 2 2 5 2" xfId="10311"/>
    <cellStyle name="Обычный 15 2 4 2 2 5 2 2" xfId="38596"/>
    <cellStyle name="Обычный 15 2 4 2 2 5 3" xfId="24293"/>
    <cellStyle name="Обычный 15 2 4 2 2 5 3 2" xfId="52577"/>
    <cellStyle name="Обычный 15 2 4 2 2 5 4" xfId="33399"/>
    <cellStyle name="Обычный 15 2 4 2 2 6" xfId="6428"/>
    <cellStyle name="Обычный 15 2 4 2 2 6 2" xfId="10312"/>
    <cellStyle name="Обычный 15 2 4 2 2 6 2 2" xfId="38597"/>
    <cellStyle name="Обычный 15 2 4 2 2 6 3" xfId="24294"/>
    <cellStyle name="Обычный 15 2 4 2 2 6 3 2" xfId="52578"/>
    <cellStyle name="Обычный 15 2 4 2 2 6 4" xfId="34715"/>
    <cellStyle name="Обычный 15 2 4 2 2 7" xfId="10303"/>
    <cellStyle name="Обычный 15 2 4 2 2 7 2" xfId="38588"/>
    <cellStyle name="Обычный 15 2 4 2 2 8" xfId="14994"/>
    <cellStyle name="Обычный 15 2 4 2 2 8 2" xfId="43279"/>
    <cellStyle name="Обычный 15 2 4 2 2 9" xfId="19346"/>
    <cellStyle name="Обычный 15 2 4 2 2 9 2" xfId="47630"/>
    <cellStyle name="Обычный 15 2 4 2 3" xfId="1214"/>
    <cellStyle name="Обычный 15 2 4 2 3 10" xfId="29505"/>
    <cellStyle name="Обычный 15 2 4 2 3 11" xfId="57877"/>
    <cellStyle name="Обычный 15 2 4 2 3 12" xfId="59227"/>
    <cellStyle name="Обычный 15 2 4 2 3 2" xfId="3190"/>
    <cellStyle name="Обычный 15 2 4 2 3 2 2" xfId="10314"/>
    <cellStyle name="Обычный 15 2 4 2 3 2 2 2" xfId="38599"/>
    <cellStyle name="Обычный 15 2 4 2 3 2 3" xfId="17338"/>
    <cellStyle name="Обычный 15 2 4 2 3 2 3 2" xfId="45623"/>
    <cellStyle name="Обычный 15 2 4 2 3 2 4" xfId="24296"/>
    <cellStyle name="Обычный 15 2 4 2 3 2 4 2" xfId="52580"/>
    <cellStyle name="Обычный 15 2 4 2 3 2 5" xfId="31480"/>
    <cellStyle name="Обычный 15 2 4 2 3 2 6" xfId="60572"/>
    <cellStyle name="Обычный 15 2 4 2 3 3" xfId="5112"/>
    <cellStyle name="Обычный 15 2 4 2 3 3 2" xfId="10315"/>
    <cellStyle name="Обычный 15 2 4 2 3 3 2 2" xfId="38600"/>
    <cellStyle name="Обычный 15 2 4 2 3 3 3" xfId="24297"/>
    <cellStyle name="Обычный 15 2 4 2 3 3 3 2" xfId="52581"/>
    <cellStyle name="Обычный 15 2 4 2 3 3 4" xfId="33401"/>
    <cellStyle name="Обычный 15 2 4 2 3 4" xfId="6430"/>
    <cellStyle name="Обычный 15 2 4 2 3 4 2" xfId="10316"/>
    <cellStyle name="Обычный 15 2 4 2 3 4 2 2" xfId="38601"/>
    <cellStyle name="Обычный 15 2 4 2 3 4 3" xfId="24298"/>
    <cellStyle name="Обычный 15 2 4 2 3 4 3 2" xfId="52582"/>
    <cellStyle name="Обычный 15 2 4 2 3 4 4" xfId="34717"/>
    <cellStyle name="Обычный 15 2 4 2 3 5" xfId="10313"/>
    <cellStyle name="Обычный 15 2 4 2 3 5 2" xfId="38598"/>
    <cellStyle name="Обычный 15 2 4 2 3 6" xfId="15363"/>
    <cellStyle name="Обычный 15 2 4 2 3 6 2" xfId="43648"/>
    <cellStyle name="Обычный 15 2 4 2 3 7" xfId="19348"/>
    <cellStyle name="Обычный 15 2 4 2 3 7 2" xfId="47632"/>
    <cellStyle name="Обычный 15 2 4 2 3 8" xfId="20574"/>
    <cellStyle name="Обычный 15 2 4 2 3 8 2" xfId="48858"/>
    <cellStyle name="Обычный 15 2 4 2 3 9" xfId="24295"/>
    <cellStyle name="Обычный 15 2 4 2 3 9 2" xfId="52579"/>
    <cellStyle name="Обычный 15 2 4 2 4" xfId="1834"/>
    <cellStyle name="Обычный 15 2 4 2 4 2" xfId="3809"/>
    <cellStyle name="Обычный 15 2 4 2 4 2 2" xfId="10318"/>
    <cellStyle name="Обычный 15 2 4 2 4 2 2 2" xfId="38603"/>
    <cellStyle name="Обычный 15 2 4 2 4 2 3" xfId="17957"/>
    <cellStyle name="Обычный 15 2 4 2 4 2 3 2" xfId="46242"/>
    <cellStyle name="Обычный 15 2 4 2 4 2 4" xfId="24300"/>
    <cellStyle name="Обычный 15 2 4 2 4 2 4 2" xfId="52584"/>
    <cellStyle name="Обычный 15 2 4 2 4 2 5" xfId="32099"/>
    <cellStyle name="Обычный 15 2 4 2 4 3" xfId="10317"/>
    <cellStyle name="Обычный 15 2 4 2 4 3 2" xfId="38602"/>
    <cellStyle name="Обычный 15 2 4 2 4 4" xfId="15982"/>
    <cellStyle name="Обычный 15 2 4 2 4 4 2" xfId="44267"/>
    <cellStyle name="Обычный 15 2 4 2 4 5" xfId="24299"/>
    <cellStyle name="Обычный 15 2 4 2 4 5 2" xfId="52583"/>
    <cellStyle name="Обычный 15 2 4 2 4 6" xfId="30124"/>
    <cellStyle name="Обычный 15 2 4 2 4 7" xfId="60569"/>
    <cellStyle name="Обычный 15 2 4 2 5" xfId="2492"/>
    <cellStyle name="Обычный 15 2 4 2 5 2" xfId="10319"/>
    <cellStyle name="Обычный 15 2 4 2 5 2 2" xfId="38604"/>
    <cellStyle name="Обычный 15 2 4 2 5 3" xfId="16640"/>
    <cellStyle name="Обычный 15 2 4 2 5 3 2" xfId="44925"/>
    <cellStyle name="Обычный 15 2 4 2 5 4" xfId="24301"/>
    <cellStyle name="Обычный 15 2 4 2 5 4 2" xfId="52585"/>
    <cellStyle name="Обычный 15 2 4 2 5 5" xfId="30782"/>
    <cellStyle name="Обычный 15 2 4 2 6" xfId="5109"/>
    <cellStyle name="Обычный 15 2 4 2 6 2" xfId="10320"/>
    <cellStyle name="Обычный 15 2 4 2 6 2 2" xfId="38605"/>
    <cellStyle name="Обычный 15 2 4 2 6 3" xfId="24302"/>
    <cellStyle name="Обычный 15 2 4 2 6 3 2" xfId="52586"/>
    <cellStyle name="Обычный 15 2 4 2 6 4" xfId="33398"/>
    <cellStyle name="Обычный 15 2 4 2 7" xfId="6427"/>
    <cellStyle name="Обычный 15 2 4 2 7 2" xfId="10321"/>
    <cellStyle name="Обычный 15 2 4 2 7 2 2" xfId="38606"/>
    <cellStyle name="Обычный 15 2 4 2 7 3" xfId="24303"/>
    <cellStyle name="Обычный 15 2 4 2 7 3 2" xfId="52587"/>
    <cellStyle name="Обычный 15 2 4 2 7 4" xfId="34714"/>
    <cellStyle name="Обычный 15 2 4 2 8" xfId="10302"/>
    <cellStyle name="Обычный 15 2 4 2 8 2" xfId="38587"/>
    <cellStyle name="Обычный 15 2 4 2 9" xfId="14665"/>
    <cellStyle name="Обычный 15 2 4 2 9 2" xfId="42950"/>
    <cellStyle name="Обычный 15 2 4 20" xfId="57219"/>
    <cellStyle name="Обычный 15 2 4 21" xfId="57873"/>
    <cellStyle name="Обычный 15 2 4 22" xfId="59223"/>
    <cellStyle name="Обычный 15 2 4 3" xfId="677"/>
    <cellStyle name="Обычный 15 2 4 3 10" xfId="20575"/>
    <cellStyle name="Обычный 15 2 4 3 10 2" xfId="48859"/>
    <cellStyle name="Обычный 15 2 4 3 11" xfId="24304"/>
    <cellStyle name="Обычный 15 2 4 3 11 2" xfId="52588"/>
    <cellStyle name="Обычный 15 2 4 3 12" xfId="28972"/>
    <cellStyle name="Обычный 15 2 4 3 13" xfId="57878"/>
    <cellStyle name="Обычный 15 2 4 3 14" xfId="59228"/>
    <cellStyle name="Обычный 15 2 4 3 2" xfId="1216"/>
    <cellStyle name="Обычный 15 2 4 3 2 10" xfId="29507"/>
    <cellStyle name="Обычный 15 2 4 3 2 11" xfId="57879"/>
    <cellStyle name="Обычный 15 2 4 3 2 12" xfId="59229"/>
    <cellStyle name="Обычный 15 2 4 3 2 2" xfId="3192"/>
    <cellStyle name="Обычный 15 2 4 3 2 2 2" xfId="10324"/>
    <cellStyle name="Обычный 15 2 4 3 2 2 2 2" xfId="38609"/>
    <cellStyle name="Обычный 15 2 4 3 2 2 3" xfId="17340"/>
    <cellStyle name="Обычный 15 2 4 3 2 2 3 2" xfId="45625"/>
    <cellStyle name="Обычный 15 2 4 3 2 2 4" xfId="24306"/>
    <cellStyle name="Обычный 15 2 4 3 2 2 4 2" xfId="52590"/>
    <cellStyle name="Обычный 15 2 4 3 2 2 5" xfId="31482"/>
    <cellStyle name="Обычный 15 2 4 3 2 2 6" xfId="60574"/>
    <cellStyle name="Обычный 15 2 4 3 2 3" xfId="5114"/>
    <cellStyle name="Обычный 15 2 4 3 2 3 2" xfId="10325"/>
    <cellStyle name="Обычный 15 2 4 3 2 3 2 2" xfId="38610"/>
    <cellStyle name="Обычный 15 2 4 3 2 3 3" xfId="24307"/>
    <cellStyle name="Обычный 15 2 4 3 2 3 3 2" xfId="52591"/>
    <cellStyle name="Обычный 15 2 4 3 2 3 4" xfId="33403"/>
    <cellStyle name="Обычный 15 2 4 3 2 4" xfId="6432"/>
    <cellStyle name="Обычный 15 2 4 3 2 4 2" xfId="10326"/>
    <cellStyle name="Обычный 15 2 4 3 2 4 2 2" xfId="38611"/>
    <cellStyle name="Обычный 15 2 4 3 2 4 3" xfId="24308"/>
    <cellStyle name="Обычный 15 2 4 3 2 4 3 2" xfId="52592"/>
    <cellStyle name="Обычный 15 2 4 3 2 4 4" xfId="34719"/>
    <cellStyle name="Обычный 15 2 4 3 2 5" xfId="10323"/>
    <cellStyle name="Обычный 15 2 4 3 2 5 2" xfId="38608"/>
    <cellStyle name="Обычный 15 2 4 3 2 6" xfId="15365"/>
    <cellStyle name="Обычный 15 2 4 3 2 6 2" xfId="43650"/>
    <cellStyle name="Обычный 15 2 4 3 2 7" xfId="19350"/>
    <cellStyle name="Обычный 15 2 4 3 2 7 2" xfId="47634"/>
    <cellStyle name="Обычный 15 2 4 3 2 8" xfId="20576"/>
    <cellStyle name="Обычный 15 2 4 3 2 8 2" xfId="48860"/>
    <cellStyle name="Обычный 15 2 4 3 2 9" xfId="24305"/>
    <cellStyle name="Обычный 15 2 4 3 2 9 2" xfId="52589"/>
    <cellStyle name="Обычный 15 2 4 3 3" xfId="1999"/>
    <cellStyle name="Обычный 15 2 4 3 3 2" xfId="3974"/>
    <cellStyle name="Обычный 15 2 4 3 3 2 2" xfId="10328"/>
    <cellStyle name="Обычный 15 2 4 3 3 2 2 2" xfId="38613"/>
    <cellStyle name="Обычный 15 2 4 3 3 2 3" xfId="18122"/>
    <cellStyle name="Обычный 15 2 4 3 3 2 3 2" xfId="46407"/>
    <cellStyle name="Обычный 15 2 4 3 3 2 4" xfId="24310"/>
    <cellStyle name="Обычный 15 2 4 3 3 2 4 2" xfId="52594"/>
    <cellStyle name="Обычный 15 2 4 3 3 2 5" xfId="32264"/>
    <cellStyle name="Обычный 15 2 4 3 3 3" xfId="10327"/>
    <cellStyle name="Обычный 15 2 4 3 3 3 2" xfId="38612"/>
    <cellStyle name="Обычный 15 2 4 3 3 4" xfId="16147"/>
    <cellStyle name="Обычный 15 2 4 3 3 4 2" xfId="44432"/>
    <cellStyle name="Обычный 15 2 4 3 3 5" xfId="24309"/>
    <cellStyle name="Обычный 15 2 4 3 3 5 2" xfId="52593"/>
    <cellStyle name="Обычный 15 2 4 3 3 6" xfId="30289"/>
    <cellStyle name="Обычный 15 2 4 3 3 7" xfId="60573"/>
    <cellStyle name="Обычный 15 2 4 3 4" xfId="2657"/>
    <cellStyle name="Обычный 15 2 4 3 4 2" xfId="10329"/>
    <cellStyle name="Обычный 15 2 4 3 4 2 2" xfId="38614"/>
    <cellStyle name="Обычный 15 2 4 3 4 3" xfId="16805"/>
    <cellStyle name="Обычный 15 2 4 3 4 3 2" xfId="45090"/>
    <cellStyle name="Обычный 15 2 4 3 4 4" xfId="24311"/>
    <cellStyle name="Обычный 15 2 4 3 4 4 2" xfId="52595"/>
    <cellStyle name="Обычный 15 2 4 3 4 5" xfId="30947"/>
    <cellStyle name="Обычный 15 2 4 3 5" xfId="5113"/>
    <cellStyle name="Обычный 15 2 4 3 5 2" xfId="10330"/>
    <cellStyle name="Обычный 15 2 4 3 5 2 2" xfId="38615"/>
    <cellStyle name="Обычный 15 2 4 3 5 3" xfId="24312"/>
    <cellStyle name="Обычный 15 2 4 3 5 3 2" xfId="52596"/>
    <cellStyle name="Обычный 15 2 4 3 5 4" xfId="33402"/>
    <cellStyle name="Обычный 15 2 4 3 6" xfId="6431"/>
    <cellStyle name="Обычный 15 2 4 3 6 2" xfId="10331"/>
    <cellStyle name="Обычный 15 2 4 3 6 2 2" xfId="38616"/>
    <cellStyle name="Обычный 15 2 4 3 6 3" xfId="24313"/>
    <cellStyle name="Обычный 15 2 4 3 6 3 2" xfId="52597"/>
    <cellStyle name="Обычный 15 2 4 3 6 4" xfId="34718"/>
    <cellStyle name="Обычный 15 2 4 3 7" xfId="10322"/>
    <cellStyle name="Обычный 15 2 4 3 7 2" xfId="38607"/>
    <cellStyle name="Обычный 15 2 4 3 8" xfId="14830"/>
    <cellStyle name="Обычный 15 2 4 3 8 2" xfId="43115"/>
    <cellStyle name="Обычный 15 2 4 3 9" xfId="19349"/>
    <cellStyle name="Обычный 15 2 4 3 9 2" xfId="47633"/>
    <cellStyle name="Обычный 15 2 4 4" xfId="1213"/>
    <cellStyle name="Обычный 15 2 4 4 10" xfId="29504"/>
    <cellStyle name="Обычный 15 2 4 4 11" xfId="57880"/>
    <cellStyle name="Обычный 15 2 4 4 12" xfId="59230"/>
    <cellStyle name="Обычный 15 2 4 4 2" xfId="3189"/>
    <cellStyle name="Обычный 15 2 4 4 2 2" xfId="10333"/>
    <cellStyle name="Обычный 15 2 4 4 2 2 2" xfId="38618"/>
    <cellStyle name="Обычный 15 2 4 4 2 3" xfId="17337"/>
    <cellStyle name="Обычный 15 2 4 4 2 3 2" xfId="45622"/>
    <cellStyle name="Обычный 15 2 4 4 2 4" xfId="24315"/>
    <cellStyle name="Обычный 15 2 4 4 2 4 2" xfId="52599"/>
    <cellStyle name="Обычный 15 2 4 4 2 5" xfId="31479"/>
    <cellStyle name="Обычный 15 2 4 4 2 6" xfId="60575"/>
    <cellStyle name="Обычный 15 2 4 4 3" xfId="5115"/>
    <cellStyle name="Обычный 15 2 4 4 3 2" xfId="10334"/>
    <cellStyle name="Обычный 15 2 4 4 3 2 2" xfId="38619"/>
    <cellStyle name="Обычный 15 2 4 4 3 3" xfId="24316"/>
    <cellStyle name="Обычный 15 2 4 4 3 3 2" xfId="52600"/>
    <cellStyle name="Обычный 15 2 4 4 3 4" xfId="33404"/>
    <cellStyle name="Обычный 15 2 4 4 4" xfId="6433"/>
    <cellStyle name="Обычный 15 2 4 4 4 2" xfId="10335"/>
    <cellStyle name="Обычный 15 2 4 4 4 2 2" xfId="38620"/>
    <cellStyle name="Обычный 15 2 4 4 4 3" xfId="24317"/>
    <cellStyle name="Обычный 15 2 4 4 4 3 2" xfId="52601"/>
    <cellStyle name="Обычный 15 2 4 4 4 4" xfId="34720"/>
    <cellStyle name="Обычный 15 2 4 4 5" xfId="10332"/>
    <cellStyle name="Обычный 15 2 4 4 5 2" xfId="38617"/>
    <cellStyle name="Обычный 15 2 4 4 6" xfId="15362"/>
    <cellStyle name="Обычный 15 2 4 4 6 2" xfId="43647"/>
    <cellStyle name="Обычный 15 2 4 4 7" xfId="19351"/>
    <cellStyle name="Обычный 15 2 4 4 7 2" xfId="47635"/>
    <cellStyle name="Обычный 15 2 4 4 8" xfId="20577"/>
    <cellStyle name="Обычный 15 2 4 4 8 2" xfId="48861"/>
    <cellStyle name="Обычный 15 2 4 4 9" xfId="24314"/>
    <cellStyle name="Обычный 15 2 4 4 9 2" xfId="52598"/>
    <cellStyle name="Обычный 15 2 4 5" xfId="1670"/>
    <cellStyle name="Обычный 15 2 4 5 2" xfId="3645"/>
    <cellStyle name="Обычный 15 2 4 5 2 2" xfId="10337"/>
    <cellStyle name="Обычный 15 2 4 5 2 2 2" xfId="38622"/>
    <cellStyle name="Обычный 15 2 4 5 2 3" xfId="17793"/>
    <cellStyle name="Обычный 15 2 4 5 2 3 2" xfId="46078"/>
    <cellStyle name="Обычный 15 2 4 5 2 4" xfId="24319"/>
    <cellStyle name="Обычный 15 2 4 5 2 4 2" xfId="52603"/>
    <cellStyle name="Обычный 15 2 4 5 2 5" xfId="31935"/>
    <cellStyle name="Обычный 15 2 4 5 3" xfId="10336"/>
    <cellStyle name="Обычный 15 2 4 5 3 2" xfId="38621"/>
    <cellStyle name="Обычный 15 2 4 5 4" xfId="15818"/>
    <cellStyle name="Обычный 15 2 4 5 4 2" xfId="44103"/>
    <cellStyle name="Обычный 15 2 4 5 5" xfId="24318"/>
    <cellStyle name="Обычный 15 2 4 5 5 2" xfId="52602"/>
    <cellStyle name="Обычный 15 2 4 5 6" xfId="29960"/>
    <cellStyle name="Обычный 15 2 4 5 7" xfId="60568"/>
    <cellStyle name="Обычный 15 2 4 6" xfId="2328"/>
    <cellStyle name="Обычный 15 2 4 6 2" xfId="10338"/>
    <cellStyle name="Обычный 15 2 4 6 2 2" xfId="38623"/>
    <cellStyle name="Обычный 15 2 4 6 3" xfId="16476"/>
    <cellStyle name="Обычный 15 2 4 6 3 2" xfId="44761"/>
    <cellStyle name="Обычный 15 2 4 6 4" xfId="24320"/>
    <cellStyle name="Обычный 15 2 4 6 4 2" xfId="52604"/>
    <cellStyle name="Обычный 15 2 4 6 5" xfId="30618"/>
    <cellStyle name="Обычный 15 2 4 7" xfId="4305"/>
    <cellStyle name="Обычный 15 2 4 7 2" xfId="10339"/>
    <cellStyle name="Обычный 15 2 4 7 2 2" xfId="38624"/>
    <cellStyle name="Обычный 15 2 4 7 3" xfId="18453"/>
    <cellStyle name="Обычный 15 2 4 7 3 2" xfId="46738"/>
    <cellStyle name="Обычный 15 2 4 7 4" xfId="24321"/>
    <cellStyle name="Обычный 15 2 4 7 4 2" xfId="52605"/>
    <cellStyle name="Обычный 15 2 4 7 5" xfId="32595"/>
    <cellStyle name="Обычный 15 2 4 8" xfId="4468"/>
    <cellStyle name="Обычный 15 2 4 8 2" xfId="10340"/>
    <cellStyle name="Обычный 15 2 4 8 2 2" xfId="38625"/>
    <cellStyle name="Обычный 15 2 4 8 3" xfId="18616"/>
    <cellStyle name="Обычный 15 2 4 8 3 2" xfId="46901"/>
    <cellStyle name="Обычный 15 2 4 8 4" xfId="24322"/>
    <cellStyle name="Обычный 15 2 4 8 4 2" xfId="52606"/>
    <cellStyle name="Обычный 15 2 4 8 5" xfId="32758"/>
    <cellStyle name="Обычный 15 2 4 9" xfId="5108"/>
    <cellStyle name="Обычный 15 2 4 9 2" xfId="10341"/>
    <cellStyle name="Обычный 15 2 4 9 2 2" xfId="38626"/>
    <cellStyle name="Обычный 15 2 4 9 3" xfId="24323"/>
    <cellStyle name="Обычный 15 2 4 9 3 2" xfId="52607"/>
    <cellStyle name="Обычный 15 2 4 9 4" xfId="33397"/>
    <cellStyle name="Обычный 15 2 5" xfId="499"/>
    <cellStyle name="Обычный 15 2 5 10" xfId="19352"/>
    <cellStyle name="Обычный 15 2 5 10 2" xfId="47636"/>
    <cellStyle name="Обычный 15 2 5 11" xfId="20578"/>
    <cellStyle name="Обычный 15 2 5 11 2" xfId="48862"/>
    <cellStyle name="Обычный 15 2 5 12" xfId="24324"/>
    <cellStyle name="Обычный 15 2 5 12 2" xfId="52608"/>
    <cellStyle name="Обычный 15 2 5 13" xfId="28802"/>
    <cellStyle name="Обычный 15 2 5 14" xfId="57881"/>
    <cellStyle name="Обычный 15 2 5 15" xfId="59231"/>
    <cellStyle name="Обычный 15 2 5 2" xfId="839"/>
    <cellStyle name="Обычный 15 2 5 2 10" xfId="20579"/>
    <cellStyle name="Обычный 15 2 5 2 10 2" xfId="48863"/>
    <cellStyle name="Обычный 15 2 5 2 11" xfId="24325"/>
    <cellStyle name="Обычный 15 2 5 2 11 2" xfId="52609"/>
    <cellStyle name="Обычный 15 2 5 2 12" xfId="29131"/>
    <cellStyle name="Обычный 15 2 5 2 13" xfId="57882"/>
    <cellStyle name="Обычный 15 2 5 2 14" xfId="59232"/>
    <cellStyle name="Обычный 15 2 5 2 2" xfId="1218"/>
    <cellStyle name="Обычный 15 2 5 2 2 10" xfId="29509"/>
    <cellStyle name="Обычный 15 2 5 2 2 11" xfId="57883"/>
    <cellStyle name="Обычный 15 2 5 2 2 12" xfId="59233"/>
    <cellStyle name="Обычный 15 2 5 2 2 2" xfId="3194"/>
    <cellStyle name="Обычный 15 2 5 2 2 2 2" xfId="10345"/>
    <cellStyle name="Обычный 15 2 5 2 2 2 2 2" xfId="38630"/>
    <cellStyle name="Обычный 15 2 5 2 2 2 3" xfId="17342"/>
    <cellStyle name="Обычный 15 2 5 2 2 2 3 2" xfId="45627"/>
    <cellStyle name="Обычный 15 2 5 2 2 2 4" xfId="24327"/>
    <cellStyle name="Обычный 15 2 5 2 2 2 4 2" xfId="52611"/>
    <cellStyle name="Обычный 15 2 5 2 2 2 5" xfId="31484"/>
    <cellStyle name="Обычный 15 2 5 2 2 2 6" xfId="60578"/>
    <cellStyle name="Обычный 15 2 5 2 2 3" xfId="5118"/>
    <cellStyle name="Обычный 15 2 5 2 2 3 2" xfId="10346"/>
    <cellStyle name="Обычный 15 2 5 2 2 3 2 2" xfId="38631"/>
    <cellStyle name="Обычный 15 2 5 2 2 3 3" xfId="24328"/>
    <cellStyle name="Обычный 15 2 5 2 2 3 3 2" xfId="52612"/>
    <cellStyle name="Обычный 15 2 5 2 2 3 4" xfId="33407"/>
    <cellStyle name="Обычный 15 2 5 2 2 4" xfId="6436"/>
    <cellStyle name="Обычный 15 2 5 2 2 4 2" xfId="10347"/>
    <cellStyle name="Обычный 15 2 5 2 2 4 2 2" xfId="38632"/>
    <cellStyle name="Обычный 15 2 5 2 2 4 3" xfId="24329"/>
    <cellStyle name="Обычный 15 2 5 2 2 4 3 2" xfId="52613"/>
    <cellStyle name="Обычный 15 2 5 2 2 4 4" xfId="34723"/>
    <cellStyle name="Обычный 15 2 5 2 2 5" xfId="10344"/>
    <cellStyle name="Обычный 15 2 5 2 2 5 2" xfId="38629"/>
    <cellStyle name="Обычный 15 2 5 2 2 6" xfId="15367"/>
    <cellStyle name="Обычный 15 2 5 2 2 6 2" xfId="43652"/>
    <cellStyle name="Обычный 15 2 5 2 2 7" xfId="19354"/>
    <cellStyle name="Обычный 15 2 5 2 2 7 2" xfId="47638"/>
    <cellStyle name="Обычный 15 2 5 2 2 8" xfId="20580"/>
    <cellStyle name="Обычный 15 2 5 2 2 8 2" xfId="48864"/>
    <cellStyle name="Обычный 15 2 5 2 2 9" xfId="24326"/>
    <cellStyle name="Обычный 15 2 5 2 2 9 2" xfId="52610"/>
    <cellStyle name="Обычный 15 2 5 2 3" xfId="2158"/>
    <cellStyle name="Обычный 15 2 5 2 3 2" xfId="4133"/>
    <cellStyle name="Обычный 15 2 5 2 3 2 2" xfId="10349"/>
    <cellStyle name="Обычный 15 2 5 2 3 2 2 2" xfId="38634"/>
    <cellStyle name="Обычный 15 2 5 2 3 2 3" xfId="18281"/>
    <cellStyle name="Обычный 15 2 5 2 3 2 3 2" xfId="46566"/>
    <cellStyle name="Обычный 15 2 5 2 3 2 4" xfId="24331"/>
    <cellStyle name="Обычный 15 2 5 2 3 2 4 2" xfId="52615"/>
    <cellStyle name="Обычный 15 2 5 2 3 2 5" xfId="32423"/>
    <cellStyle name="Обычный 15 2 5 2 3 3" xfId="10348"/>
    <cellStyle name="Обычный 15 2 5 2 3 3 2" xfId="38633"/>
    <cellStyle name="Обычный 15 2 5 2 3 4" xfId="16306"/>
    <cellStyle name="Обычный 15 2 5 2 3 4 2" xfId="44591"/>
    <cellStyle name="Обычный 15 2 5 2 3 5" xfId="24330"/>
    <cellStyle name="Обычный 15 2 5 2 3 5 2" xfId="52614"/>
    <cellStyle name="Обычный 15 2 5 2 3 6" xfId="30448"/>
    <cellStyle name="Обычный 15 2 5 2 3 7" xfId="60577"/>
    <cellStyle name="Обычный 15 2 5 2 4" xfId="2816"/>
    <cellStyle name="Обычный 15 2 5 2 4 2" xfId="10350"/>
    <cellStyle name="Обычный 15 2 5 2 4 2 2" xfId="38635"/>
    <cellStyle name="Обычный 15 2 5 2 4 3" xfId="16964"/>
    <cellStyle name="Обычный 15 2 5 2 4 3 2" xfId="45249"/>
    <cellStyle name="Обычный 15 2 5 2 4 4" xfId="24332"/>
    <cellStyle name="Обычный 15 2 5 2 4 4 2" xfId="52616"/>
    <cellStyle name="Обычный 15 2 5 2 4 5" xfId="31106"/>
    <cellStyle name="Обычный 15 2 5 2 5" xfId="5117"/>
    <cellStyle name="Обычный 15 2 5 2 5 2" xfId="10351"/>
    <cellStyle name="Обычный 15 2 5 2 5 2 2" xfId="38636"/>
    <cellStyle name="Обычный 15 2 5 2 5 3" xfId="24333"/>
    <cellStyle name="Обычный 15 2 5 2 5 3 2" xfId="52617"/>
    <cellStyle name="Обычный 15 2 5 2 5 4" xfId="33406"/>
    <cellStyle name="Обычный 15 2 5 2 6" xfId="6435"/>
    <cellStyle name="Обычный 15 2 5 2 6 2" xfId="10352"/>
    <cellStyle name="Обычный 15 2 5 2 6 2 2" xfId="38637"/>
    <cellStyle name="Обычный 15 2 5 2 6 3" xfId="24334"/>
    <cellStyle name="Обычный 15 2 5 2 6 3 2" xfId="52618"/>
    <cellStyle name="Обычный 15 2 5 2 6 4" xfId="34722"/>
    <cellStyle name="Обычный 15 2 5 2 7" xfId="10343"/>
    <cellStyle name="Обычный 15 2 5 2 7 2" xfId="38628"/>
    <cellStyle name="Обычный 15 2 5 2 8" xfId="14989"/>
    <cellStyle name="Обычный 15 2 5 2 8 2" xfId="43274"/>
    <cellStyle name="Обычный 15 2 5 2 9" xfId="19353"/>
    <cellStyle name="Обычный 15 2 5 2 9 2" xfId="47637"/>
    <cellStyle name="Обычный 15 2 5 3" xfId="1217"/>
    <cellStyle name="Обычный 15 2 5 3 10" xfId="29508"/>
    <cellStyle name="Обычный 15 2 5 3 11" xfId="57884"/>
    <cellStyle name="Обычный 15 2 5 3 12" xfId="59234"/>
    <cellStyle name="Обычный 15 2 5 3 2" xfId="3193"/>
    <cellStyle name="Обычный 15 2 5 3 2 2" xfId="10354"/>
    <cellStyle name="Обычный 15 2 5 3 2 2 2" xfId="38639"/>
    <cellStyle name="Обычный 15 2 5 3 2 3" xfId="17341"/>
    <cellStyle name="Обычный 15 2 5 3 2 3 2" xfId="45626"/>
    <cellStyle name="Обычный 15 2 5 3 2 4" xfId="24336"/>
    <cellStyle name="Обычный 15 2 5 3 2 4 2" xfId="52620"/>
    <cellStyle name="Обычный 15 2 5 3 2 5" xfId="31483"/>
    <cellStyle name="Обычный 15 2 5 3 2 6" xfId="60579"/>
    <cellStyle name="Обычный 15 2 5 3 3" xfId="5119"/>
    <cellStyle name="Обычный 15 2 5 3 3 2" xfId="10355"/>
    <cellStyle name="Обычный 15 2 5 3 3 2 2" xfId="38640"/>
    <cellStyle name="Обычный 15 2 5 3 3 3" xfId="24337"/>
    <cellStyle name="Обычный 15 2 5 3 3 3 2" xfId="52621"/>
    <cellStyle name="Обычный 15 2 5 3 3 4" xfId="33408"/>
    <cellStyle name="Обычный 15 2 5 3 4" xfId="6437"/>
    <cellStyle name="Обычный 15 2 5 3 4 2" xfId="10356"/>
    <cellStyle name="Обычный 15 2 5 3 4 2 2" xfId="38641"/>
    <cellStyle name="Обычный 15 2 5 3 4 3" xfId="24338"/>
    <cellStyle name="Обычный 15 2 5 3 4 3 2" xfId="52622"/>
    <cellStyle name="Обычный 15 2 5 3 4 4" xfId="34724"/>
    <cellStyle name="Обычный 15 2 5 3 5" xfId="10353"/>
    <cellStyle name="Обычный 15 2 5 3 5 2" xfId="38638"/>
    <cellStyle name="Обычный 15 2 5 3 6" xfId="15366"/>
    <cellStyle name="Обычный 15 2 5 3 6 2" xfId="43651"/>
    <cellStyle name="Обычный 15 2 5 3 7" xfId="19355"/>
    <cellStyle name="Обычный 15 2 5 3 7 2" xfId="47639"/>
    <cellStyle name="Обычный 15 2 5 3 8" xfId="20581"/>
    <cellStyle name="Обычный 15 2 5 3 8 2" xfId="48865"/>
    <cellStyle name="Обычный 15 2 5 3 9" xfId="24335"/>
    <cellStyle name="Обычный 15 2 5 3 9 2" xfId="52619"/>
    <cellStyle name="Обычный 15 2 5 4" xfId="1829"/>
    <cellStyle name="Обычный 15 2 5 4 2" xfId="3804"/>
    <cellStyle name="Обычный 15 2 5 4 2 2" xfId="10358"/>
    <cellStyle name="Обычный 15 2 5 4 2 2 2" xfId="38643"/>
    <cellStyle name="Обычный 15 2 5 4 2 3" xfId="17952"/>
    <cellStyle name="Обычный 15 2 5 4 2 3 2" xfId="46237"/>
    <cellStyle name="Обычный 15 2 5 4 2 4" xfId="24340"/>
    <cellStyle name="Обычный 15 2 5 4 2 4 2" xfId="52624"/>
    <cellStyle name="Обычный 15 2 5 4 2 5" xfId="32094"/>
    <cellStyle name="Обычный 15 2 5 4 3" xfId="10357"/>
    <cellStyle name="Обычный 15 2 5 4 3 2" xfId="38642"/>
    <cellStyle name="Обычный 15 2 5 4 4" xfId="15977"/>
    <cellStyle name="Обычный 15 2 5 4 4 2" xfId="44262"/>
    <cellStyle name="Обычный 15 2 5 4 5" xfId="24339"/>
    <cellStyle name="Обычный 15 2 5 4 5 2" xfId="52623"/>
    <cellStyle name="Обычный 15 2 5 4 6" xfId="30119"/>
    <cellStyle name="Обычный 15 2 5 4 7" xfId="60576"/>
    <cellStyle name="Обычный 15 2 5 5" xfId="2487"/>
    <cellStyle name="Обычный 15 2 5 5 2" xfId="10359"/>
    <cellStyle name="Обычный 15 2 5 5 2 2" xfId="38644"/>
    <cellStyle name="Обычный 15 2 5 5 3" xfId="16635"/>
    <cellStyle name="Обычный 15 2 5 5 3 2" xfId="44920"/>
    <cellStyle name="Обычный 15 2 5 5 4" xfId="24341"/>
    <cellStyle name="Обычный 15 2 5 5 4 2" xfId="52625"/>
    <cellStyle name="Обычный 15 2 5 5 5" xfId="30777"/>
    <cellStyle name="Обычный 15 2 5 6" xfId="5116"/>
    <cellStyle name="Обычный 15 2 5 6 2" xfId="10360"/>
    <cellStyle name="Обычный 15 2 5 6 2 2" xfId="38645"/>
    <cellStyle name="Обычный 15 2 5 6 3" xfId="24342"/>
    <cellStyle name="Обычный 15 2 5 6 3 2" xfId="52626"/>
    <cellStyle name="Обычный 15 2 5 6 4" xfId="33405"/>
    <cellStyle name="Обычный 15 2 5 7" xfId="6434"/>
    <cellStyle name="Обычный 15 2 5 7 2" xfId="10361"/>
    <cellStyle name="Обычный 15 2 5 7 2 2" xfId="38646"/>
    <cellStyle name="Обычный 15 2 5 7 3" xfId="24343"/>
    <cellStyle name="Обычный 15 2 5 7 3 2" xfId="52627"/>
    <cellStyle name="Обычный 15 2 5 7 4" xfId="34721"/>
    <cellStyle name="Обычный 15 2 5 8" xfId="10342"/>
    <cellStyle name="Обычный 15 2 5 8 2" xfId="38627"/>
    <cellStyle name="Обычный 15 2 5 9" xfId="14660"/>
    <cellStyle name="Обычный 15 2 5 9 2" xfId="42945"/>
    <cellStyle name="Обычный 15 2 6" xfId="672"/>
    <cellStyle name="Обычный 15 2 6 10" xfId="20582"/>
    <cellStyle name="Обычный 15 2 6 10 2" xfId="48866"/>
    <cellStyle name="Обычный 15 2 6 11" xfId="24344"/>
    <cellStyle name="Обычный 15 2 6 11 2" xfId="52628"/>
    <cellStyle name="Обычный 15 2 6 12" xfId="28967"/>
    <cellStyle name="Обычный 15 2 6 13" xfId="57885"/>
    <cellStyle name="Обычный 15 2 6 14" xfId="59235"/>
    <cellStyle name="Обычный 15 2 6 2" xfId="1219"/>
    <cellStyle name="Обычный 15 2 6 2 10" xfId="29510"/>
    <cellStyle name="Обычный 15 2 6 2 11" xfId="57886"/>
    <cellStyle name="Обычный 15 2 6 2 12" xfId="59236"/>
    <cellStyle name="Обычный 15 2 6 2 2" xfId="3195"/>
    <cellStyle name="Обычный 15 2 6 2 2 2" xfId="10364"/>
    <cellStyle name="Обычный 15 2 6 2 2 2 2" xfId="38649"/>
    <cellStyle name="Обычный 15 2 6 2 2 3" xfId="17343"/>
    <cellStyle name="Обычный 15 2 6 2 2 3 2" xfId="45628"/>
    <cellStyle name="Обычный 15 2 6 2 2 4" xfId="24346"/>
    <cellStyle name="Обычный 15 2 6 2 2 4 2" xfId="52630"/>
    <cellStyle name="Обычный 15 2 6 2 2 5" xfId="31485"/>
    <cellStyle name="Обычный 15 2 6 2 2 6" xfId="60581"/>
    <cellStyle name="Обычный 15 2 6 2 3" xfId="5121"/>
    <cellStyle name="Обычный 15 2 6 2 3 2" xfId="10365"/>
    <cellStyle name="Обычный 15 2 6 2 3 2 2" xfId="38650"/>
    <cellStyle name="Обычный 15 2 6 2 3 3" xfId="24347"/>
    <cellStyle name="Обычный 15 2 6 2 3 3 2" xfId="52631"/>
    <cellStyle name="Обычный 15 2 6 2 3 4" xfId="33410"/>
    <cellStyle name="Обычный 15 2 6 2 4" xfId="6439"/>
    <cellStyle name="Обычный 15 2 6 2 4 2" xfId="10366"/>
    <cellStyle name="Обычный 15 2 6 2 4 2 2" xfId="38651"/>
    <cellStyle name="Обычный 15 2 6 2 4 3" xfId="24348"/>
    <cellStyle name="Обычный 15 2 6 2 4 3 2" xfId="52632"/>
    <cellStyle name="Обычный 15 2 6 2 4 4" xfId="34726"/>
    <cellStyle name="Обычный 15 2 6 2 5" xfId="10363"/>
    <cellStyle name="Обычный 15 2 6 2 5 2" xfId="38648"/>
    <cellStyle name="Обычный 15 2 6 2 6" xfId="15368"/>
    <cellStyle name="Обычный 15 2 6 2 6 2" xfId="43653"/>
    <cellStyle name="Обычный 15 2 6 2 7" xfId="19357"/>
    <cellStyle name="Обычный 15 2 6 2 7 2" xfId="47641"/>
    <cellStyle name="Обычный 15 2 6 2 8" xfId="20583"/>
    <cellStyle name="Обычный 15 2 6 2 8 2" xfId="48867"/>
    <cellStyle name="Обычный 15 2 6 2 9" xfId="24345"/>
    <cellStyle name="Обычный 15 2 6 2 9 2" xfId="52629"/>
    <cellStyle name="Обычный 15 2 6 3" xfId="1994"/>
    <cellStyle name="Обычный 15 2 6 3 2" xfId="3969"/>
    <cellStyle name="Обычный 15 2 6 3 2 2" xfId="10368"/>
    <cellStyle name="Обычный 15 2 6 3 2 2 2" xfId="38653"/>
    <cellStyle name="Обычный 15 2 6 3 2 3" xfId="18117"/>
    <cellStyle name="Обычный 15 2 6 3 2 3 2" xfId="46402"/>
    <cellStyle name="Обычный 15 2 6 3 2 4" xfId="24350"/>
    <cellStyle name="Обычный 15 2 6 3 2 4 2" xfId="52634"/>
    <cellStyle name="Обычный 15 2 6 3 2 5" xfId="32259"/>
    <cellStyle name="Обычный 15 2 6 3 3" xfId="10367"/>
    <cellStyle name="Обычный 15 2 6 3 3 2" xfId="38652"/>
    <cellStyle name="Обычный 15 2 6 3 4" xfId="16142"/>
    <cellStyle name="Обычный 15 2 6 3 4 2" xfId="44427"/>
    <cellStyle name="Обычный 15 2 6 3 5" xfId="24349"/>
    <cellStyle name="Обычный 15 2 6 3 5 2" xfId="52633"/>
    <cellStyle name="Обычный 15 2 6 3 6" xfId="30284"/>
    <cellStyle name="Обычный 15 2 6 3 7" xfId="60580"/>
    <cellStyle name="Обычный 15 2 6 4" xfId="2652"/>
    <cellStyle name="Обычный 15 2 6 4 2" xfId="10369"/>
    <cellStyle name="Обычный 15 2 6 4 2 2" xfId="38654"/>
    <cellStyle name="Обычный 15 2 6 4 3" xfId="16800"/>
    <cellStyle name="Обычный 15 2 6 4 3 2" xfId="45085"/>
    <cellStyle name="Обычный 15 2 6 4 4" xfId="24351"/>
    <cellStyle name="Обычный 15 2 6 4 4 2" xfId="52635"/>
    <cellStyle name="Обычный 15 2 6 4 5" xfId="30942"/>
    <cellStyle name="Обычный 15 2 6 5" xfId="5120"/>
    <cellStyle name="Обычный 15 2 6 5 2" xfId="10370"/>
    <cellStyle name="Обычный 15 2 6 5 2 2" xfId="38655"/>
    <cellStyle name="Обычный 15 2 6 5 3" xfId="24352"/>
    <cellStyle name="Обычный 15 2 6 5 3 2" xfId="52636"/>
    <cellStyle name="Обычный 15 2 6 5 4" xfId="33409"/>
    <cellStyle name="Обычный 15 2 6 6" xfId="6438"/>
    <cellStyle name="Обычный 15 2 6 6 2" xfId="10371"/>
    <cellStyle name="Обычный 15 2 6 6 2 2" xfId="38656"/>
    <cellStyle name="Обычный 15 2 6 6 3" xfId="24353"/>
    <cellStyle name="Обычный 15 2 6 6 3 2" xfId="52637"/>
    <cellStyle name="Обычный 15 2 6 6 4" xfId="34725"/>
    <cellStyle name="Обычный 15 2 6 7" xfId="10362"/>
    <cellStyle name="Обычный 15 2 6 7 2" xfId="38647"/>
    <cellStyle name="Обычный 15 2 6 8" xfId="14825"/>
    <cellStyle name="Обычный 15 2 6 8 2" xfId="43110"/>
    <cellStyle name="Обычный 15 2 6 9" xfId="19356"/>
    <cellStyle name="Обычный 15 2 6 9 2" xfId="47640"/>
    <cellStyle name="Обычный 15 2 7" xfId="1196"/>
    <cellStyle name="Обычный 15 2 7 10" xfId="29487"/>
    <cellStyle name="Обычный 15 2 7 11" xfId="57887"/>
    <cellStyle name="Обычный 15 2 7 12" xfId="59237"/>
    <cellStyle name="Обычный 15 2 7 2" xfId="3172"/>
    <cellStyle name="Обычный 15 2 7 2 2" xfId="10373"/>
    <cellStyle name="Обычный 15 2 7 2 2 2" xfId="38658"/>
    <cellStyle name="Обычный 15 2 7 2 3" xfId="17320"/>
    <cellStyle name="Обычный 15 2 7 2 3 2" xfId="45605"/>
    <cellStyle name="Обычный 15 2 7 2 4" xfId="24355"/>
    <cellStyle name="Обычный 15 2 7 2 4 2" xfId="52639"/>
    <cellStyle name="Обычный 15 2 7 2 5" xfId="31462"/>
    <cellStyle name="Обычный 15 2 7 2 6" xfId="60582"/>
    <cellStyle name="Обычный 15 2 7 3" xfId="5122"/>
    <cellStyle name="Обычный 15 2 7 3 2" xfId="10374"/>
    <cellStyle name="Обычный 15 2 7 3 2 2" xfId="38659"/>
    <cellStyle name="Обычный 15 2 7 3 3" xfId="24356"/>
    <cellStyle name="Обычный 15 2 7 3 3 2" xfId="52640"/>
    <cellStyle name="Обычный 15 2 7 3 4" xfId="33411"/>
    <cellStyle name="Обычный 15 2 7 4" xfId="6440"/>
    <cellStyle name="Обычный 15 2 7 4 2" xfId="10375"/>
    <cellStyle name="Обычный 15 2 7 4 2 2" xfId="38660"/>
    <cellStyle name="Обычный 15 2 7 4 3" xfId="24357"/>
    <cellStyle name="Обычный 15 2 7 4 3 2" xfId="52641"/>
    <cellStyle name="Обычный 15 2 7 4 4" xfId="34727"/>
    <cellStyle name="Обычный 15 2 7 5" xfId="10372"/>
    <cellStyle name="Обычный 15 2 7 5 2" xfId="38657"/>
    <cellStyle name="Обычный 15 2 7 6" xfId="15345"/>
    <cellStyle name="Обычный 15 2 7 6 2" xfId="43630"/>
    <cellStyle name="Обычный 15 2 7 7" xfId="19358"/>
    <cellStyle name="Обычный 15 2 7 7 2" xfId="47642"/>
    <cellStyle name="Обычный 15 2 7 8" xfId="20584"/>
    <cellStyle name="Обычный 15 2 7 8 2" xfId="48868"/>
    <cellStyle name="Обычный 15 2 7 9" xfId="24354"/>
    <cellStyle name="Обычный 15 2 7 9 2" xfId="52638"/>
    <cellStyle name="Обычный 15 2 8" xfId="1665"/>
    <cellStyle name="Обычный 15 2 8 2" xfId="3640"/>
    <cellStyle name="Обычный 15 2 8 2 2" xfId="10377"/>
    <cellStyle name="Обычный 15 2 8 2 2 2" xfId="38662"/>
    <cellStyle name="Обычный 15 2 8 2 3" xfId="17788"/>
    <cellStyle name="Обычный 15 2 8 2 3 2" xfId="46073"/>
    <cellStyle name="Обычный 15 2 8 2 4" xfId="24359"/>
    <cellStyle name="Обычный 15 2 8 2 4 2" xfId="52643"/>
    <cellStyle name="Обычный 15 2 8 2 5" xfId="31930"/>
    <cellStyle name="Обычный 15 2 8 3" xfId="10376"/>
    <cellStyle name="Обычный 15 2 8 3 2" xfId="38661"/>
    <cellStyle name="Обычный 15 2 8 4" xfId="15813"/>
    <cellStyle name="Обычный 15 2 8 4 2" xfId="44098"/>
    <cellStyle name="Обычный 15 2 8 5" xfId="24358"/>
    <cellStyle name="Обычный 15 2 8 5 2" xfId="52642"/>
    <cellStyle name="Обычный 15 2 8 6" xfId="29955"/>
    <cellStyle name="Обычный 15 2 8 7" xfId="60535"/>
    <cellStyle name="Обычный 15 2 9" xfId="2323"/>
    <cellStyle name="Обычный 15 2 9 2" xfId="10378"/>
    <cellStyle name="Обычный 15 2 9 2 2" xfId="38663"/>
    <cellStyle name="Обычный 15 2 9 3" xfId="16471"/>
    <cellStyle name="Обычный 15 2 9 3 2" xfId="44756"/>
    <cellStyle name="Обычный 15 2 9 4" xfId="24360"/>
    <cellStyle name="Обычный 15 2 9 4 2" xfId="52644"/>
    <cellStyle name="Обычный 15 2 9 5" xfId="30613"/>
    <cellStyle name="Обычный 15 20" xfId="20536"/>
    <cellStyle name="Обычный 15 20 2" xfId="48820"/>
    <cellStyle name="Обычный 15 21" xfId="24094"/>
    <cellStyle name="Обычный 15 21 2" xfId="52378"/>
    <cellStyle name="Обычный 15 22" xfId="28475"/>
    <cellStyle name="Обычный 15 22 2" xfId="56759"/>
    <cellStyle name="Обычный 15 23" xfId="28637"/>
    <cellStyle name="Обычный 15 24" xfId="56919"/>
    <cellStyle name="Обычный 15 25" xfId="57213"/>
    <cellStyle name="Обычный 15 26" xfId="57839"/>
    <cellStyle name="Обычный 15 27" xfId="59189"/>
    <cellStyle name="Обычный 15 3" xfId="242"/>
    <cellStyle name="Обычный 15 3 10" xfId="5123"/>
    <cellStyle name="Обычный 15 3 10 2" xfId="10380"/>
    <cellStyle name="Обычный 15 3 10 2 2" xfId="38665"/>
    <cellStyle name="Обычный 15 3 10 3" xfId="24362"/>
    <cellStyle name="Обычный 15 3 10 3 2" xfId="52646"/>
    <cellStyle name="Обычный 15 3 10 4" xfId="33412"/>
    <cellStyle name="Обычный 15 3 11" xfId="6441"/>
    <cellStyle name="Обычный 15 3 11 2" xfId="10381"/>
    <cellStyle name="Обычный 15 3 11 2 2" xfId="38666"/>
    <cellStyle name="Обычный 15 3 11 3" xfId="24363"/>
    <cellStyle name="Обычный 15 3 11 3 2" xfId="52647"/>
    <cellStyle name="Обычный 15 3 11 4" xfId="34728"/>
    <cellStyle name="Обычный 15 3 12" xfId="7268"/>
    <cellStyle name="Обычный 15 3 12 2" xfId="10382"/>
    <cellStyle name="Обычный 15 3 12 2 2" xfId="38667"/>
    <cellStyle name="Обычный 15 3 12 3" xfId="24364"/>
    <cellStyle name="Обычный 15 3 12 3 2" xfId="52648"/>
    <cellStyle name="Обычный 15 3 12 4" xfId="35553"/>
    <cellStyle name="Обычный 15 3 13" xfId="10379"/>
    <cellStyle name="Обычный 15 3 13 2" xfId="38664"/>
    <cellStyle name="Обычный 15 3 14" xfId="14502"/>
    <cellStyle name="Обычный 15 3 14 2" xfId="42787"/>
    <cellStyle name="Обычный 15 3 15" xfId="18779"/>
    <cellStyle name="Обычный 15 3 15 2" xfId="47063"/>
    <cellStyle name="Обычный 15 3 16" xfId="20585"/>
    <cellStyle name="Обычный 15 3 16 2" xfId="48869"/>
    <cellStyle name="Обычный 15 3 17" xfId="24361"/>
    <cellStyle name="Обычный 15 3 17 2" xfId="52645"/>
    <cellStyle name="Обычный 15 3 18" xfId="28482"/>
    <cellStyle name="Обычный 15 3 18 2" xfId="56766"/>
    <cellStyle name="Обычный 15 3 19" xfId="28644"/>
    <cellStyle name="Обычный 15 3 2" xfId="243"/>
    <cellStyle name="Обычный 15 3 2 10" xfId="6442"/>
    <cellStyle name="Обычный 15 3 2 10 2" xfId="10384"/>
    <cellStyle name="Обычный 15 3 2 10 2 2" xfId="38669"/>
    <cellStyle name="Обычный 15 3 2 10 3" xfId="24366"/>
    <cellStyle name="Обычный 15 3 2 10 3 2" xfId="52650"/>
    <cellStyle name="Обычный 15 3 2 10 4" xfId="34729"/>
    <cellStyle name="Обычный 15 3 2 11" xfId="7269"/>
    <cellStyle name="Обычный 15 3 2 11 2" xfId="10385"/>
    <cellStyle name="Обычный 15 3 2 11 2 2" xfId="38670"/>
    <cellStyle name="Обычный 15 3 2 11 3" xfId="24367"/>
    <cellStyle name="Обычный 15 3 2 11 3 2" xfId="52651"/>
    <cellStyle name="Обычный 15 3 2 11 4" xfId="35554"/>
    <cellStyle name="Обычный 15 3 2 12" xfId="10383"/>
    <cellStyle name="Обычный 15 3 2 12 2" xfId="38668"/>
    <cellStyle name="Обычный 15 3 2 13" xfId="14503"/>
    <cellStyle name="Обычный 15 3 2 13 2" xfId="42788"/>
    <cellStyle name="Обычный 15 3 2 14" xfId="18780"/>
    <cellStyle name="Обычный 15 3 2 14 2" xfId="47064"/>
    <cellStyle name="Обычный 15 3 2 15" xfId="20586"/>
    <cellStyle name="Обычный 15 3 2 15 2" xfId="48870"/>
    <cellStyle name="Обычный 15 3 2 16" xfId="24365"/>
    <cellStyle name="Обычный 15 3 2 16 2" xfId="52649"/>
    <cellStyle name="Обычный 15 3 2 17" xfId="28483"/>
    <cellStyle name="Обычный 15 3 2 17 2" xfId="56767"/>
    <cellStyle name="Обычный 15 3 2 18" xfId="28645"/>
    <cellStyle name="Обычный 15 3 2 19" xfId="56927"/>
    <cellStyle name="Обычный 15 3 2 2" xfId="506"/>
    <cellStyle name="Обычный 15 3 2 2 10" xfId="19359"/>
    <cellStyle name="Обычный 15 3 2 2 10 2" xfId="47643"/>
    <cellStyle name="Обычный 15 3 2 2 11" xfId="20587"/>
    <cellStyle name="Обычный 15 3 2 2 11 2" xfId="48871"/>
    <cellStyle name="Обычный 15 3 2 2 12" xfId="24368"/>
    <cellStyle name="Обычный 15 3 2 2 12 2" xfId="52652"/>
    <cellStyle name="Обычный 15 3 2 2 13" xfId="28809"/>
    <cellStyle name="Обычный 15 3 2 2 14" xfId="57890"/>
    <cellStyle name="Обычный 15 3 2 2 15" xfId="59240"/>
    <cellStyle name="Обычный 15 3 2 2 2" xfId="846"/>
    <cellStyle name="Обычный 15 3 2 2 2 10" xfId="20588"/>
    <cellStyle name="Обычный 15 3 2 2 2 10 2" xfId="48872"/>
    <cellStyle name="Обычный 15 3 2 2 2 11" xfId="24369"/>
    <cellStyle name="Обычный 15 3 2 2 2 11 2" xfId="52653"/>
    <cellStyle name="Обычный 15 3 2 2 2 12" xfId="29138"/>
    <cellStyle name="Обычный 15 3 2 2 2 13" xfId="57891"/>
    <cellStyle name="Обычный 15 3 2 2 2 14" xfId="59241"/>
    <cellStyle name="Обычный 15 3 2 2 2 2" xfId="1223"/>
    <cellStyle name="Обычный 15 3 2 2 2 2 10" xfId="29514"/>
    <cellStyle name="Обычный 15 3 2 2 2 2 11" xfId="57892"/>
    <cellStyle name="Обычный 15 3 2 2 2 2 12" xfId="59242"/>
    <cellStyle name="Обычный 15 3 2 2 2 2 2" xfId="3199"/>
    <cellStyle name="Обычный 15 3 2 2 2 2 2 2" xfId="10389"/>
    <cellStyle name="Обычный 15 3 2 2 2 2 2 2 2" xfId="38674"/>
    <cellStyle name="Обычный 15 3 2 2 2 2 2 3" xfId="17347"/>
    <cellStyle name="Обычный 15 3 2 2 2 2 2 3 2" xfId="45632"/>
    <cellStyle name="Обычный 15 3 2 2 2 2 2 4" xfId="24371"/>
    <cellStyle name="Обычный 15 3 2 2 2 2 2 4 2" xfId="52655"/>
    <cellStyle name="Обычный 15 3 2 2 2 2 2 5" xfId="31489"/>
    <cellStyle name="Обычный 15 3 2 2 2 2 2 6" xfId="60587"/>
    <cellStyle name="Обычный 15 3 2 2 2 2 3" xfId="5127"/>
    <cellStyle name="Обычный 15 3 2 2 2 2 3 2" xfId="10390"/>
    <cellStyle name="Обычный 15 3 2 2 2 2 3 2 2" xfId="38675"/>
    <cellStyle name="Обычный 15 3 2 2 2 2 3 3" xfId="24372"/>
    <cellStyle name="Обычный 15 3 2 2 2 2 3 3 2" xfId="52656"/>
    <cellStyle name="Обычный 15 3 2 2 2 2 3 4" xfId="33416"/>
    <cellStyle name="Обычный 15 3 2 2 2 2 4" xfId="6445"/>
    <cellStyle name="Обычный 15 3 2 2 2 2 4 2" xfId="10391"/>
    <cellStyle name="Обычный 15 3 2 2 2 2 4 2 2" xfId="38676"/>
    <cellStyle name="Обычный 15 3 2 2 2 2 4 3" xfId="24373"/>
    <cellStyle name="Обычный 15 3 2 2 2 2 4 3 2" xfId="52657"/>
    <cellStyle name="Обычный 15 3 2 2 2 2 4 4" xfId="34732"/>
    <cellStyle name="Обычный 15 3 2 2 2 2 5" xfId="10388"/>
    <cellStyle name="Обычный 15 3 2 2 2 2 5 2" xfId="38673"/>
    <cellStyle name="Обычный 15 3 2 2 2 2 6" xfId="15372"/>
    <cellStyle name="Обычный 15 3 2 2 2 2 6 2" xfId="43657"/>
    <cellStyle name="Обычный 15 3 2 2 2 2 7" xfId="19361"/>
    <cellStyle name="Обычный 15 3 2 2 2 2 7 2" xfId="47645"/>
    <cellStyle name="Обычный 15 3 2 2 2 2 8" xfId="20589"/>
    <cellStyle name="Обычный 15 3 2 2 2 2 8 2" xfId="48873"/>
    <cellStyle name="Обычный 15 3 2 2 2 2 9" xfId="24370"/>
    <cellStyle name="Обычный 15 3 2 2 2 2 9 2" xfId="52654"/>
    <cellStyle name="Обычный 15 3 2 2 2 3" xfId="2165"/>
    <cellStyle name="Обычный 15 3 2 2 2 3 2" xfId="4140"/>
    <cellStyle name="Обычный 15 3 2 2 2 3 2 2" xfId="10393"/>
    <cellStyle name="Обычный 15 3 2 2 2 3 2 2 2" xfId="38678"/>
    <cellStyle name="Обычный 15 3 2 2 2 3 2 3" xfId="18288"/>
    <cellStyle name="Обычный 15 3 2 2 2 3 2 3 2" xfId="46573"/>
    <cellStyle name="Обычный 15 3 2 2 2 3 2 4" xfId="24375"/>
    <cellStyle name="Обычный 15 3 2 2 2 3 2 4 2" xfId="52659"/>
    <cellStyle name="Обычный 15 3 2 2 2 3 2 5" xfId="32430"/>
    <cellStyle name="Обычный 15 3 2 2 2 3 3" xfId="10392"/>
    <cellStyle name="Обычный 15 3 2 2 2 3 3 2" xfId="38677"/>
    <cellStyle name="Обычный 15 3 2 2 2 3 4" xfId="16313"/>
    <cellStyle name="Обычный 15 3 2 2 2 3 4 2" xfId="44598"/>
    <cellStyle name="Обычный 15 3 2 2 2 3 5" xfId="24374"/>
    <cellStyle name="Обычный 15 3 2 2 2 3 5 2" xfId="52658"/>
    <cellStyle name="Обычный 15 3 2 2 2 3 6" xfId="30455"/>
    <cellStyle name="Обычный 15 3 2 2 2 3 7" xfId="60586"/>
    <cellStyle name="Обычный 15 3 2 2 2 4" xfId="2823"/>
    <cellStyle name="Обычный 15 3 2 2 2 4 2" xfId="10394"/>
    <cellStyle name="Обычный 15 3 2 2 2 4 2 2" xfId="38679"/>
    <cellStyle name="Обычный 15 3 2 2 2 4 3" xfId="16971"/>
    <cellStyle name="Обычный 15 3 2 2 2 4 3 2" xfId="45256"/>
    <cellStyle name="Обычный 15 3 2 2 2 4 4" xfId="24376"/>
    <cellStyle name="Обычный 15 3 2 2 2 4 4 2" xfId="52660"/>
    <cellStyle name="Обычный 15 3 2 2 2 4 5" xfId="31113"/>
    <cellStyle name="Обычный 15 3 2 2 2 5" xfId="5126"/>
    <cellStyle name="Обычный 15 3 2 2 2 5 2" xfId="10395"/>
    <cellStyle name="Обычный 15 3 2 2 2 5 2 2" xfId="38680"/>
    <cellStyle name="Обычный 15 3 2 2 2 5 3" xfId="24377"/>
    <cellStyle name="Обычный 15 3 2 2 2 5 3 2" xfId="52661"/>
    <cellStyle name="Обычный 15 3 2 2 2 5 4" xfId="33415"/>
    <cellStyle name="Обычный 15 3 2 2 2 6" xfId="6444"/>
    <cellStyle name="Обычный 15 3 2 2 2 6 2" xfId="10396"/>
    <cellStyle name="Обычный 15 3 2 2 2 6 2 2" xfId="38681"/>
    <cellStyle name="Обычный 15 3 2 2 2 6 3" xfId="24378"/>
    <cellStyle name="Обычный 15 3 2 2 2 6 3 2" xfId="52662"/>
    <cellStyle name="Обычный 15 3 2 2 2 6 4" xfId="34731"/>
    <cellStyle name="Обычный 15 3 2 2 2 7" xfId="10387"/>
    <cellStyle name="Обычный 15 3 2 2 2 7 2" xfId="38672"/>
    <cellStyle name="Обычный 15 3 2 2 2 8" xfId="14996"/>
    <cellStyle name="Обычный 15 3 2 2 2 8 2" xfId="43281"/>
    <cellStyle name="Обычный 15 3 2 2 2 9" xfId="19360"/>
    <cellStyle name="Обычный 15 3 2 2 2 9 2" xfId="47644"/>
    <cellStyle name="Обычный 15 3 2 2 3" xfId="1222"/>
    <cellStyle name="Обычный 15 3 2 2 3 10" xfId="29513"/>
    <cellStyle name="Обычный 15 3 2 2 3 11" xfId="57893"/>
    <cellStyle name="Обычный 15 3 2 2 3 12" xfId="59243"/>
    <cellStyle name="Обычный 15 3 2 2 3 2" xfId="3198"/>
    <cellStyle name="Обычный 15 3 2 2 3 2 2" xfId="10398"/>
    <cellStyle name="Обычный 15 3 2 2 3 2 2 2" xfId="38683"/>
    <cellStyle name="Обычный 15 3 2 2 3 2 3" xfId="17346"/>
    <cellStyle name="Обычный 15 3 2 2 3 2 3 2" xfId="45631"/>
    <cellStyle name="Обычный 15 3 2 2 3 2 4" xfId="24380"/>
    <cellStyle name="Обычный 15 3 2 2 3 2 4 2" xfId="52664"/>
    <cellStyle name="Обычный 15 3 2 2 3 2 5" xfId="31488"/>
    <cellStyle name="Обычный 15 3 2 2 3 2 6" xfId="60588"/>
    <cellStyle name="Обычный 15 3 2 2 3 3" xfId="5128"/>
    <cellStyle name="Обычный 15 3 2 2 3 3 2" xfId="10399"/>
    <cellStyle name="Обычный 15 3 2 2 3 3 2 2" xfId="38684"/>
    <cellStyle name="Обычный 15 3 2 2 3 3 3" xfId="24381"/>
    <cellStyle name="Обычный 15 3 2 2 3 3 3 2" xfId="52665"/>
    <cellStyle name="Обычный 15 3 2 2 3 3 4" xfId="33417"/>
    <cellStyle name="Обычный 15 3 2 2 3 4" xfId="6446"/>
    <cellStyle name="Обычный 15 3 2 2 3 4 2" xfId="10400"/>
    <cellStyle name="Обычный 15 3 2 2 3 4 2 2" xfId="38685"/>
    <cellStyle name="Обычный 15 3 2 2 3 4 3" xfId="24382"/>
    <cellStyle name="Обычный 15 3 2 2 3 4 3 2" xfId="52666"/>
    <cellStyle name="Обычный 15 3 2 2 3 4 4" xfId="34733"/>
    <cellStyle name="Обычный 15 3 2 2 3 5" xfId="10397"/>
    <cellStyle name="Обычный 15 3 2 2 3 5 2" xfId="38682"/>
    <cellStyle name="Обычный 15 3 2 2 3 6" xfId="15371"/>
    <cellStyle name="Обычный 15 3 2 2 3 6 2" xfId="43656"/>
    <cellStyle name="Обычный 15 3 2 2 3 7" xfId="19362"/>
    <cellStyle name="Обычный 15 3 2 2 3 7 2" xfId="47646"/>
    <cellStyle name="Обычный 15 3 2 2 3 8" xfId="20590"/>
    <cellStyle name="Обычный 15 3 2 2 3 8 2" xfId="48874"/>
    <cellStyle name="Обычный 15 3 2 2 3 9" xfId="24379"/>
    <cellStyle name="Обычный 15 3 2 2 3 9 2" xfId="52663"/>
    <cellStyle name="Обычный 15 3 2 2 4" xfId="1836"/>
    <cellStyle name="Обычный 15 3 2 2 4 2" xfId="3811"/>
    <cellStyle name="Обычный 15 3 2 2 4 2 2" xfId="10402"/>
    <cellStyle name="Обычный 15 3 2 2 4 2 2 2" xfId="38687"/>
    <cellStyle name="Обычный 15 3 2 2 4 2 3" xfId="17959"/>
    <cellStyle name="Обычный 15 3 2 2 4 2 3 2" xfId="46244"/>
    <cellStyle name="Обычный 15 3 2 2 4 2 4" xfId="24384"/>
    <cellStyle name="Обычный 15 3 2 2 4 2 4 2" xfId="52668"/>
    <cellStyle name="Обычный 15 3 2 2 4 2 5" xfId="32101"/>
    <cellStyle name="Обычный 15 3 2 2 4 3" xfId="10401"/>
    <cellStyle name="Обычный 15 3 2 2 4 3 2" xfId="38686"/>
    <cellStyle name="Обычный 15 3 2 2 4 4" xfId="15984"/>
    <cellStyle name="Обычный 15 3 2 2 4 4 2" xfId="44269"/>
    <cellStyle name="Обычный 15 3 2 2 4 5" xfId="24383"/>
    <cellStyle name="Обычный 15 3 2 2 4 5 2" xfId="52667"/>
    <cellStyle name="Обычный 15 3 2 2 4 6" xfId="30126"/>
    <cellStyle name="Обычный 15 3 2 2 4 7" xfId="60585"/>
    <cellStyle name="Обычный 15 3 2 2 5" xfId="2494"/>
    <cellStyle name="Обычный 15 3 2 2 5 2" xfId="10403"/>
    <cellStyle name="Обычный 15 3 2 2 5 2 2" xfId="38688"/>
    <cellStyle name="Обычный 15 3 2 2 5 3" xfId="16642"/>
    <cellStyle name="Обычный 15 3 2 2 5 3 2" xfId="44927"/>
    <cellStyle name="Обычный 15 3 2 2 5 4" xfId="24385"/>
    <cellStyle name="Обычный 15 3 2 2 5 4 2" xfId="52669"/>
    <cellStyle name="Обычный 15 3 2 2 5 5" xfId="30784"/>
    <cellStyle name="Обычный 15 3 2 2 6" xfId="5125"/>
    <cellStyle name="Обычный 15 3 2 2 6 2" xfId="10404"/>
    <cellStyle name="Обычный 15 3 2 2 6 2 2" xfId="38689"/>
    <cellStyle name="Обычный 15 3 2 2 6 3" xfId="24386"/>
    <cellStyle name="Обычный 15 3 2 2 6 3 2" xfId="52670"/>
    <cellStyle name="Обычный 15 3 2 2 6 4" xfId="33414"/>
    <cellStyle name="Обычный 15 3 2 2 7" xfId="6443"/>
    <cellStyle name="Обычный 15 3 2 2 7 2" xfId="10405"/>
    <cellStyle name="Обычный 15 3 2 2 7 2 2" xfId="38690"/>
    <cellStyle name="Обычный 15 3 2 2 7 3" xfId="24387"/>
    <cellStyle name="Обычный 15 3 2 2 7 3 2" xfId="52671"/>
    <cellStyle name="Обычный 15 3 2 2 7 4" xfId="34730"/>
    <cellStyle name="Обычный 15 3 2 2 8" xfId="10386"/>
    <cellStyle name="Обычный 15 3 2 2 8 2" xfId="38671"/>
    <cellStyle name="Обычный 15 3 2 2 9" xfId="14667"/>
    <cellStyle name="Обычный 15 3 2 2 9 2" xfId="42952"/>
    <cellStyle name="Обычный 15 3 2 20" xfId="57221"/>
    <cellStyle name="Обычный 15 3 2 21" xfId="57889"/>
    <cellStyle name="Обычный 15 3 2 22" xfId="59239"/>
    <cellStyle name="Обычный 15 3 2 3" xfId="679"/>
    <cellStyle name="Обычный 15 3 2 3 10" xfId="20591"/>
    <cellStyle name="Обычный 15 3 2 3 10 2" xfId="48875"/>
    <cellStyle name="Обычный 15 3 2 3 11" xfId="24388"/>
    <cellStyle name="Обычный 15 3 2 3 11 2" xfId="52672"/>
    <cellStyle name="Обычный 15 3 2 3 12" xfId="28974"/>
    <cellStyle name="Обычный 15 3 2 3 13" xfId="57894"/>
    <cellStyle name="Обычный 15 3 2 3 14" xfId="59244"/>
    <cellStyle name="Обычный 15 3 2 3 2" xfId="1224"/>
    <cellStyle name="Обычный 15 3 2 3 2 10" xfId="29515"/>
    <cellStyle name="Обычный 15 3 2 3 2 11" xfId="57895"/>
    <cellStyle name="Обычный 15 3 2 3 2 12" xfId="59245"/>
    <cellStyle name="Обычный 15 3 2 3 2 2" xfId="3200"/>
    <cellStyle name="Обычный 15 3 2 3 2 2 2" xfId="10408"/>
    <cellStyle name="Обычный 15 3 2 3 2 2 2 2" xfId="38693"/>
    <cellStyle name="Обычный 15 3 2 3 2 2 3" xfId="17348"/>
    <cellStyle name="Обычный 15 3 2 3 2 2 3 2" xfId="45633"/>
    <cellStyle name="Обычный 15 3 2 3 2 2 4" xfId="24390"/>
    <cellStyle name="Обычный 15 3 2 3 2 2 4 2" xfId="52674"/>
    <cellStyle name="Обычный 15 3 2 3 2 2 5" xfId="31490"/>
    <cellStyle name="Обычный 15 3 2 3 2 2 6" xfId="60590"/>
    <cellStyle name="Обычный 15 3 2 3 2 3" xfId="5130"/>
    <cellStyle name="Обычный 15 3 2 3 2 3 2" xfId="10409"/>
    <cellStyle name="Обычный 15 3 2 3 2 3 2 2" xfId="38694"/>
    <cellStyle name="Обычный 15 3 2 3 2 3 3" xfId="24391"/>
    <cellStyle name="Обычный 15 3 2 3 2 3 3 2" xfId="52675"/>
    <cellStyle name="Обычный 15 3 2 3 2 3 4" xfId="33419"/>
    <cellStyle name="Обычный 15 3 2 3 2 4" xfId="6448"/>
    <cellStyle name="Обычный 15 3 2 3 2 4 2" xfId="10410"/>
    <cellStyle name="Обычный 15 3 2 3 2 4 2 2" xfId="38695"/>
    <cellStyle name="Обычный 15 3 2 3 2 4 3" xfId="24392"/>
    <cellStyle name="Обычный 15 3 2 3 2 4 3 2" xfId="52676"/>
    <cellStyle name="Обычный 15 3 2 3 2 4 4" xfId="34735"/>
    <cellStyle name="Обычный 15 3 2 3 2 5" xfId="10407"/>
    <cellStyle name="Обычный 15 3 2 3 2 5 2" xfId="38692"/>
    <cellStyle name="Обычный 15 3 2 3 2 6" xfId="15373"/>
    <cellStyle name="Обычный 15 3 2 3 2 6 2" xfId="43658"/>
    <cellStyle name="Обычный 15 3 2 3 2 7" xfId="19364"/>
    <cellStyle name="Обычный 15 3 2 3 2 7 2" xfId="47648"/>
    <cellStyle name="Обычный 15 3 2 3 2 8" xfId="20592"/>
    <cellStyle name="Обычный 15 3 2 3 2 8 2" xfId="48876"/>
    <cellStyle name="Обычный 15 3 2 3 2 9" xfId="24389"/>
    <cellStyle name="Обычный 15 3 2 3 2 9 2" xfId="52673"/>
    <cellStyle name="Обычный 15 3 2 3 3" xfId="2001"/>
    <cellStyle name="Обычный 15 3 2 3 3 2" xfId="3976"/>
    <cellStyle name="Обычный 15 3 2 3 3 2 2" xfId="10412"/>
    <cellStyle name="Обычный 15 3 2 3 3 2 2 2" xfId="38697"/>
    <cellStyle name="Обычный 15 3 2 3 3 2 3" xfId="18124"/>
    <cellStyle name="Обычный 15 3 2 3 3 2 3 2" xfId="46409"/>
    <cellStyle name="Обычный 15 3 2 3 3 2 4" xfId="24394"/>
    <cellStyle name="Обычный 15 3 2 3 3 2 4 2" xfId="52678"/>
    <cellStyle name="Обычный 15 3 2 3 3 2 5" xfId="32266"/>
    <cellStyle name="Обычный 15 3 2 3 3 3" xfId="10411"/>
    <cellStyle name="Обычный 15 3 2 3 3 3 2" xfId="38696"/>
    <cellStyle name="Обычный 15 3 2 3 3 4" xfId="16149"/>
    <cellStyle name="Обычный 15 3 2 3 3 4 2" xfId="44434"/>
    <cellStyle name="Обычный 15 3 2 3 3 5" xfId="24393"/>
    <cellStyle name="Обычный 15 3 2 3 3 5 2" xfId="52677"/>
    <cellStyle name="Обычный 15 3 2 3 3 6" xfId="30291"/>
    <cellStyle name="Обычный 15 3 2 3 3 7" xfId="60589"/>
    <cellStyle name="Обычный 15 3 2 3 4" xfId="2659"/>
    <cellStyle name="Обычный 15 3 2 3 4 2" xfId="10413"/>
    <cellStyle name="Обычный 15 3 2 3 4 2 2" xfId="38698"/>
    <cellStyle name="Обычный 15 3 2 3 4 3" xfId="16807"/>
    <cellStyle name="Обычный 15 3 2 3 4 3 2" xfId="45092"/>
    <cellStyle name="Обычный 15 3 2 3 4 4" xfId="24395"/>
    <cellStyle name="Обычный 15 3 2 3 4 4 2" xfId="52679"/>
    <cellStyle name="Обычный 15 3 2 3 4 5" xfId="30949"/>
    <cellStyle name="Обычный 15 3 2 3 5" xfId="5129"/>
    <cellStyle name="Обычный 15 3 2 3 5 2" xfId="10414"/>
    <cellStyle name="Обычный 15 3 2 3 5 2 2" xfId="38699"/>
    <cellStyle name="Обычный 15 3 2 3 5 3" xfId="24396"/>
    <cellStyle name="Обычный 15 3 2 3 5 3 2" xfId="52680"/>
    <cellStyle name="Обычный 15 3 2 3 5 4" xfId="33418"/>
    <cellStyle name="Обычный 15 3 2 3 6" xfId="6447"/>
    <cellStyle name="Обычный 15 3 2 3 6 2" xfId="10415"/>
    <cellStyle name="Обычный 15 3 2 3 6 2 2" xfId="38700"/>
    <cellStyle name="Обычный 15 3 2 3 6 3" xfId="24397"/>
    <cellStyle name="Обычный 15 3 2 3 6 3 2" xfId="52681"/>
    <cellStyle name="Обычный 15 3 2 3 6 4" xfId="34734"/>
    <cellStyle name="Обычный 15 3 2 3 7" xfId="10406"/>
    <cellStyle name="Обычный 15 3 2 3 7 2" xfId="38691"/>
    <cellStyle name="Обычный 15 3 2 3 8" xfId="14832"/>
    <cellStyle name="Обычный 15 3 2 3 8 2" xfId="43117"/>
    <cellStyle name="Обычный 15 3 2 3 9" xfId="19363"/>
    <cellStyle name="Обычный 15 3 2 3 9 2" xfId="47647"/>
    <cellStyle name="Обычный 15 3 2 4" xfId="1221"/>
    <cellStyle name="Обычный 15 3 2 4 10" xfId="29512"/>
    <cellStyle name="Обычный 15 3 2 4 11" xfId="57896"/>
    <cellStyle name="Обычный 15 3 2 4 12" xfId="59246"/>
    <cellStyle name="Обычный 15 3 2 4 2" xfId="3197"/>
    <cellStyle name="Обычный 15 3 2 4 2 2" xfId="10417"/>
    <cellStyle name="Обычный 15 3 2 4 2 2 2" xfId="38702"/>
    <cellStyle name="Обычный 15 3 2 4 2 3" xfId="17345"/>
    <cellStyle name="Обычный 15 3 2 4 2 3 2" xfId="45630"/>
    <cellStyle name="Обычный 15 3 2 4 2 4" xfId="24399"/>
    <cellStyle name="Обычный 15 3 2 4 2 4 2" xfId="52683"/>
    <cellStyle name="Обычный 15 3 2 4 2 5" xfId="31487"/>
    <cellStyle name="Обычный 15 3 2 4 2 6" xfId="60591"/>
    <cellStyle name="Обычный 15 3 2 4 3" xfId="5131"/>
    <cellStyle name="Обычный 15 3 2 4 3 2" xfId="10418"/>
    <cellStyle name="Обычный 15 3 2 4 3 2 2" xfId="38703"/>
    <cellStyle name="Обычный 15 3 2 4 3 3" xfId="24400"/>
    <cellStyle name="Обычный 15 3 2 4 3 3 2" xfId="52684"/>
    <cellStyle name="Обычный 15 3 2 4 3 4" xfId="33420"/>
    <cellStyle name="Обычный 15 3 2 4 4" xfId="6449"/>
    <cellStyle name="Обычный 15 3 2 4 4 2" xfId="10419"/>
    <cellStyle name="Обычный 15 3 2 4 4 2 2" xfId="38704"/>
    <cellStyle name="Обычный 15 3 2 4 4 3" xfId="24401"/>
    <cellStyle name="Обычный 15 3 2 4 4 3 2" xfId="52685"/>
    <cellStyle name="Обычный 15 3 2 4 4 4" xfId="34736"/>
    <cellStyle name="Обычный 15 3 2 4 5" xfId="10416"/>
    <cellStyle name="Обычный 15 3 2 4 5 2" xfId="38701"/>
    <cellStyle name="Обычный 15 3 2 4 6" xfId="15370"/>
    <cellStyle name="Обычный 15 3 2 4 6 2" xfId="43655"/>
    <cellStyle name="Обычный 15 3 2 4 7" xfId="19365"/>
    <cellStyle name="Обычный 15 3 2 4 7 2" xfId="47649"/>
    <cellStyle name="Обычный 15 3 2 4 8" xfId="20593"/>
    <cellStyle name="Обычный 15 3 2 4 8 2" xfId="48877"/>
    <cellStyle name="Обычный 15 3 2 4 9" xfId="24398"/>
    <cellStyle name="Обычный 15 3 2 4 9 2" xfId="52682"/>
    <cellStyle name="Обычный 15 3 2 5" xfId="1672"/>
    <cellStyle name="Обычный 15 3 2 5 2" xfId="3647"/>
    <cellStyle name="Обычный 15 3 2 5 2 2" xfId="10421"/>
    <cellStyle name="Обычный 15 3 2 5 2 2 2" xfId="38706"/>
    <cellStyle name="Обычный 15 3 2 5 2 3" xfId="17795"/>
    <cellStyle name="Обычный 15 3 2 5 2 3 2" xfId="46080"/>
    <cellStyle name="Обычный 15 3 2 5 2 4" xfId="24403"/>
    <cellStyle name="Обычный 15 3 2 5 2 4 2" xfId="52687"/>
    <cellStyle name="Обычный 15 3 2 5 2 5" xfId="31937"/>
    <cellStyle name="Обычный 15 3 2 5 3" xfId="10420"/>
    <cellStyle name="Обычный 15 3 2 5 3 2" xfId="38705"/>
    <cellStyle name="Обычный 15 3 2 5 4" xfId="15820"/>
    <cellStyle name="Обычный 15 3 2 5 4 2" xfId="44105"/>
    <cellStyle name="Обычный 15 3 2 5 5" xfId="24402"/>
    <cellStyle name="Обычный 15 3 2 5 5 2" xfId="52686"/>
    <cellStyle name="Обычный 15 3 2 5 6" xfId="29962"/>
    <cellStyle name="Обычный 15 3 2 5 7" xfId="60584"/>
    <cellStyle name="Обычный 15 3 2 6" xfId="2330"/>
    <cellStyle name="Обычный 15 3 2 6 2" xfId="10422"/>
    <cellStyle name="Обычный 15 3 2 6 2 2" xfId="38707"/>
    <cellStyle name="Обычный 15 3 2 6 3" xfId="16478"/>
    <cellStyle name="Обычный 15 3 2 6 3 2" xfId="44763"/>
    <cellStyle name="Обычный 15 3 2 6 4" xfId="24404"/>
    <cellStyle name="Обычный 15 3 2 6 4 2" xfId="52688"/>
    <cellStyle name="Обычный 15 3 2 6 5" xfId="30620"/>
    <cellStyle name="Обычный 15 3 2 7" xfId="4307"/>
    <cellStyle name="Обычный 15 3 2 7 2" xfId="10423"/>
    <cellStyle name="Обычный 15 3 2 7 2 2" xfId="38708"/>
    <cellStyle name="Обычный 15 3 2 7 3" xfId="18455"/>
    <cellStyle name="Обычный 15 3 2 7 3 2" xfId="46740"/>
    <cellStyle name="Обычный 15 3 2 7 4" xfId="24405"/>
    <cellStyle name="Обычный 15 3 2 7 4 2" xfId="52689"/>
    <cellStyle name="Обычный 15 3 2 7 5" xfId="32597"/>
    <cellStyle name="Обычный 15 3 2 8" xfId="4470"/>
    <cellStyle name="Обычный 15 3 2 8 2" xfId="10424"/>
    <cellStyle name="Обычный 15 3 2 8 2 2" xfId="38709"/>
    <cellStyle name="Обычный 15 3 2 8 3" xfId="18618"/>
    <cellStyle name="Обычный 15 3 2 8 3 2" xfId="46903"/>
    <cellStyle name="Обычный 15 3 2 8 4" xfId="24406"/>
    <cellStyle name="Обычный 15 3 2 8 4 2" xfId="52690"/>
    <cellStyle name="Обычный 15 3 2 8 5" xfId="32760"/>
    <cellStyle name="Обычный 15 3 2 9" xfId="5124"/>
    <cellStyle name="Обычный 15 3 2 9 2" xfId="10425"/>
    <cellStyle name="Обычный 15 3 2 9 2 2" xfId="38710"/>
    <cellStyle name="Обычный 15 3 2 9 3" xfId="24407"/>
    <cellStyle name="Обычный 15 3 2 9 3 2" xfId="52691"/>
    <cellStyle name="Обычный 15 3 2 9 4" xfId="33413"/>
    <cellStyle name="Обычный 15 3 20" xfId="56926"/>
    <cellStyle name="Обычный 15 3 21" xfId="57220"/>
    <cellStyle name="Обычный 15 3 22" xfId="57888"/>
    <cellStyle name="Обычный 15 3 23" xfId="59238"/>
    <cellStyle name="Обычный 15 3 3" xfId="505"/>
    <cellStyle name="Обычный 15 3 3 10" xfId="19366"/>
    <cellStyle name="Обычный 15 3 3 10 2" xfId="47650"/>
    <cellStyle name="Обычный 15 3 3 11" xfId="20594"/>
    <cellStyle name="Обычный 15 3 3 11 2" xfId="48878"/>
    <cellStyle name="Обычный 15 3 3 12" xfId="24408"/>
    <cellStyle name="Обычный 15 3 3 12 2" xfId="52692"/>
    <cellStyle name="Обычный 15 3 3 13" xfId="28808"/>
    <cellStyle name="Обычный 15 3 3 14" xfId="57897"/>
    <cellStyle name="Обычный 15 3 3 15" xfId="59247"/>
    <cellStyle name="Обычный 15 3 3 2" xfId="845"/>
    <cellStyle name="Обычный 15 3 3 2 10" xfId="20595"/>
    <cellStyle name="Обычный 15 3 3 2 10 2" xfId="48879"/>
    <cellStyle name="Обычный 15 3 3 2 11" xfId="24409"/>
    <cellStyle name="Обычный 15 3 3 2 11 2" xfId="52693"/>
    <cellStyle name="Обычный 15 3 3 2 12" xfId="29137"/>
    <cellStyle name="Обычный 15 3 3 2 13" xfId="57898"/>
    <cellStyle name="Обычный 15 3 3 2 14" xfId="59248"/>
    <cellStyle name="Обычный 15 3 3 2 2" xfId="1226"/>
    <cellStyle name="Обычный 15 3 3 2 2 10" xfId="29517"/>
    <cellStyle name="Обычный 15 3 3 2 2 11" xfId="57899"/>
    <cellStyle name="Обычный 15 3 3 2 2 12" xfId="59249"/>
    <cellStyle name="Обычный 15 3 3 2 2 2" xfId="3202"/>
    <cellStyle name="Обычный 15 3 3 2 2 2 2" xfId="10429"/>
    <cellStyle name="Обычный 15 3 3 2 2 2 2 2" xfId="38714"/>
    <cellStyle name="Обычный 15 3 3 2 2 2 3" xfId="17350"/>
    <cellStyle name="Обычный 15 3 3 2 2 2 3 2" xfId="45635"/>
    <cellStyle name="Обычный 15 3 3 2 2 2 4" xfId="24411"/>
    <cellStyle name="Обычный 15 3 3 2 2 2 4 2" xfId="52695"/>
    <cellStyle name="Обычный 15 3 3 2 2 2 5" xfId="31492"/>
    <cellStyle name="Обычный 15 3 3 2 2 2 6" xfId="60594"/>
    <cellStyle name="Обычный 15 3 3 2 2 3" xfId="5134"/>
    <cellStyle name="Обычный 15 3 3 2 2 3 2" xfId="10430"/>
    <cellStyle name="Обычный 15 3 3 2 2 3 2 2" xfId="38715"/>
    <cellStyle name="Обычный 15 3 3 2 2 3 3" xfId="24412"/>
    <cellStyle name="Обычный 15 3 3 2 2 3 3 2" xfId="52696"/>
    <cellStyle name="Обычный 15 3 3 2 2 3 4" xfId="33423"/>
    <cellStyle name="Обычный 15 3 3 2 2 4" xfId="6452"/>
    <cellStyle name="Обычный 15 3 3 2 2 4 2" xfId="10431"/>
    <cellStyle name="Обычный 15 3 3 2 2 4 2 2" xfId="38716"/>
    <cellStyle name="Обычный 15 3 3 2 2 4 3" xfId="24413"/>
    <cellStyle name="Обычный 15 3 3 2 2 4 3 2" xfId="52697"/>
    <cellStyle name="Обычный 15 3 3 2 2 4 4" xfId="34739"/>
    <cellStyle name="Обычный 15 3 3 2 2 5" xfId="10428"/>
    <cellStyle name="Обычный 15 3 3 2 2 5 2" xfId="38713"/>
    <cellStyle name="Обычный 15 3 3 2 2 6" xfId="15375"/>
    <cellStyle name="Обычный 15 3 3 2 2 6 2" xfId="43660"/>
    <cellStyle name="Обычный 15 3 3 2 2 7" xfId="19368"/>
    <cellStyle name="Обычный 15 3 3 2 2 7 2" xfId="47652"/>
    <cellStyle name="Обычный 15 3 3 2 2 8" xfId="20596"/>
    <cellStyle name="Обычный 15 3 3 2 2 8 2" xfId="48880"/>
    <cellStyle name="Обычный 15 3 3 2 2 9" xfId="24410"/>
    <cellStyle name="Обычный 15 3 3 2 2 9 2" xfId="52694"/>
    <cellStyle name="Обычный 15 3 3 2 3" xfId="2164"/>
    <cellStyle name="Обычный 15 3 3 2 3 2" xfId="4139"/>
    <cellStyle name="Обычный 15 3 3 2 3 2 2" xfId="10433"/>
    <cellStyle name="Обычный 15 3 3 2 3 2 2 2" xfId="38718"/>
    <cellStyle name="Обычный 15 3 3 2 3 2 3" xfId="18287"/>
    <cellStyle name="Обычный 15 3 3 2 3 2 3 2" xfId="46572"/>
    <cellStyle name="Обычный 15 3 3 2 3 2 4" xfId="24415"/>
    <cellStyle name="Обычный 15 3 3 2 3 2 4 2" xfId="52699"/>
    <cellStyle name="Обычный 15 3 3 2 3 2 5" xfId="32429"/>
    <cellStyle name="Обычный 15 3 3 2 3 3" xfId="10432"/>
    <cellStyle name="Обычный 15 3 3 2 3 3 2" xfId="38717"/>
    <cellStyle name="Обычный 15 3 3 2 3 4" xfId="16312"/>
    <cellStyle name="Обычный 15 3 3 2 3 4 2" xfId="44597"/>
    <cellStyle name="Обычный 15 3 3 2 3 5" xfId="24414"/>
    <cellStyle name="Обычный 15 3 3 2 3 5 2" xfId="52698"/>
    <cellStyle name="Обычный 15 3 3 2 3 6" xfId="30454"/>
    <cellStyle name="Обычный 15 3 3 2 3 7" xfId="60593"/>
    <cellStyle name="Обычный 15 3 3 2 4" xfId="2822"/>
    <cellStyle name="Обычный 15 3 3 2 4 2" xfId="10434"/>
    <cellStyle name="Обычный 15 3 3 2 4 2 2" xfId="38719"/>
    <cellStyle name="Обычный 15 3 3 2 4 3" xfId="16970"/>
    <cellStyle name="Обычный 15 3 3 2 4 3 2" xfId="45255"/>
    <cellStyle name="Обычный 15 3 3 2 4 4" xfId="24416"/>
    <cellStyle name="Обычный 15 3 3 2 4 4 2" xfId="52700"/>
    <cellStyle name="Обычный 15 3 3 2 4 5" xfId="31112"/>
    <cellStyle name="Обычный 15 3 3 2 5" xfId="5133"/>
    <cellStyle name="Обычный 15 3 3 2 5 2" xfId="10435"/>
    <cellStyle name="Обычный 15 3 3 2 5 2 2" xfId="38720"/>
    <cellStyle name="Обычный 15 3 3 2 5 3" xfId="24417"/>
    <cellStyle name="Обычный 15 3 3 2 5 3 2" xfId="52701"/>
    <cellStyle name="Обычный 15 3 3 2 5 4" xfId="33422"/>
    <cellStyle name="Обычный 15 3 3 2 6" xfId="6451"/>
    <cellStyle name="Обычный 15 3 3 2 6 2" xfId="10436"/>
    <cellStyle name="Обычный 15 3 3 2 6 2 2" xfId="38721"/>
    <cellStyle name="Обычный 15 3 3 2 6 3" xfId="24418"/>
    <cellStyle name="Обычный 15 3 3 2 6 3 2" xfId="52702"/>
    <cellStyle name="Обычный 15 3 3 2 6 4" xfId="34738"/>
    <cellStyle name="Обычный 15 3 3 2 7" xfId="10427"/>
    <cellStyle name="Обычный 15 3 3 2 7 2" xfId="38712"/>
    <cellStyle name="Обычный 15 3 3 2 8" xfId="14995"/>
    <cellStyle name="Обычный 15 3 3 2 8 2" xfId="43280"/>
    <cellStyle name="Обычный 15 3 3 2 9" xfId="19367"/>
    <cellStyle name="Обычный 15 3 3 2 9 2" xfId="47651"/>
    <cellStyle name="Обычный 15 3 3 3" xfId="1225"/>
    <cellStyle name="Обычный 15 3 3 3 10" xfId="29516"/>
    <cellStyle name="Обычный 15 3 3 3 11" xfId="57900"/>
    <cellStyle name="Обычный 15 3 3 3 12" xfId="59250"/>
    <cellStyle name="Обычный 15 3 3 3 2" xfId="3201"/>
    <cellStyle name="Обычный 15 3 3 3 2 2" xfId="10438"/>
    <cellStyle name="Обычный 15 3 3 3 2 2 2" xfId="38723"/>
    <cellStyle name="Обычный 15 3 3 3 2 3" xfId="17349"/>
    <cellStyle name="Обычный 15 3 3 3 2 3 2" xfId="45634"/>
    <cellStyle name="Обычный 15 3 3 3 2 4" xfId="24420"/>
    <cellStyle name="Обычный 15 3 3 3 2 4 2" xfId="52704"/>
    <cellStyle name="Обычный 15 3 3 3 2 5" xfId="31491"/>
    <cellStyle name="Обычный 15 3 3 3 2 6" xfId="60595"/>
    <cellStyle name="Обычный 15 3 3 3 3" xfId="5135"/>
    <cellStyle name="Обычный 15 3 3 3 3 2" xfId="10439"/>
    <cellStyle name="Обычный 15 3 3 3 3 2 2" xfId="38724"/>
    <cellStyle name="Обычный 15 3 3 3 3 3" xfId="24421"/>
    <cellStyle name="Обычный 15 3 3 3 3 3 2" xfId="52705"/>
    <cellStyle name="Обычный 15 3 3 3 3 4" xfId="33424"/>
    <cellStyle name="Обычный 15 3 3 3 4" xfId="6453"/>
    <cellStyle name="Обычный 15 3 3 3 4 2" xfId="10440"/>
    <cellStyle name="Обычный 15 3 3 3 4 2 2" xfId="38725"/>
    <cellStyle name="Обычный 15 3 3 3 4 3" xfId="24422"/>
    <cellStyle name="Обычный 15 3 3 3 4 3 2" xfId="52706"/>
    <cellStyle name="Обычный 15 3 3 3 4 4" xfId="34740"/>
    <cellStyle name="Обычный 15 3 3 3 5" xfId="10437"/>
    <cellStyle name="Обычный 15 3 3 3 5 2" xfId="38722"/>
    <cellStyle name="Обычный 15 3 3 3 6" xfId="15374"/>
    <cellStyle name="Обычный 15 3 3 3 6 2" xfId="43659"/>
    <cellStyle name="Обычный 15 3 3 3 7" xfId="19369"/>
    <cellStyle name="Обычный 15 3 3 3 7 2" xfId="47653"/>
    <cellStyle name="Обычный 15 3 3 3 8" xfId="20597"/>
    <cellStyle name="Обычный 15 3 3 3 8 2" xfId="48881"/>
    <cellStyle name="Обычный 15 3 3 3 9" xfId="24419"/>
    <cellStyle name="Обычный 15 3 3 3 9 2" xfId="52703"/>
    <cellStyle name="Обычный 15 3 3 4" xfId="1835"/>
    <cellStyle name="Обычный 15 3 3 4 2" xfId="3810"/>
    <cellStyle name="Обычный 15 3 3 4 2 2" xfId="10442"/>
    <cellStyle name="Обычный 15 3 3 4 2 2 2" xfId="38727"/>
    <cellStyle name="Обычный 15 3 3 4 2 3" xfId="17958"/>
    <cellStyle name="Обычный 15 3 3 4 2 3 2" xfId="46243"/>
    <cellStyle name="Обычный 15 3 3 4 2 4" xfId="24424"/>
    <cellStyle name="Обычный 15 3 3 4 2 4 2" xfId="52708"/>
    <cellStyle name="Обычный 15 3 3 4 2 5" xfId="32100"/>
    <cellStyle name="Обычный 15 3 3 4 3" xfId="10441"/>
    <cellStyle name="Обычный 15 3 3 4 3 2" xfId="38726"/>
    <cellStyle name="Обычный 15 3 3 4 4" xfId="15983"/>
    <cellStyle name="Обычный 15 3 3 4 4 2" xfId="44268"/>
    <cellStyle name="Обычный 15 3 3 4 5" xfId="24423"/>
    <cellStyle name="Обычный 15 3 3 4 5 2" xfId="52707"/>
    <cellStyle name="Обычный 15 3 3 4 6" xfId="30125"/>
    <cellStyle name="Обычный 15 3 3 4 7" xfId="60592"/>
    <cellStyle name="Обычный 15 3 3 5" xfId="2493"/>
    <cellStyle name="Обычный 15 3 3 5 2" xfId="10443"/>
    <cellStyle name="Обычный 15 3 3 5 2 2" xfId="38728"/>
    <cellStyle name="Обычный 15 3 3 5 3" xfId="16641"/>
    <cellStyle name="Обычный 15 3 3 5 3 2" xfId="44926"/>
    <cellStyle name="Обычный 15 3 3 5 4" xfId="24425"/>
    <cellStyle name="Обычный 15 3 3 5 4 2" xfId="52709"/>
    <cellStyle name="Обычный 15 3 3 5 5" xfId="30783"/>
    <cellStyle name="Обычный 15 3 3 6" xfId="5132"/>
    <cellStyle name="Обычный 15 3 3 6 2" xfId="10444"/>
    <cellStyle name="Обычный 15 3 3 6 2 2" xfId="38729"/>
    <cellStyle name="Обычный 15 3 3 6 3" xfId="24426"/>
    <cellStyle name="Обычный 15 3 3 6 3 2" xfId="52710"/>
    <cellStyle name="Обычный 15 3 3 6 4" xfId="33421"/>
    <cellStyle name="Обычный 15 3 3 7" xfId="6450"/>
    <cellStyle name="Обычный 15 3 3 7 2" xfId="10445"/>
    <cellStyle name="Обычный 15 3 3 7 2 2" xfId="38730"/>
    <cellStyle name="Обычный 15 3 3 7 3" xfId="24427"/>
    <cellStyle name="Обычный 15 3 3 7 3 2" xfId="52711"/>
    <cellStyle name="Обычный 15 3 3 7 4" xfId="34737"/>
    <cellStyle name="Обычный 15 3 3 8" xfId="10426"/>
    <cellStyle name="Обычный 15 3 3 8 2" xfId="38711"/>
    <cellStyle name="Обычный 15 3 3 9" xfId="14666"/>
    <cellStyle name="Обычный 15 3 3 9 2" xfId="42951"/>
    <cellStyle name="Обычный 15 3 4" xfId="678"/>
    <cellStyle name="Обычный 15 3 4 10" xfId="20598"/>
    <cellStyle name="Обычный 15 3 4 10 2" xfId="48882"/>
    <cellStyle name="Обычный 15 3 4 11" xfId="24428"/>
    <cellStyle name="Обычный 15 3 4 11 2" xfId="52712"/>
    <cellStyle name="Обычный 15 3 4 12" xfId="28973"/>
    <cellStyle name="Обычный 15 3 4 13" xfId="57901"/>
    <cellStyle name="Обычный 15 3 4 14" xfId="59251"/>
    <cellStyle name="Обычный 15 3 4 2" xfId="1227"/>
    <cellStyle name="Обычный 15 3 4 2 10" xfId="29518"/>
    <cellStyle name="Обычный 15 3 4 2 11" xfId="57902"/>
    <cellStyle name="Обычный 15 3 4 2 12" xfId="59252"/>
    <cellStyle name="Обычный 15 3 4 2 2" xfId="3203"/>
    <cellStyle name="Обычный 15 3 4 2 2 2" xfId="10448"/>
    <cellStyle name="Обычный 15 3 4 2 2 2 2" xfId="38733"/>
    <cellStyle name="Обычный 15 3 4 2 2 3" xfId="17351"/>
    <cellStyle name="Обычный 15 3 4 2 2 3 2" xfId="45636"/>
    <cellStyle name="Обычный 15 3 4 2 2 4" xfId="24430"/>
    <cellStyle name="Обычный 15 3 4 2 2 4 2" xfId="52714"/>
    <cellStyle name="Обычный 15 3 4 2 2 5" xfId="31493"/>
    <cellStyle name="Обычный 15 3 4 2 2 6" xfId="60597"/>
    <cellStyle name="Обычный 15 3 4 2 3" xfId="5137"/>
    <cellStyle name="Обычный 15 3 4 2 3 2" xfId="10449"/>
    <cellStyle name="Обычный 15 3 4 2 3 2 2" xfId="38734"/>
    <cellStyle name="Обычный 15 3 4 2 3 3" xfId="24431"/>
    <cellStyle name="Обычный 15 3 4 2 3 3 2" xfId="52715"/>
    <cellStyle name="Обычный 15 3 4 2 3 4" xfId="33426"/>
    <cellStyle name="Обычный 15 3 4 2 4" xfId="6455"/>
    <cellStyle name="Обычный 15 3 4 2 4 2" xfId="10450"/>
    <cellStyle name="Обычный 15 3 4 2 4 2 2" xfId="38735"/>
    <cellStyle name="Обычный 15 3 4 2 4 3" xfId="24432"/>
    <cellStyle name="Обычный 15 3 4 2 4 3 2" xfId="52716"/>
    <cellStyle name="Обычный 15 3 4 2 4 4" xfId="34742"/>
    <cellStyle name="Обычный 15 3 4 2 5" xfId="10447"/>
    <cellStyle name="Обычный 15 3 4 2 5 2" xfId="38732"/>
    <cellStyle name="Обычный 15 3 4 2 6" xfId="15376"/>
    <cellStyle name="Обычный 15 3 4 2 6 2" xfId="43661"/>
    <cellStyle name="Обычный 15 3 4 2 7" xfId="19371"/>
    <cellStyle name="Обычный 15 3 4 2 7 2" xfId="47655"/>
    <cellStyle name="Обычный 15 3 4 2 8" xfId="20599"/>
    <cellStyle name="Обычный 15 3 4 2 8 2" xfId="48883"/>
    <cellStyle name="Обычный 15 3 4 2 9" xfId="24429"/>
    <cellStyle name="Обычный 15 3 4 2 9 2" xfId="52713"/>
    <cellStyle name="Обычный 15 3 4 3" xfId="2000"/>
    <cellStyle name="Обычный 15 3 4 3 2" xfId="3975"/>
    <cellStyle name="Обычный 15 3 4 3 2 2" xfId="10452"/>
    <cellStyle name="Обычный 15 3 4 3 2 2 2" xfId="38737"/>
    <cellStyle name="Обычный 15 3 4 3 2 3" xfId="18123"/>
    <cellStyle name="Обычный 15 3 4 3 2 3 2" xfId="46408"/>
    <cellStyle name="Обычный 15 3 4 3 2 4" xfId="24434"/>
    <cellStyle name="Обычный 15 3 4 3 2 4 2" xfId="52718"/>
    <cellStyle name="Обычный 15 3 4 3 2 5" xfId="32265"/>
    <cellStyle name="Обычный 15 3 4 3 3" xfId="10451"/>
    <cellStyle name="Обычный 15 3 4 3 3 2" xfId="38736"/>
    <cellStyle name="Обычный 15 3 4 3 4" xfId="16148"/>
    <cellStyle name="Обычный 15 3 4 3 4 2" xfId="44433"/>
    <cellStyle name="Обычный 15 3 4 3 5" xfId="24433"/>
    <cellStyle name="Обычный 15 3 4 3 5 2" xfId="52717"/>
    <cellStyle name="Обычный 15 3 4 3 6" xfId="30290"/>
    <cellStyle name="Обычный 15 3 4 3 7" xfId="60596"/>
    <cellStyle name="Обычный 15 3 4 4" xfId="2658"/>
    <cellStyle name="Обычный 15 3 4 4 2" xfId="10453"/>
    <cellStyle name="Обычный 15 3 4 4 2 2" xfId="38738"/>
    <cellStyle name="Обычный 15 3 4 4 3" xfId="16806"/>
    <cellStyle name="Обычный 15 3 4 4 3 2" xfId="45091"/>
    <cellStyle name="Обычный 15 3 4 4 4" xfId="24435"/>
    <cellStyle name="Обычный 15 3 4 4 4 2" xfId="52719"/>
    <cellStyle name="Обычный 15 3 4 4 5" xfId="30948"/>
    <cellStyle name="Обычный 15 3 4 5" xfId="5136"/>
    <cellStyle name="Обычный 15 3 4 5 2" xfId="10454"/>
    <cellStyle name="Обычный 15 3 4 5 2 2" xfId="38739"/>
    <cellStyle name="Обычный 15 3 4 5 3" xfId="24436"/>
    <cellStyle name="Обычный 15 3 4 5 3 2" xfId="52720"/>
    <cellStyle name="Обычный 15 3 4 5 4" xfId="33425"/>
    <cellStyle name="Обычный 15 3 4 6" xfId="6454"/>
    <cellStyle name="Обычный 15 3 4 6 2" xfId="10455"/>
    <cellStyle name="Обычный 15 3 4 6 2 2" xfId="38740"/>
    <cellStyle name="Обычный 15 3 4 6 3" xfId="24437"/>
    <cellStyle name="Обычный 15 3 4 6 3 2" xfId="52721"/>
    <cellStyle name="Обычный 15 3 4 6 4" xfId="34741"/>
    <cellStyle name="Обычный 15 3 4 7" xfId="10446"/>
    <cellStyle name="Обычный 15 3 4 7 2" xfId="38731"/>
    <cellStyle name="Обычный 15 3 4 8" xfId="14831"/>
    <cellStyle name="Обычный 15 3 4 8 2" xfId="43116"/>
    <cellStyle name="Обычный 15 3 4 9" xfId="19370"/>
    <cellStyle name="Обычный 15 3 4 9 2" xfId="47654"/>
    <cellStyle name="Обычный 15 3 5" xfId="1220"/>
    <cellStyle name="Обычный 15 3 5 10" xfId="29511"/>
    <cellStyle name="Обычный 15 3 5 11" xfId="57903"/>
    <cellStyle name="Обычный 15 3 5 12" xfId="59253"/>
    <cellStyle name="Обычный 15 3 5 2" xfId="3196"/>
    <cellStyle name="Обычный 15 3 5 2 2" xfId="10457"/>
    <cellStyle name="Обычный 15 3 5 2 2 2" xfId="38742"/>
    <cellStyle name="Обычный 15 3 5 2 3" xfId="17344"/>
    <cellStyle name="Обычный 15 3 5 2 3 2" xfId="45629"/>
    <cellStyle name="Обычный 15 3 5 2 4" xfId="24439"/>
    <cellStyle name="Обычный 15 3 5 2 4 2" xfId="52723"/>
    <cellStyle name="Обычный 15 3 5 2 5" xfId="31486"/>
    <cellStyle name="Обычный 15 3 5 2 6" xfId="60598"/>
    <cellStyle name="Обычный 15 3 5 3" xfId="5138"/>
    <cellStyle name="Обычный 15 3 5 3 2" xfId="10458"/>
    <cellStyle name="Обычный 15 3 5 3 2 2" xfId="38743"/>
    <cellStyle name="Обычный 15 3 5 3 3" xfId="24440"/>
    <cellStyle name="Обычный 15 3 5 3 3 2" xfId="52724"/>
    <cellStyle name="Обычный 15 3 5 3 4" xfId="33427"/>
    <cellStyle name="Обычный 15 3 5 4" xfId="6456"/>
    <cellStyle name="Обычный 15 3 5 4 2" xfId="10459"/>
    <cellStyle name="Обычный 15 3 5 4 2 2" xfId="38744"/>
    <cellStyle name="Обычный 15 3 5 4 3" xfId="24441"/>
    <cellStyle name="Обычный 15 3 5 4 3 2" xfId="52725"/>
    <cellStyle name="Обычный 15 3 5 4 4" xfId="34743"/>
    <cellStyle name="Обычный 15 3 5 5" xfId="10456"/>
    <cellStyle name="Обычный 15 3 5 5 2" xfId="38741"/>
    <cellStyle name="Обычный 15 3 5 6" xfId="15369"/>
    <cellStyle name="Обычный 15 3 5 6 2" xfId="43654"/>
    <cellStyle name="Обычный 15 3 5 7" xfId="19372"/>
    <cellStyle name="Обычный 15 3 5 7 2" xfId="47656"/>
    <cellStyle name="Обычный 15 3 5 8" xfId="20600"/>
    <cellStyle name="Обычный 15 3 5 8 2" xfId="48884"/>
    <cellStyle name="Обычный 15 3 5 9" xfId="24438"/>
    <cellStyle name="Обычный 15 3 5 9 2" xfId="52722"/>
    <cellStyle name="Обычный 15 3 6" xfId="1671"/>
    <cellStyle name="Обычный 15 3 6 2" xfId="3646"/>
    <cellStyle name="Обычный 15 3 6 2 2" xfId="10461"/>
    <cellStyle name="Обычный 15 3 6 2 2 2" xfId="38746"/>
    <cellStyle name="Обычный 15 3 6 2 3" xfId="17794"/>
    <cellStyle name="Обычный 15 3 6 2 3 2" xfId="46079"/>
    <cellStyle name="Обычный 15 3 6 2 4" xfId="24443"/>
    <cellStyle name="Обычный 15 3 6 2 4 2" xfId="52727"/>
    <cellStyle name="Обычный 15 3 6 2 5" xfId="31936"/>
    <cellStyle name="Обычный 15 3 6 3" xfId="10460"/>
    <cellStyle name="Обычный 15 3 6 3 2" xfId="38745"/>
    <cellStyle name="Обычный 15 3 6 4" xfId="15819"/>
    <cellStyle name="Обычный 15 3 6 4 2" xfId="44104"/>
    <cellStyle name="Обычный 15 3 6 5" xfId="24442"/>
    <cellStyle name="Обычный 15 3 6 5 2" xfId="52726"/>
    <cellStyle name="Обычный 15 3 6 6" xfId="29961"/>
    <cellStyle name="Обычный 15 3 6 7" xfId="60583"/>
    <cellStyle name="Обычный 15 3 7" xfId="2329"/>
    <cellStyle name="Обычный 15 3 7 2" xfId="10462"/>
    <cellStyle name="Обычный 15 3 7 2 2" xfId="38747"/>
    <cellStyle name="Обычный 15 3 7 3" xfId="16477"/>
    <cellStyle name="Обычный 15 3 7 3 2" xfId="44762"/>
    <cellStyle name="Обычный 15 3 7 4" xfId="24444"/>
    <cellStyle name="Обычный 15 3 7 4 2" xfId="52728"/>
    <cellStyle name="Обычный 15 3 7 5" xfId="30619"/>
    <cellStyle name="Обычный 15 3 8" xfId="4306"/>
    <cellStyle name="Обычный 15 3 8 2" xfId="10463"/>
    <cellStyle name="Обычный 15 3 8 2 2" xfId="38748"/>
    <cellStyle name="Обычный 15 3 8 3" xfId="18454"/>
    <cellStyle name="Обычный 15 3 8 3 2" xfId="46739"/>
    <cellStyle name="Обычный 15 3 8 4" xfId="24445"/>
    <cellStyle name="Обычный 15 3 8 4 2" xfId="52729"/>
    <cellStyle name="Обычный 15 3 8 5" xfId="32596"/>
    <cellStyle name="Обычный 15 3 9" xfId="4469"/>
    <cellStyle name="Обычный 15 3 9 2" xfId="10464"/>
    <cellStyle name="Обычный 15 3 9 2 2" xfId="38749"/>
    <cellStyle name="Обычный 15 3 9 3" xfId="18617"/>
    <cellStyle name="Обычный 15 3 9 3 2" xfId="46902"/>
    <cellStyle name="Обычный 15 3 9 4" xfId="24446"/>
    <cellStyle name="Обычный 15 3 9 4 2" xfId="52730"/>
    <cellStyle name="Обычный 15 3 9 5" xfId="32759"/>
    <cellStyle name="Обычный 15 4" xfId="244"/>
    <cellStyle name="Обычный 15 4 10" xfId="5139"/>
    <cellStyle name="Обычный 15 4 10 2" xfId="10466"/>
    <cellStyle name="Обычный 15 4 10 2 2" xfId="38751"/>
    <cellStyle name="Обычный 15 4 10 3" xfId="24448"/>
    <cellStyle name="Обычный 15 4 10 3 2" xfId="52732"/>
    <cellStyle name="Обычный 15 4 10 4" xfId="33428"/>
    <cellStyle name="Обычный 15 4 11" xfId="6457"/>
    <cellStyle name="Обычный 15 4 11 2" xfId="10467"/>
    <cellStyle name="Обычный 15 4 11 2 2" xfId="38752"/>
    <cellStyle name="Обычный 15 4 11 3" xfId="24449"/>
    <cellStyle name="Обычный 15 4 11 3 2" xfId="52733"/>
    <cellStyle name="Обычный 15 4 11 4" xfId="34744"/>
    <cellStyle name="Обычный 15 4 12" xfId="7270"/>
    <cellStyle name="Обычный 15 4 12 2" xfId="10468"/>
    <cellStyle name="Обычный 15 4 12 2 2" xfId="38753"/>
    <cellStyle name="Обычный 15 4 12 3" xfId="24450"/>
    <cellStyle name="Обычный 15 4 12 3 2" xfId="52734"/>
    <cellStyle name="Обычный 15 4 12 4" xfId="35555"/>
    <cellStyle name="Обычный 15 4 13" xfId="10465"/>
    <cellStyle name="Обычный 15 4 13 2" xfId="38750"/>
    <cellStyle name="Обычный 15 4 14" xfId="14504"/>
    <cellStyle name="Обычный 15 4 14 2" xfId="42789"/>
    <cellStyle name="Обычный 15 4 15" xfId="18781"/>
    <cellStyle name="Обычный 15 4 15 2" xfId="47065"/>
    <cellStyle name="Обычный 15 4 16" xfId="20601"/>
    <cellStyle name="Обычный 15 4 16 2" xfId="48885"/>
    <cellStyle name="Обычный 15 4 17" xfId="24447"/>
    <cellStyle name="Обычный 15 4 17 2" xfId="52731"/>
    <cellStyle name="Обычный 15 4 18" xfId="28484"/>
    <cellStyle name="Обычный 15 4 18 2" xfId="56768"/>
    <cellStyle name="Обычный 15 4 19" xfId="28646"/>
    <cellStyle name="Обычный 15 4 2" xfId="245"/>
    <cellStyle name="Обычный 15 4 2 10" xfId="6458"/>
    <cellStyle name="Обычный 15 4 2 10 2" xfId="10470"/>
    <cellStyle name="Обычный 15 4 2 10 2 2" xfId="38755"/>
    <cellStyle name="Обычный 15 4 2 10 3" xfId="24452"/>
    <cellStyle name="Обычный 15 4 2 10 3 2" xfId="52736"/>
    <cellStyle name="Обычный 15 4 2 10 4" xfId="34745"/>
    <cellStyle name="Обычный 15 4 2 11" xfId="7271"/>
    <cellStyle name="Обычный 15 4 2 11 2" xfId="10471"/>
    <cellStyle name="Обычный 15 4 2 11 2 2" xfId="38756"/>
    <cellStyle name="Обычный 15 4 2 11 3" xfId="24453"/>
    <cellStyle name="Обычный 15 4 2 11 3 2" xfId="52737"/>
    <cellStyle name="Обычный 15 4 2 11 4" xfId="35556"/>
    <cellStyle name="Обычный 15 4 2 12" xfId="10469"/>
    <cellStyle name="Обычный 15 4 2 12 2" xfId="38754"/>
    <cellStyle name="Обычный 15 4 2 13" xfId="14505"/>
    <cellStyle name="Обычный 15 4 2 13 2" xfId="42790"/>
    <cellStyle name="Обычный 15 4 2 14" xfId="18782"/>
    <cellStyle name="Обычный 15 4 2 14 2" xfId="47066"/>
    <cellStyle name="Обычный 15 4 2 15" xfId="20602"/>
    <cellStyle name="Обычный 15 4 2 15 2" xfId="48886"/>
    <cellStyle name="Обычный 15 4 2 16" xfId="24451"/>
    <cellStyle name="Обычный 15 4 2 16 2" xfId="52735"/>
    <cellStyle name="Обычный 15 4 2 17" xfId="28485"/>
    <cellStyle name="Обычный 15 4 2 17 2" xfId="56769"/>
    <cellStyle name="Обычный 15 4 2 18" xfId="28647"/>
    <cellStyle name="Обычный 15 4 2 19" xfId="56929"/>
    <cellStyle name="Обычный 15 4 2 2" xfId="508"/>
    <cellStyle name="Обычный 15 4 2 2 10" xfId="19373"/>
    <cellStyle name="Обычный 15 4 2 2 10 2" xfId="47657"/>
    <cellStyle name="Обычный 15 4 2 2 11" xfId="20603"/>
    <cellStyle name="Обычный 15 4 2 2 11 2" xfId="48887"/>
    <cellStyle name="Обычный 15 4 2 2 12" xfId="24454"/>
    <cellStyle name="Обычный 15 4 2 2 12 2" xfId="52738"/>
    <cellStyle name="Обычный 15 4 2 2 13" xfId="28811"/>
    <cellStyle name="Обычный 15 4 2 2 14" xfId="57906"/>
    <cellStyle name="Обычный 15 4 2 2 15" xfId="59256"/>
    <cellStyle name="Обычный 15 4 2 2 2" xfId="848"/>
    <cellStyle name="Обычный 15 4 2 2 2 10" xfId="20604"/>
    <cellStyle name="Обычный 15 4 2 2 2 10 2" xfId="48888"/>
    <cellStyle name="Обычный 15 4 2 2 2 11" xfId="24455"/>
    <cellStyle name="Обычный 15 4 2 2 2 11 2" xfId="52739"/>
    <cellStyle name="Обычный 15 4 2 2 2 12" xfId="29140"/>
    <cellStyle name="Обычный 15 4 2 2 2 13" xfId="57907"/>
    <cellStyle name="Обычный 15 4 2 2 2 14" xfId="59257"/>
    <cellStyle name="Обычный 15 4 2 2 2 2" xfId="1231"/>
    <cellStyle name="Обычный 15 4 2 2 2 2 10" xfId="29522"/>
    <cellStyle name="Обычный 15 4 2 2 2 2 11" xfId="57908"/>
    <cellStyle name="Обычный 15 4 2 2 2 2 12" xfId="59258"/>
    <cellStyle name="Обычный 15 4 2 2 2 2 2" xfId="3207"/>
    <cellStyle name="Обычный 15 4 2 2 2 2 2 2" xfId="10475"/>
    <cellStyle name="Обычный 15 4 2 2 2 2 2 2 2" xfId="38760"/>
    <cellStyle name="Обычный 15 4 2 2 2 2 2 3" xfId="17355"/>
    <cellStyle name="Обычный 15 4 2 2 2 2 2 3 2" xfId="45640"/>
    <cellStyle name="Обычный 15 4 2 2 2 2 2 4" xfId="24457"/>
    <cellStyle name="Обычный 15 4 2 2 2 2 2 4 2" xfId="52741"/>
    <cellStyle name="Обычный 15 4 2 2 2 2 2 5" xfId="31497"/>
    <cellStyle name="Обычный 15 4 2 2 2 2 2 6" xfId="60603"/>
    <cellStyle name="Обычный 15 4 2 2 2 2 3" xfId="5143"/>
    <cellStyle name="Обычный 15 4 2 2 2 2 3 2" xfId="10476"/>
    <cellStyle name="Обычный 15 4 2 2 2 2 3 2 2" xfId="38761"/>
    <cellStyle name="Обычный 15 4 2 2 2 2 3 3" xfId="24458"/>
    <cellStyle name="Обычный 15 4 2 2 2 2 3 3 2" xfId="52742"/>
    <cellStyle name="Обычный 15 4 2 2 2 2 3 4" xfId="33432"/>
    <cellStyle name="Обычный 15 4 2 2 2 2 4" xfId="6461"/>
    <cellStyle name="Обычный 15 4 2 2 2 2 4 2" xfId="10477"/>
    <cellStyle name="Обычный 15 4 2 2 2 2 4 2 2" xfId="38762"/>
    <cellStyle name="Обычный 15 4 2 2 2 2 4 3" xfId="24459"/>
    <cellStyle name="Обычный 15 4 2 2 2 2 4 3 2" xfId="52743"/>
    <cellStyle name="Обычный 15 4 2 2 2 2 4 4" xfId="34748"/>
    <cellStyle name="Обычный 15 4 2 2 2 2 5" xfId="10474"/>
    <cellStyle name="Обычный 15 4 2 2 2 2 5 2" xfId="38759"/>
    <cellStyle name="Обычный 15 4 2 2 2 2 6" xfId="15380"/>
    <cellStyle name="Обычный 15 4 2 2 2 2 6 2" xfId="43665"/>
    <cellStyle name="Обычный 15 4 2 2 2 2 7" xfId="19375"/>
    <cellStyle name="Обычный 15 4 2 2 2 2 7 2" xfId="47659"/>
    <cellStyle name="Обычный 15 4 2 2 2 2 8" xfId="20605"/>
    <cellStyle name="Обычный 15 4 2 2 2 2 8 2" xfId="48889"/>
    <cellStyle name="Обычный 15 4 2 2 2 2 9" xfId="24456"/>
    <cellStyle name="Обычный 15 4 2 2 2 2 9 2" xfId="52740"/>
    <cellStyle name="Обычный 15 4 2 2 2 3" xfId="2167"/>
    <cellStyle name="Обычный 15 4 2 2 2 3 2" xfId="4142"/>
    <cellStyle name="Обычный 15 4 2 2 2 3 2 2" xfId="10479"/>
    <cellStyle name="Обычный 15 4 2 2 2 3 2 2 2" xfId="38764"/>
    <cellStyle name="Обычный 15 4 2 2 2 3 2 3" xfId="18290"/>
    <cellStyle name="Обычный 15 4 2 2 2 3 2 3 2" xfId="46575"/>
    <cellStyle name="Обычный 15 4 2 2 2 3 2 4" xfId="24461"/>
    <cellStyle name="Обычный 15 4 2 2 2 3 2 4 2" xfId="52745"/>
    <cellStyle name="Обычный 15 4 2 2 2 3 2 5" xfId="32432"/>
    <cellStyle name="Обычный 15 4 2 2 2 3 3" xfId="10478"/>
    <cellStyle name="Обычный 15 4 2 2 2 3 3 2" xfId="38763"/>
    <cellStyle name="Обычный 15 4 2 2 2 3 4" xfId="16315"/>
    <cellStyle name="Обычный 15 4 2 2 2 3 4 2" xfId="44600"/>
    <cellStyle name="Обычный 15 4 2 2 2 3 5" xfId="24460"/>
    <cellStyle name="Обычный 15 4 2 2 2 3 5 2" xfId="52744"/>
    <cellStyle name="Обычный 15 4 2 2 2 3 6" xfId="30457"/>
    <cellStyle name="Обычный 15 4 2 2 2 3 7" xfId="60602"/>
    <cellStyle name="Обычный 15 4 2 2 2 4" xfId="2825"/>
    <cellStyle name="Обычный 15 4 2 2 2 4 2" xfId="10480"/>
    <cellStyle name="Обычный 15 4 2 2 2 4 2 2" xfId="38765"/>
    <cellStyle name="Обычный 15 4 2 2 2 4 3" xfId="16973"/>
    <cellStyle name="Обычный 15 4 2 2 2 4 3 2" xfId="45258"/>
    <cellStyle name="Обычный 15 4 2 2 2 4 4" xfId="24462"/>
    <cellStyle name="Обычный 15 4 2 2 2 4 4 2" xfId="52746"/>
    <cellStyle name="Обычный 15 4 2 2 2 4 5" xfId="31115"/>
    <cellStyle name="Обычный 15 4 2 2 2 5" xfId="5142"/>
    <cellStyle name="Обычный 15 4 2 2 2 5 2" xfId="10481"/>
    <cellStyle name="Обычный 15 4 2 2 2 5 2 2" xfId="38766"/>
    <cellStyle name="Обычный 15 4 2 2 2 5 3" xfId="24463"/>
    <cellStyle name="Обычный 15 4 2 2 2 5 3 2" xfId="52747"/>
    <cellStyle name="Обычный 15 4 2 2 2 5 4" xfId="33431"/>
    <cellStyle name="Обычный 15 4 2 2 2 6" xfId="6460"/>
    <cellStyle name="Обычный 15 4 2 2 2 6 2" xfId="10482"/>
    <cellStyle name="Обычный 15 4 2 2 2 6 2 2" xfId="38767"/>
    <cellStyle name="Обычный 15 4 2 2 2 6 3" xfId="24464"/>
    <cellStyle name="Обычный 15 4 2 2 2 6 3 2" xfId="52748"/>
    <cellStyle name="Обычный 15 4 2 2 2 6 4" xfId="34747"/>
    <cellStyle name="Обычный 15 4 2 2 2 7" xfId="10473"/>
    <cellStyle name="Обычный 15 4 2 2 2 7 2" xfId="38758"/>
    <cellStyle name="Обычный 15 4 2 2 2 8" xfId="14998"/>
    <cellStyle name="Обычный 15 4 2 2 2 8 2" xfId="43283"/>
    <cellStyle name="Обычный 15 4 2 2 2 9" xfId="19374"/>
    <cellStyle name="Обычный 15 4 2 2 2 9 2" xfId="47658"/>
    <cellStyle name="Обычный 15 4 2 2 3" xfId="1230"/>
    <cellStyle name="Обычный 15 4 2 2 3 10" xfId="29521"/>
    <cellStyle name="Обычный 15 4 2 2 3 11" xfId="57909"/>
    <cellStyle name="Обычный 15 4 2 2 3 12" xfId="59259"/>
    <cellStyle name="Обычный 15 4 2 2 3 2" xfId="3206"/>
    <cellStyle name="Обычный 15 4 2 2 3 2 2" xfId="10484"/>
    <cellStyle name="Обычный 15 4 2 2 3 2 2 2" xfId="38769"/>
    <cellStyle name="Обычный 15 4 2 2 3 2 3" xfId="17354"/>
    <cellStyle name="Обычный 15 4 2 2 3 2 3 2" xfId="45639"/>
    <cellStyle name="Обычный 15 4 2 2 3 2 4" xfId="24466"/>
    <cellStyle name="Обычный 15 4 2 2 3 2 4 2" xfId="52750"/>
    <cellStyle name="Обычный 15 4 2 2 3 2 5" xfId="31496"/>
    <cellStyle name="Обычный 15 4 2 2 3 2 6" xfId="60604"/>
    <cellStyle name="Обычный 15 4 2 2 3 3" xfId="5144"/>
    <cellStyle name="Обычный 15 4 2 2 3 3 2" xfId="10485"/>
    <cellStyle name="Обычный 15 4 2 2 3 3 2 2" xfId="38770"/>
    <cellStyle name="Обычный 15 4 2 2 3 3 3" xfId="24467"/>
    <cellStyle name="Обычный 15 4 2 2 3 3 3 2" xfId="52751"/>
    <cellStyle name="Обычный 15 4 2 2 3 3 4" xfId="33433"/>
    <cellStyle name="Обычный 15 4 2 2 3 4" xfId="6462"/>
    <cellStyle name="Обычный 15 4 2 2 3 4 2" xfId="10486"/>
    <cellStyle name="Обычный 15 4 2 2 3 4 2 2" xfId="38771"/>
    <cellStyle name="Обычный 15 4 2 2 3 4 3" xfId="24468"/>
    <cellStyle name="Обычный 15 4 2 2 3 4 3 2" xfId="52752"/>
    <cellStyle name="Обычный 15 4 2 2 3 4 4" xfId="34749"/>
    <cellStyle name="Обычный 15 4 2 2 3 5" xfId="10483"/>
    <cellStyle name="Обычный 15 4 2 2 3 5 2" xfId="38768"/>
    <cellStyle name="Обычный 15 4 2 2 3 6" xfId="15379"/>
    <cellStyle name="Обычный 15 4 2 2 3 6 2" xfId="43664"/>
    <cellStyle name="Обычный 15 4 2 2 3 7" xfId="19376"/>
    <cellStyle name="Обычный 15 4 2 2 3 7 2" xfId="47660"/>
    <cellStyle name="Обычный 15 4 2 2 3 8" xfId="20606"/>
    <cellStyle name="Обычный 15 4 2 2 3 8 2" xfId="48890"/>
    <cellStyle name="Обычный 15 4 2 2 3 9" xfId="24465"/>
    <cellStyle name="Обычный 15 4 2 2 3 9 2" xfId="52749"/>
    <cellStyle name="Обычный 15 4 2 2 4" xfId="1838"/>
    <cellStyle name="Обычный 15 4 2 2 4 2" xfId="3813"/>
    <cellStyle name="Обычный 15 4 2 2 4 2 2" xfId="10488"/>
    <cellStyle name="Обычный 15 4 2 2 4 2 2 2" xfId="38773"/>
    <cellStyle name="Обычный 15 4 2 2 4 2 3" xfId="17961"/>
    <cellStyle name="Обычный 15 4 2 2 4 2 3 2" xfId="46246"/>
    <cellStyle name="Обычный 15 4 2 2 4 2 4" xfId="24470"/>
    <cellStyle name="Обычный 15 4 2 2 4 2 4 2" xfId="52754"/>
    <cellStyle name="Обычный 15 4 2 2 4 2 5" xfId="32103"/>
    <cellStyle name="Обычный 15 4 2 2 4 3" xfId="10487"/>
    <cellStyle name="Обычный 15 4 2 2 4 3 2" xfId="38772"/>
    <cellStyle name="Обычный 15 4 2 2 4 4" xfId="15986"/>
    <cellStyle name="Обычный 15 4 2 2 4 4 2" xfId="44271"/>
    <cellStyle name="Обычный 15 4 2 2 4 5" xfId="24469"/>
    <cellStyle name="Обычный 15 4 2 2 4 5 2" xfId="52753"/>
    <cellStyle name="Обычный 15 4 2 2 4 6" xfId="30128"/>
    <cellStyle name="Обычный 15 4 2 2 4 7" xfId="60601"/>
    <cellStyle name="Обычный 15 4 2 2 5" xfId="2496"/>
    <cellStyle name="Обычный 15 4 2 2 5 2" xfId="10489"/>
    <cellStyle name="Обычный 15 4 2 2 5 2 2" xfId="38774"/>
    <cellStyle name="Обычный 15 4 2 2 5 3" xfId="16644"/>
    <cellStyle name="Обычный 15 4 2 2 5 3 2" xfId="44929"/>
    <cellStyle name="Обычный 15 4 2 2 5 4" xfId="24471"/>
    <cellStyle name="Обычный 15 4 2 2 5 4 2" xfId="52755"/>
    <cellStyle name="Обычный 15 4 2 2 5 5" xfId="30786"/>
    <cellStyle name="Обычный 15 4 2 2 6" xfId="5141"/>
    <cellStyle name="Обычный 15 4 2 2 6 2" xfId="10490"/>
    <cellStyle name="Обычный 15 4 2 2 6 2 2" xfId="38775"/>
    <cellStyle name="Обычный 15 4 2 2 6 3" xfId="24472"/>
    <cellStyle name="Обычный 15 4 2 2 6 3 2" xfId="52756"/>
    <cellStyle name="Обычный 15 4 2 2 6 4" xfId="33430"/>
    <cellStyle name="Обычный 15 4 2 2 7" xfId="6459"/>
    <cellStyle name="Обычный 15 4 2 2 7 2" xfId="10491"/>
    <cellStyle name="Обычный 15 4 2 2 7 2 2" xfId="38776"/>
    <cellStyle name="Обычный 15 4 2 2 7 3" xfId="24473"/>
    <cellStyle name="Обычный 15 4 2 2 7 3 2" xfId="52757"/>
    <cellStyle name="Обычный 15 4 2 2 7 4" xfId="34746"/>
    <cellStyle name="Обычный 15 4 2 2 8" xfId="10472"/>
    <cellStyle name="Обычный 15 4 2 2 8 2" xfId="38757"/>
    <cellStyle name="Обычный 15 4 2 2 9" xfId="14669"/>
    <cellStyle name="Обычный 15 4 2 2 9 2" xfId="42954"/>
    <cellStyle name="Обычный 15 4 2 20" xfId="57223"/>
    <cellStyle name="Обычный 15 4 2 21" xfId="57905"/>
    <cellStyle name="Обычный 15 4 2 22" xfId="59255"/>
    <cellStyle name="Обычный 15 4 2 3" xfId="681"/>
    <cellStyle name="Обычный 15 4 2 3 10" xfId="20607"/>
    <cellStyle name="Обычный 15 4 2 3 10 2" xfId="48891"/>
    <cellStyle name="Обычный 15 4 2 3 11" xfId="24474"/>
    <cellStyle name="Обычный 15 4 2 3 11 2" xfId="52758"/>
    <cellStyle name="Обычный 15 4 2 3 12" xfId="28976"/>
    <cellStyle name="Обычный 15 4 2 3 13" xfId="57910"/>
    <cellStyle name="Обычный 15 4 2 3 14" xfId="59260"/>
    <cellStyle name="Обычный 15 4 2 3 2" xfId="1232"/>
    <cellStyle name="Обычный 15 4 2 3 2 10" xfId="29523"/>
    <cellStyle name="Обычный 15 4 2 3 2 11" xfId="57911"/>
    <cellStyle name="Обычный 15 4 2 3 2 12" xfId="59261"/>
    <cellStyle name="Обычный 15 4 2 3 2 2" xfId="3208"/>
    <cellStyle name="Обычный 15 4 2 3 2 2 2" xfId="10494"/>
    <cellStyle name="Обычный 15 4 2 3 2 2 2 2" xfId="38779"/>
    <cellStyle name="Обычный 15 4 2 3 2 2 3" xfId="17356"/>
    <cellStyle name="Обычный 15 4 2 3 2 2 3 2" xfId="45641"/>
    <cellStyle name="Обычный 15 4 2 3 2 2 4" xfId="24476"/>
    <cellStyle name="Обычный 15 4 2 3 2 2 4 2" xfId="52760"/>
    <cellStyle name="Обычный 15 4 2 3 2 2 5" xfId="31498"/>
    <cellStyle name="Обычный 15 4 2 3 2 2 6" xfId="60606"/>
    <cellStyle name="Обычный 15 4 2 3 2 3" xfId="5146"/>
    <cellStyle name="Обычный 15 4 2 3 2 3 2" xfId="10495"/>
    <cellStyle name="Обычный 15 4 2 3 2 3 2 2" xfId="38780"/>
    <cellStyle name="Обычный 15 4 2 3 2 3 3" xfId="24477"/>
    <cellStyle name="Обычный 15 4 2 3 2 3 3 2" xfId="52761"/>
    <cellStyle name="Обычный 15 4 2 3 2 3 4" xfId="33435"/>
    <cellStyle name="Обычный 15 4 2 3 2 4" xfId="6464"/>
    <cellStyle name="Обычный 15 4 2 3 2 4 2" xfId="10496"/>
    <cellStyle name="Обычный 15 4 2 3 2 4 2 2" xfId="38781"/>
    <cellStyle name="Обычный 15 4 2 3 2 4 3" xfId="24478"/>
    <cellStyle name="Обычный 15 4 2 3 2 4 3 2" xfId="52762"/>
    <cellStyle name="Обычный 15 4 2 3 2 4 4" xfId="34751"/>
    <cellStyle name="Обычный 15 4 2 3 2 5" xfId="10493"/>
    <cellStyle name="Обычный 15 4 2 3 2 5 2" xfId="38778"/>
    <cellStyle name="Обычный 15 4 2 3 2 6" xfId="15381"/>
    <cellStyle name="Обычный 15 4 2 3 2 6 2" xfId="43666"/>
    <cellStyle name="Обычный 15 4 2 3 2 7" xfId="19378"/>
    <cellStyle name="Обычный 15 4 2 3 2 7 2" xfId="47662"/>
    <cellStyle name="Обычный 15 4 2 3 2 8" xfId="20608"/>
    <cellStyle name="Обычный 15 4 2 3 2 8 2" xfId="48892"/>
    <cellStyle name="Обычный 15 4 2 3 2 9" xfId="24475"/>
    <cellStyle name="Обычный 15 4 2 3 2 9 2" xfId="52759"/>
    <cellStyle name="Обычный 15 4 2 3 3" xfId="2003"/>
    <cellStyle name="Обычный 15 4 2 3 3 2" xfId="3978"/>
    <cellStyle name="Обычный 15 4 2 3 3 2 2" xfId="10498"/>
    <cellStyle name="Обычный 15 4 2 3 3 2 2 2" xfId="38783"/>
    <cellStyle name="Обычный 15 4 2 3 3 2 3" xfId="18126"/>
    <cellStyle name="Обычный 15 4 2 3 3 2 3 2" xfId="46411"/>
    <cellStyle name="Обычный 15 4 2 3 3 2 4" xfId="24480"/>
    <cellStyle name="Обычный 15 4 2 3 3 2 4 2" xfId="52764"/>
    <cellStyle name="Обычный 15 4 2 3 3 2 5" xfId="32268"/>
    <cellStyle name="Обычный 15 4 2 3 3 3" xfId="10497"/>
    <cellStyle name="Обычный 15 4 2 3 3 3 2" xfId="38782"/>
    <cellStyle name="Обычный 15 4 2 3 3 4" xfId="16151"/>
    <cellStyle name="Обычный 15 4 2 3 3 4 2" xfId="44436"/>
    <cellStyle name="Обычный 15 4 2 3 3 5" xfId="24479"/>
    <cellStyle name="Обычный 15 4 2 3 3 5 2" xfId="52763"/>
    <cellStyle name="Обычный 15 4 2 3 3 6" xfId="30293"/>
    <cellStyle name="Обычный 15 4 2 3 3 7" xfId="60605"/>
    <cellStyle name="Обычный 15 4 2 3 4" xfId="2661"/>
    <cellStyle name="Обычный 15 4 2 3 4 2" xfId="10499"/>
    <cellStyle name="Обычный 15 4 2 3 4 2 2" xfId="38784"/>
    <cellStyle name="Обычный 15 4 2 3 4 3" xfId="16809"/>
    <cellStyle name="Обычный 15 4 2 3 4 3 2" xfId="45094"/>
    <cellStyle name="Обычный 15 4 2 3 4 4" xfId="24481"/>
    <cellStyle name="Обычный 15 4 2 3 4 4 2" xfId="52765"/>
    <cellStyle name="Обычный 15 4 2 3 4 5" xfId="30951"/>
    <cellStyle name="Обычный 15 4 2 3 5" xfId="5145"/>
    <cellStyle name="Обычный 15 4 2 3 5 2" xfId="10500"/>
    <cellStyle name="Обычный 15 4 2 3 5 2 2" xfId="38785"/>
    <cellStyle name="Обычный 15 4 2 3 5 3" xfId="24482"/>
    <cellStyle name="Обычный 15 4 2 3 5 3 2" xfId="52766"/>
    <cellStyle name="Обычный 15 4 2 3 5 4" xfId="33434"/>
    <cellStyle name="Обычный 15 4 2 3 6" xfId="6463"/>
    <cellStyle name="Обычный 15 4 2 3 6 2" xfId="10501"/>
    <cellStyle name="Обычный 15 4 2 3 6 2 2" xfId="38786"/>
    <cellStyle name="Обычный 15 4 2 3 6 3" xfId="24483"/>
    <cellStyle name="Обычный 15 4 2 3 6 3 2" xfId="52767"/>
    <cellStyle name="Обычный 15 4 2 3 6 4" xfId="34750"/>
    <cellStyle name="Обычный 15 4 2 3 7" xfId="10492"/>
    <cellStyle name="Обычный 15 4 2 3 7 2" xfId="38777"/>
    <cellStyle name="Обычный 15 4 2 3 8" xfId="14834"/>
    <cellStyle name="Обычный 15 4 2 3 8 2" xfId="43119"/>
    <cellStyle name="Обычный 15 4 2 3 9" xfId="19377"/>
    <cellStyle name="Обычный 15 4 2 3 9 2" xfId="47661"/>
    <cellStyle name="Обычный 15 4 2 4" xfId="1229"/>
    <cellStyle name="Обычный 15 4 2 4 10" xfId="29520"/>
    <cellStyle name="Обычный 15 4 2 4 11" xfId="57912"/>
    <cellStyle name="Обычный 15 4 2 4 12" xfId="59262"/>
    <cellStyle name="Обычный 15 4 2 4 2" xfId="3205"/>
    <cellStyle name="Обычный 15 4 2 4 2 2" xfId="10503"/>
    <cellStyle name="Обычный 15 4 2 4 2 2 2" xfId="38788"/>
    <cellStyle name="Обычный 15 4 2 4 2 3" xfId="17353"/>
    <cellStyle name="Обычный 15 4 2 4 2 3 2" xfId="45638"/>
    <cellStyle name="Обычный 15 4 2 4 2 4" xfId="24485"/>
    <cellStyle name="Обычный 15 4 2 4 2 4 2" xfId="52769"/>
    <cellStyle name="Обычный 15 4 2 4 2 5" xfId="31495"/>
    <cellStyle name="Обычный 15 4 2 4 2 6" xfId="60607"/>
    <cellStyle name="Обычный 15 4 2 4 3" xfId="5147"/>
    <cellStyle name="Обычный 15 4 2 4 3 2" xfId="10504"/>
    <cellStyle name="Обычный 15 4 2 4 3 2 2" xfId="38789"/>
    <cellStyle name="Обычный 15 4 2 4 3 3" xfId="24486"/>
    <cellStyle name="Обычный 15 4 2 4 3 3 2" xfId="52770"/>
    <cellStyle name="Обычный 15 4 2 4 3 4" xfId="33436"/>
    <cellStyle name="Обычный 15 4 2 4 4" xfId="6465"/>
    <cellStyle name="Обычный 15 4 2 4 4 2" xfId="10505"/>
    <cellStyle name="Обычный 15 4 2 4 4 2 2" xfId="38790"/>
    <cellStyle name="Обычный 15 4 2 4 4 3" xfId="24487"/>
    <cellStyle name="Обычный 15 4 2 4 4 3 2" xfId="52771"/>
    <cellStyle name="Обычный 15 4 2 4 4 4" xfId="34752"/>
    <cellStyle name="Обычный 15 4 2 4 5" xfId="10502"/>
    <cellStyle name="Обычный 15 4 2 4 5 2" xfId="38787"/>
    <cellStyle name="Обычный 15 4 2 4 6" xfId="15378"/>
    <cellStyle name="Обычный 15 4 2 4 6 2" xfId="43663"/>
    <cellStyle name="Обычный 15 4 2 4 7" xfId="19379"/>
    <cellStyle name="Обычный 15 4 2 4 7 2" xfId="47663"/>
    <cellStyle name="Обычный 15 4 2 4 8" xfId="20609"/>
    <cellStyle name="Обычный 15 4 2 4 8 2" xfId="48893"/>
    <cellStyle name="Обычный 15 4 2 4 9" xfId="24484"/>
    <cellStyle name="Обычный 15 4 2 4 9 2" xfId="52768"/>
    <cellStyle name="Обычный 15 4 2 5" xfId="1674"/>
    <cellStyle name="Обычный 15 4 2 5 2" xfId="3649"/>
    <cellStyle name="Обычный 15 4 2 5 2 2" xfId="10507"/>
    <cellStyle name="Обычный 15 4 2 5 2 2 2" xfId="38792"/>
    <cellStyle name="Обычный 15 4 2 5 2 3" xfId="17797"/>
    <cellStyle name="Обычный 15 4 2 5 2 3 2" xfId="46082"/>
    <cellStyle name="Обычный 15 4 2 5 2 4" xfId="24489"/>
    <cellStyle name="Обычный 15 4 2 5 2 4 2" xfId="52773"/>
    <cellStyle name="Обычный 15 4 2 5 2 5" xfId="31939"/>
    <cellStyle name="Обычный 15 4 2 5 3" xfId="10506"/>
    <cellStyle name="Обычный 15 4 2 5 3 2" xfId="38791"/>
    <cellStyle name="Обычный 15 4 2 5 4" xfId="15822"/>
    <cellStyle name="Обычный 15 4 2 5 4 2" xfId="44107"/>
    <cellStyle name="Обычный 15 4 2 5 5" xfId="24488"/>
    <cellStyle name="Обычный 15 4 2 5 5 2" xfId="52772"/>
    <cellStyle name="Обычный 15 4 2 5 6" xfId="29964"/>
    <cellStyle name="Обычный 15 4 2 5 7" xfId="60600"/>
    <cellStyle name="Обычный 15 4 2 6" xfId="2332"/>
    <cellStyle name="Обычный 15 4 2 6 2" xfId="10508"/>
    <cellStyle name="Обычный 15 4 2 6 2 2" xfId="38793"/>
    <cellStyle name="Обычный 15 4 2 6 3" xfId="16480"/>
    <cellStyle name="Обычный 15 4 2 6 3 2" xfId="44765"/>
    <cellStyle name="Обычный 15 4 2 6 4" xfId="24490"/>
    <cellStyle name="Обычный 15 4 2 6 4 2" xfId="52774"/>
    <cellStyle name="Обычный 15 4 2 6 5" xfId="30622"/>
    <cellStyle name="Обычный 15 4 2 7" xfId="4309"/>
    <cellStyle name="Обычный 15 4 2 7 2" xfId="10509"/>
    <cellStyle name="Обычный 15 4 2 7 2 2" xfId="38794"/>
    <cellStyle name="Обычный 15 4 2 7 3" xfId="18457"/>
    <cellStyle name="Обычный 15 4 2 7 3 2" xfId="46742"/>
    <cellStyle name="Обычный 15 4 2 7 4" xfId="24491"/>
    <cellStyle name="Обычный 15 4 2 7 4 2" xfId="52775"/>
    <cellStyle name="Обычный 15 4 2 7 5" xfId="32599"/>
    <cellStyle name="Обычный 15 4 2 8" xfId="4472"/>
    <cellStyle name="Обычный 15 4 2 8 2" xfId="10510"/>
    <cellStyle name="Обычный 15 4 2 8 2 2" xfId="38795"/>
    <cellStyle name="Обычный 15 4 2 8 3" xfId="18620"/>
    <cellStyle name="Обычный 15 4 2 8 3 2" xfId="46905"/>
    <cellStyle name="Обычный 15 4 2 8 4" xfId="24492"/>
    <cellStyle name="Обычный 15 4 2 8 4 2" xfId="52776"/>
    <cellStyle name="Обычный 15 4 2 8 5" xfId="32762"/>
    <cellStyle name="Обычный 15 4 2 9" xfId="5140"/>
    <cellStyle name="Обычный 15 4 2 9 2" xfId="10511"/>
    <cellStyle name="Обычный 15 4 2 9 2 2" xfId="38796"/>
    <cellStyle name="Обычный 15 4 2 9 3" xfId="24493"/>
    <cellStyle name="Обычный 15 4 2 9 3 2" xfId="52777"/>
    <cellStyle name="Обычный 15 4 2 9 4" xfId="33429"/>
    <cellStyle name="Обычный 15 4 20" xfId="56928"/>
    <cellStyle name="Обычный 15 4 21" xfId="57222"/>
    <cellStyle name="Обычный 15 4 22" xfId="57904"/>
    <cellStyle name="Обычный 15 4 23" xfId="59254"/>
    <cellStyle name="Обычный 15 4 3" xfId="507"/>
    <cellStyle name="Обычный 15 4 3 10" xfId="19380"/>
    <cellStyle name="Обычный 15 4 3 10 2" xfId="47664"/>
    <cellStyle name="Обычный 15 4 3 11" xfId="20610"/>
    <cellStyle name="Обычный 15 4 3 11 2" xfId="48894"/>
    <cellStyle name="Обычный 15 4 3 12" xfId="24494"/>
    <cellStyle name="Обычный 15 4 3 12 2" xfId="52778"/>
    <cellStyle name="Обычный 15 4 3 13" xfId="28810"/>
    <cellStyle name="Обычный 15 4 3 14" xfId="57913"/>
    <cellStyle name="Обычный 15 4 3 15" xfId="59263"/>
    <cellStyle name="Обычный 15 4 3 2" xfId="847"/>
    <cellStyle name="Обычный 15 4 3 2 10" xfId="20611"/>
    <cellStyle name="Обычный 15 4 3 2 10 2" xfId="48895"/>
    <cellStyle name="Обычный 15 4 3 2 11" xfId="24495"/>
    <cellStyle name="Обычный 15 4 3 2 11 2" xfId="52779"/>
    <cellStyle name="Обычный 15 4 3 2 12" xfId="29139"/>
    <cellStyle name="Обычный 15 4 3 2 13" xfId="57914"/>
    <cellStyle name="Обычный 15 4 3 2 14" xfId="59264"/>
    <cellStyle name="Обычный 15 4 3 2 2" xfId="1234"/>
    <cellStyle name="Обычный 15 4 3 2 2 10" xfId="29525"/>
    <cellStyle name="Обычный 15 4 3 2 2 11" xfId="57915"/>
    <cellStyle name="Обычный 15 4 3 2 2 12" xfId="59265"/>
    <cellStyle name="Обычный 15 4 3 2 2 2" xfId="3210"/>
    <cellStyle name="Обычный 15 4 3 2 2 2 2" xfId="10515"/>
    <cellStyle name="Обычный 15 4 3 2 2 2 2 2" xfId="38800"/>
    <cellStyle name="Обычный 15 4 3 2 2 2 3" xfId="17358"/>
    <cellStyle name="Обычный 15 4 3 2 2 2 3 2" xfId="45643"/>
    <cellStyle name="Обычный 15 4 3 2 2 2 4" xfId="24497"/>
    <cellStyle name="Обычный 15 4 3 2 2 2 4 2" xfId="52781"/>
    <cellStyle name="Обычный 15 4 3 2 2 2 5" xfId="31500"/>
    <cellStyle name="Обычный 15 4 3 2 2 2 6" xfId="60610"/>
    <cellStyle name="Обычный 15 4 3 2 2 3" xfId="5150"/>
    <cellStyle name="Обычный 15 4 3 2 2 3 2" xfId="10516"/>
    <cellStyle name="Обычный 15 4 3 2 2 3 2 2" xfId="38801"/>
    <cellStyle name="Обычный 15 4 3 2 2 3 3" xfId="24498"/>
    <cellStyle name="Обычный 15 4 3 2 2 3 3 2" xfId="52782"/>
    <cellStyle name="Обычный 15 4 3 2 2 3 4" xfId="33439"/>
    <cellStyle name="Обычный 15 4 3 2 2 4" xfId="6468"/>
    <cellStyle name="Обычный 15 4 3 2 2 4 2" xfId="10517"/>
    <cellStyle name="Обычный 15 4 3 2 2 4 2 2" xfId="38802"/>
    <cellStyle name="Обычный 15 4 3 2 2 4 3" xfId="24499"/>
    <cellStyle name="Обычный 15 4 3 2 2 4 3 2" xfId="52783"/>
    <cellStyle name="Обычный 15 4 3 2 2 4 4" xfId="34755"/>
    <cellStyle name="Обычный 15 4 3 2 2 5" xfId="10514"/>
    <cellStyle name="Обычный 15 4 3 2 2 5 2" xfId="38799"/>
    <cellStyle name="Обычный 15 4 3 2 2 6" xfId="15383"/>
    <cellStyle name="Обычный 15 4 3 2 2 6 2" xfId="43668"/>
    <cellStyle name="Обычный 15 4 3 2 2 7" xfId="19382"/>
    <cellStyle name="Обычный 15 4 3 2 2 7 2" xfId="47666"/>
    <cellStyle name="Обычный 15 4 3 2 2 8" xfId="20612"/>
    <cellStyle name="Обычный 15 4 3 2 2 8 2" xfId="48896"/>
    <cellStyle name="Обычный 15 4 3 2 2 9" xfId="24496"/>
    <cellStyle name="Обычный 15 4 3 2 2 9 2" xfId="52780"/>
    <cellStyle name="Обычный 15 4 3 2 3" xfId="2166"/>
    <cellStyle name="Обычный 15 4 3 2 3 2" xfId="4141"/>
    <cellStyle name="Обычный 15 4 3 2 3 2 2" xfId="10519"/>
    <cellStyle name="Обычный 15 4 3 2 3 2 2 2" xfId="38804"/>
    <cellStyle name="Обычный 15 4 3 2 3 2 3" xfId="18289"/>
    <cellStyle name="Обычный 15 4 3 2 3 2 3 2" xfId="46574"/>
    <cellStyle name="Обычный 15 4 3 2 3 2 4" xfId="24501"/>
    <cellStyle name="Обычный 15 4 3 2 3 2 4 2" xfId="52785"/>
    <cellStyle name="Обычный 15 4 3 2 3 2 5" xfId="32431"/>
    <cellStyle name="Обычный 15 4 3 2 3 3" xfId="10518"/>
    <cellStyle name="Обычный 15 4 3 2 3 3 2" xfId="38803"/>
    <cellStyle name="Обычный 15 4 3 2 3 4" xfId="16314"/>
    <cellStyle name="Обычный 15 4 3 2 3 4 2" xfId="44599"/>
    <cellStyle name="Обычный 15 4 3 2 3 5" xfId="24500"/>
    <cellStyle name="Обычный 15 4 3 2 3 5 2" xfId="52784"/>
    <cellStyle name="Обычный 15 4 3 2 3 6" xfId="30456"/>
    <cellStyle name="Обычный 15 4 3 2 3 7" xfId="60609"/>
    <cellStyle name="Обычный 15 4 3 2 4" xfId="2824"/>
    <cellStyle name="Обычный 15 4 3 2 4 2" xfId="10520"/>
    <cellStyle name="Обычный 15 4 3 2 4 2 2" xfId="38805"/>
    <cellStyle name="Обычный 15 4 3 2 4 3" xfId="16972"/>
    <cellStyle name="Обычный 15 4 3 2 4 3 2" xfId="45257"/>
    <cellStyle name="Обычный 15 4 3 2 4 4" xfId="24502"/>
    <cellStyle name="Обычный 15 4 3 2 4 4 2" xfId="52786"/>
    <cellStyle name="Обычный 15 4 3 2 4 5" xfId="31114"/>
    <cellStyle name="Обычный 15 4 3 2 5" xfId="5149"/>
    <cellStyle name="Обычный 15 4 3 2 5 2" xfId="10521"/>
    <cellStyle name="Обычный 15 4 3 2 5 2 2" xfId="38806"/>
    <cellStyle name="Обычный 15 4 3 2 5 3" xfId="24503"/>
    <cellStyle name="Обычный 15 4 3 2 5 3 2" xfId="52787"/>
    <cellStyle name="Обычный 15 4 3 2 5 4" xfId="33438"/>
    <cellStyle name="Обычный 15 4 3 2 6" xfId="6467"/>
    <cellStyle name="Обычный 15 4 3 2 6 2" xfId="10522"/>
    <cellStyle name="Обычный 15 4 3 2 6 2 2" xfId="38807"/>
    <cellStyle name="Обычный 15 4 3 2 6 3" xfId="24504"/>
    <cellStyle name="Обычный 15 4 3 2 6 3 2" xfId="52788"/>
    <cellStyle name="Обычный 15 4 3 2 6 4" xfId="34754"/>
    <cellStyle name="Обычный 15 4 3 2 7" xfId="10513"/>
    <cellStyle name="Обычный 15 4 3 2 7 2" xfId="38798"/>
    <cellStyle name="Обычный 15 4 3 2 8" xfId="14997"/>
    <cellStyle name="Обычный 15 4 3 2 8 2" xfId="43282"/>
    <cellStyle name="Обычный 15 4 3 2 9" xfId="19381"/>
    <cellStyle name="Обычный 15 4 3 2 9 2" xfId="47665"/>
    <cellStyle name="Обычный 15 4 3 3" xfId="1233"/>
    <cellStyle name="Обычный 15 4 3 3 10" xfId="29524"/>
    <cellStyle name="Обычный 15 4 3 3 11" xfId="57916"/>
    <cellStyle name="Обычный 15 4 3 3 12" xfId="59266"/>
    <cellStyle name="Обычный 15 4 3 3 2" xfId="3209"/>
    <cellStyle name="Обычный 15 4 3 3 2 2" xfId="10524"/>
    <cellStyle name="Обычный 15 4 3 3 2 2 2" xfId="38809"/>
    <cellStyle name="Обычный 15 4 3 3 2 3" xfId="17357"/>
    <cellStyle name="Обычный 15 4 3 3 2 3 2" xfId="45642"/>
    <cellStyle name="Обычный 15 4 3 3 2 4" xfId="24506"/>
    <cellStyle name="Обычный 15 4 3 3 2 4 2" xfId="52790"/>
    <cellStyle name="Обычный 15 4 3 3 2 5" xfId="31499"/>
    <cellStyle name="Обычный 15 4 3 3 2 6" xfId="60611"/>
    <cellStyle name="Обычный 15 4 3 3 3" xfId="5151"/>
    <cellStyle name="Обычный 15 4 3 3 3 2" xfId="10525"/>
    <cellStyle name="Обычный 15 4 3 3 3 2 2" xfId="38810"/>
    <cellStyle name="Обычный 15 4 3 3 3 3" xfId="24507"/>
    <cellStyle name="Обычный 15 4 3 3 3 3 2" xfId="52791"/>
    <cellStyle name="Обычный 15 4 3 3 3 4" xfId="33440"/>
    <cellStyle name="Обычный 15 4 3 3 4" xfId="6469"/>
    <cellStyle name="Обычный 15 4 3 3 4 2" xfId="10526"/>
    <cellStyle name="Обычный 15 4 3 3 4 2 2" xfId="38811"/>
    <cellStyle name="Обычный 15 4 3 3 4 3" xfId="24508"/>
    <cellStyle name="Обычный 15 4 3 3 4 3 2" xfId="52792"/>
    <cellStyle name="Обычный 15 4 3 3 4 4" xfId="34756"/>
    <cellStyle name="Обычный 15 4 3 3 5" xfId="10523"/>
    <cellStyle name="Обычный 15 4 3 3 5 2" xfId="38808"/>
    <cellStyle name="Обычный 15 4 3 3 6" xfId="15382"/>
    <cellStyle name="Обычный 15 4 3 3 6 2" xfId="43667"/>
    <cellStyle name="Обычный 15 4 3 3 7" xfId="19383"/>
    <cellStyle name="Обычный 15 4 3 3 7 2" xfId="47667"/>
    <cellStyle name="Обычный 15 4 3 3 8" xfId="20613"/>
    <cellStyle name="Обычный 15 4 3 3 8 2" xfId="48897"/>
    <cellStyle name="Обычный 15 4 3 3 9" xfId="24505"/>
    <cellStyle name="Обычный 15 4 3 3 9 2" xfId="52789"/>
    <cellStyle name="Обычный 15 4 3 4" xfId="1837"/>
    <cellStyle name="Обычный 15 4 3 4 2" xfId="3812"/>
    <cellStyle name="Обычный 15 4 3 4 2 2" xfId="10528"/>
    <cellStyle name="Обычный 15 4 3 4 2 2 2" xfId="38813"/>
    <cellStyle name="Обычный 15 4 3 4 2 3" xfId="17960"/>
    <cellStyle name="Обычный 15 4 3 4 2 3 2" xfId="46245"/>
    <cellStyle name="Обычный 15 4 3 4 2 4" xfId="24510"/>
    <cellStyle name="Обычный 15 4 3 4 2 4 2" xfId="52794"/>
    <cellStyle name="Обычный 15 4 3 4 2 5" xfId="32102"/>
    <cellStyle name="Обычный 15 4 3 4 3" xfId="10527"/>
    <cellStyle name="Обычный 15 4 3 4 3 2" xfId="38812"/>
    <cellStyle name="Обычный 15 4 3 4 4" xfId="15985"/>
    <cellStyle name="Обычный 15 4 3 4 4 2" xfId="44270"/>
    <cellStyle name="Обычный 15 4 3 4 5" xfId="24509"/>
    <cellStyle name="Обычный 15 4 3 4 5 2" xfId="52793"/>
    <cellStyle name="Обычный 15 4 3 4 6" xfId="30127"/>
    <cellStyle name="Обычный 15 4 3 4 7" xfId="60608"/>
    <cellStyle name="Обычный 15 4 3 5" xfId="2495"/>
    <cellStyle name="Обычный 15 4 3 5 2" xfId="10529"/>
    <cellStyle name="Обычный 15 4 3 5 2 2" xfId="38814"/>
    <cellStyle name="Обычный 15 4 3 5 3" xfId="16643"/>
    <cellStyle name="Обычный 15 4 3 5 3 2" xfId="44928"/>
    <cellStyle name="Обычный 15 4 3 5 4" xfId="24511"/>
    <cellStyle name="Обычный 15 4 3 5 4 2" xfId="52795"/>
    <cellStyle name="Обычный 15 4 3 5 5" xfId="30785"/>
    <cellStyle name="Обычный 15 4 3 6" xfId="5148"/>
    <cellStyle name="Обычный 15 4 3 6 2" xfId="10530"/>
    <cellStyle name="Обычный 15 4 3 6 2 2" xfId="38815"/>
    <cellStyle name="Обычный 15 4 3 6 3" xfId="24512"/>
    <cellStyle name="Обычный 15 4 3 6 3 2" xfId="52796"/>
    <cellStyle name="Обычный 15 4 3 6 4" xfId="33437"/>
    <cellStyle name="Обычный 15 4 3 7" xfId="6466"/>
    <cellStyle name="Обычный 15 4 3 7 2" xfId="10531"/>
    <cellStyle name="Обычный 15 4 3 7 2 2" xfId="38816"/>
    <cellStyle name="Обычный 15 4 3 7 3" xfId="24513"/>
    <cellStyle name="Обычный 15 4 3 7 3 2" xfId="52797"/>
    <cellStyle name="Обычный 15 4 3 7 4" xfId="34753"/>
    <cellStyle name="Обычный 15 4 3 8" xfId="10512"/>
    <cellStyle name="Обычный 15 4 3 8 2" xfId="38797"/>
    <cellStyle name="Обычный 15 4 3 9" xfId="14668"/>
    <cellStyle name="Обычный 15 4 3 9 2" xfId="42953"/>
    <cellStyle name="Обычный 15 4 4" xfId="680"/>
    <cellStyle name="Обычный 15 4 4 10" xfId="20614"/>
    <cellStyle name="Обычный 15 4 4 10 2" xfId="48898"/>
    <cellStyle name="Обычный 15 4 4 11" xfId="24514"/>
    <cellStyle name="Обычный 15 4 4 11 2" xfId="52798"/>
    <cellStyle name="Обычный 15 4 4 12" xfId="28975"/>
    <cellStyle name="Обычный 15 4 4 13" xfId="57917"/>
    <cellStyle name="Обычный 15 4 4 14" xfId="59267"/>
    <cellStyle name="Обычный 15 4 4 2" xfId="1235"/>
    <cellStyle name="Обычный 15 4 4 2 10" xfId="29526"/>
    <cellStyle name="Обычный 15 4 4 2 11" xfId="57918"/>
    <cellStyle name="Обычный 15 4 4 2 12" xfId="59268"/>
    <cellStyle name="Обычный 15 4 4 2 2" xfId="3211"/>
    <cellStyle name="Обычный 15 4 4 2 2 2" xfId="10534"/>
    <cellStyle name="Обычный 15 4 4 2 2 2 2" xfId="38819"/>
    <cellStyle name="Обычный 15 4 4 2 2 3" xfId="17359"/>
    <cellStyle name="Обычный 15 4 4 2 2 3 2" xfId="45644"/>
    <cellStyle name="Обычный 15 4 4 2 2 4" xfId="24516"/>
    <cellStyle name="Обычный 15 4 4 2 2 4 2" xfId="52800"/>
    <cellStyle name="Обычный 15 4 4 2 2 5" xfId="31501"/>
    <cellStyle name="Обычный 15 4 4 2 2 6" xfId="60613"/>
    <cellStyle name="Обычный 15 4 4 2 3" xfId="5153"/>
    <cellStyle name="Обычный 15 4 4 2 3 2" xfId="10535"/>
    <cellStyle name="Обычный 15 4 4 2 3 2 2" xfId="38820"/>
    <cellStyle name="Обычный 15 4 4 2 3 3" xfId="24517"/>
    <cellStyle name="Обычный 15 4 4 2 3 3 2" xfId="52801"/>
    <cellStyle name="Обычный 15 4 4 2 3 4" xfId="33442"/>
    <cellStyle name="Обычный 15 4 4 2 4" xfId="6471"/>
    <cellStyle name="Обычный 15 4 4 2 4 2" xfId="10536"/>
    <cellStyle name="Обычный 15 4 4 2 4 2 2" xfId="38821"/>
    <cellStyle name="Обычный 15 4 4 2 4 3" xfId="24518"/>
    <cellStyle name="Обычный 15 4 4 2 4 3 2" xfId="52802"/>
    <cellStyle name="Обычный 15 4 4 2 4 4" xfId="34758"/>
    <cellStyle name="Обычный 15 4 4 2 5" xfId="10533"/>
    <cellStyle name="Обычный 15 4 4 2 5 2" xfId="38818"/>
    <cellStyle name="Обычный 15 4 4 2 6" xfId="15384"/>
    <cellStyle name="Обычный 15 4 4 2 6 2" xfId="43669"/>
    <cellStyle name="Обычный 15 4 4 2 7" xfId="19385"/>
    <cellStyle name="Обычный 15 4 4 2 7 2" xfId="47669"/>
    <cellStyle name="Обычный 15 4 4 2 8" xfId="20615"/>
    <cellStyle name="Обычный 15 4 4 2 8 2" xfId="48899"/>
    <cellStyle name="Обычный 15 4 4 2 9" xfId="24515"/>
    <cellStyle name="Обычный 15 4 4 2 9 2" xfId="52799"/>
    <cellStyle name="Обычный 15 4 4 3" xfId="2002"/>
    <cellStyle name="Обычный 15 4 4 3 2" xfId="3977"/>
    <cellStyle name="Обычный 15 4 4 3 2 2" xfId="10538"/>
    <cellStyle name="Обычный 15 4 4 3 2 2 2" xfId="38823"/>
    <cellStyle name="Обычный 15 4 4 3 2 3" xfId="18125"/>
    <cellStyle name="Обычный 15 4 4 3 2 3 2" xfId="46410"/>
    <cellStyle name="Обычный 15 4 4 3 2 4" xfId="24520"/>
    <cellStyle name="Обычный 15 4 4 3 2 4 2" xfId="52804"/>
    <cellStyle name="Обычный 15 4 4 3 2 5" xfId="32267"/>
    <cellStyle name="Обычный 15 4 4 3 3" xfId="10537"/>
    <cellStyle name="Обычный 15 4 4 3 3 2" xfId="38822"/>
    <cellStyle name="Обычный 15 4 4 3 4" xfId="16150"/>
    <cellStyle name="Обычный 15 4 4 3 4 2" xfId="44435"/>
    <cellStyle name="Обычный 15 4 4 3 5" xfId="24519"/>
    <cellStyle name="Обычный 15 4 4 3 5 2" xfId="52803"/>
    <cellStyle name="Обычный 15 4 4 3 6" xfId="30292"/>
    <cellStyle name="Обычный 15 4 4 3 7" xfId="60612"/>
    <cellStyle name="Обычный 15 4 4 4" xfId="2660"/>
    <cellStyle name="Обычный 15 4 4 4 2" xfId="10539"/>
    <cellStyle name="Обычный 15 4 4 4 2 2" xfId="38824"/>
    <cellStyle name="Обычный 15 4 4 4 3" xfId="16808"/>
    <cellStyle name="Обычный 15 4 4 4 3 2" xfId="45093"/>
    <cellStyle name="Обычный 15 4 4 4 4" xfId="24521"/>
    <cellStyle name="Обычный 15 4 4 4 4 2" xfId="52805"/>
    <cellStyle name="Обычный 15 4 4 4 5" xfId="30950"/>
    <cellStyle name="Обычный 15 4 4 5" xfId="5152"/>
    <cellStyle name="Обычный 15 4 4 5 2" xfId="10540"/>
    <cellStyle name="Обычный 15 4 4 5 2 2" xfId="38825"/>
    <cellStyle name="Обычный 15 4 4 5 3" xfId="24522"/>
    <cellStyle name="Обычный 15 4 4 5 3 2" xfId="52806"/>
    <cellStyle name="Обычный 15 4 4 5 4" xfId="33441"/>
    <cellStyle name="Обычный 15 4 4 6" xfId="6470"/>
    <cellStyle name="Обычный 15 4 4 6 2" xfId="10541"/>
    <cellStyle name="Обычный 15 4 4 6 2 2" xfId="38826"/>
    <cellStyle name="Обычный 15 4 4 6 3" xfId="24523"/>
    <cellStyle name="Обычный 15 4 4 6 3 2" xfId="52807"/>
    <cellStyle name="Обычный 15 4 4 6 4" xfId="34757"/>
    <cellStyle name="Обычный 15 4 4 7" xfId="10532"/>
    <cellStyle name="Обычный 15 4 4 7 2" xfId="38817"/>
    <cellStyle name="Обычный 15 4 4 8" xfId="14833"/>
    <cellStyle name="Обычный 15 4 4 8 2" xfId="43118"/>
    <cellStyle name="Обычный 15 4 4 9" xfId="19384"/>
    <cellStyle name="Обычный 15 4 4 9 2" xfId="47668"/>
    <cellStyle name="Обычный 15 4 5" xfId="1228"/>
    <cellStyle name="Обычный 15 4 5 10" xfId="29519"/>
    <cellStyle name="Обычный 15 4 5 11" xfId="57919"/>
    <cellStyle name="Обычный 15 4 5 12" xfId="59269"/>
    <cellStyle name="Обычный 15 4 5 2" xfId="3204"/>
    <cellStyle name="Обычный 15 4 5 2 2" xfId="10543"/>
    <cellStyle name="Обычный 15 4 5 2 2 2" xfId="38828"/>
    <cellStyle name="Обычный 15 4 5 2 3" xfId="17352"/>
    <cellStyle name="Обычный 15 4 5 2 3 2" xfId="45637"/>
    <cellStyle name="Обычный 15 4 5 2 4" xfId="24525"/>
    <cellStyle name="Обычный 15 4 5 2 4 2" xfId="52809"/>
    <cellStyle name="Обычный 15 4 5 2 5" xfId="31494"/>
    <cellStyle name="Обычный 15 4 5 2 6" xfId="60614"/>
    <cellStyle name="Обычный 15 4 5 3" xfId="5154"/>
    <cellStyle name="Обычный 15 4 5 3 2" xfId="10544"/>
    <cellStyle name="Обычный 15 4 5 3 2 2" xfId="38829"/>
    <cellStyle name="Обычный 15 4 5 3 3" xfId="24526"/>
    <cellStyle name="Обычный 15 4 5 3 3 2" xfId="52810"/>
    <cellStyle name="Обычный 15 4 5 3 4" xfId="33443"/>
    <cellStyle name="Обычный 15 4 5 4" xfId="6472"/>
    <cellStyle name="Обычный 15 4 5 4 2" xfId="10545"/>
    <cellStyle name="Обычный 15 4 5 4 2 2" xfId="38830"/>
    <cellStyle name="Обычный 15 4 5 4 3" xfId="24527"/>
    <cellStyle name="Обычный 15 4 5 4 3 2" xfId="52811"/>
    <cellStyle name="Обычный 15 4 5 4 4" xfId="34759"/>
    <cellStyle name="Обычный 15 4 5 5" xfId="10542"/>
    <cellStyle name="Обычный 15 4 5 5 2" xfId="38827"/>
    <cellStyle name="Обычный 15 4 5 6" xfId="15377"/>
    <cellStyle name="Обычный 15 4 5 6 2" xfId="43662"/>
    <cellStyle name="Обычный 15 4 5 7" xfId="19386"/>
    <cellStyle name="Обычный 15 4 5 7 2" xfId="47670"/>
    <cellStyle name="Обычный 15 4 5 8" xfId="20616"/>
    <cellStyle name="Обычный 15 4 5 8 2" xfId="48900"/>
    <cellStyle name="Обычный 15 4 5 9" xfId="24524"/>
    <cellStyle name="Обычный 15 4 5 9 2" xfId="52808"/>
    <cellStyle name="Обычный 15 4 6" xfId="1673"/>
    <cellStyle name="Обычный 15 4 6 2" xfId="3648"/>
    <cellStyle name="Обычный 15 4 6 2 2" xfId="10547"/>
    <cellStyle name="Обычный 15 4 6 2 2 2" xfId="38832"/>
    <cellStyle name="Обычный 15 4 6 2 3" xfId="17796"/>
    <cellStyle name="Обычный 15 4 6 2 3 2" xfId="46081"/>
    <cellStyle name="Обычный 15 4 6 2 4" xfId="24529"/>
    <cellStyle name="Обычный 15 4 6 2 4 2" xfId="52813"/>
    <cellStyle name="Обычный 15 4 6 2 5" xfId="31938"/>
    <cellStyle name="Обычный 15 4 6 3" xfId="10546"/>
    <cellStyle name="Обычный 15 4 6 3 2" xfId="38831"/>
    <cellStyle name="Обычный 15 4 6 4" xfId="15821"/>
    <cellStyle name="Обычный 15 4 6 4 2" xfId="44106"/>
    <cellStyle name="Обычный 15 4 6 5" xfId="24528"/>
    <cellStyle name="Обычный 15 4 6 5 2" xfId="52812"/>
    <cellStyle name="Обычный 15 4 6 6" xfId="29963"/>
    <cellStyle name="Обычный 15 4 6 7" xfId="60599"/>
    <cellStyle name="Обычный 15 4 7" xfId="2331"/>
    <cellStyle name="Обычный 15 4 7 2" xfId="10548"/>
    <cellStyle name="Обычный 15 4 7 2 2" xfId="38833"/>
    <cellStyle name="Обычный 15 4 7 3" xfId="16479"/>
    <cellStyle name="Обычный 15 4 7 3 2" xfId="44764"/>
    <cellStyle name="Обычный 15 4 7 4" xfId="24530"/>
    <cellStyle name="Обычный 15 4 7 4 2" xfId="52814"/>
    <cellStyle name="Обычный 15 4 7 5" xfId="30621"/>
    <cellStyle name="Обычный 15 4 8" xfId="4308"/>
    <cellStyle name="Обычный 15 4 8 2" xfId="10549"/>
    <cellStyle name="Обычный 15 4 8 2 2" xfId="38834"/>
    <cellStyle name="Обычный 15 4 8 3" xfId="18456"/>
    <cellStyle name="Обычный 15 4 8 3 2" xfId="46741"/>
    <cellStyle name="Обычный 15 4 8 4" xfId="24531"/>
    <cellStyle name="Обычный 15 4 8 4 2" xfId="52815"/>
    <cellStyle name="Обычный 15 4 8 5" xfId="32598"/>
    <cellStyle name="Обычный 15 4 9" xfId="4471"/>
    <cellStyle name="Обычный 15 4 9 2" xfId="10550"/>
    <cellStyle name="Обычный 15 4 9 2 2" xfId="38835"/>
    <cellStyle name="Обычный 15 4 9 3" xfId="18619"/>
    <cellStyle name="Обычный 15 4 9 3 2" xfId="46904"/>
    <cellStyle name="Обычный 15 4 9 4" xfId="24532"/>
    <cellStyle name="Обычный 15 4 9 4 2" xfId="52816"/>
    <cellStyle name="Обычный 15 4 9 5" xfId="32761"/>
    <cellStyle name="Обычный 15 5" xfId="246"/>
    <cellStyle name="Обычный 15 5 10" xfId="6473"/>
    <cellStyle name="Обычный 15 5 10 2" xfId="10552"/>
    <cellStyle name="Обычный 15 5 10 2 2" xfId="38837"/>
    <cellStyle name="Обычный 15 5 10 3" xfId="24534"/>
    <cellStyle name="Обычный 15 5 10 3 2" xfId="52818"/>
    <cellStyle name="Обычный 15 5 10 4" xfId="34760"/>
    <cellStyle name="Обычный 15 5 11" xfId="7272"/>
    <cellStyle name="Обычный 15 5 11 2" xfId="10553"/>
    <cellStyle name="Обычный 15 5 11 2 2" xfId="38838"/>
    <cellStyle name="Обычный 15 5 11 3" xfId="24535"/>
    <cellStyle name="Обычный 15 5 11 3 2" xfId="52819"/>
    <cellStyle name="Обычный 15 5 11 4" xfId="35557"/>
    <cellStyle name="Обычный 15 5 12" xfId="10551"/>
    <cellStyle name="Обычный 15 5 12 2" xfId="38836"/>
    <cellStyle name="Обычный 15 5 13" xfId="14506"/>
    <cellStyle name="Обычный 15 5 13 2" xfId="42791"/>
    <cellStyle name="Обычный 15 5 14" xfId="18783"/>
    <cellStyle name="Обычный 15 5 14 2" xfId="47067"/>
    <cellStyle name="Обычный 15 5 15" xfId="20617"/>
    <cellStyle name="Обычный 15 5 15 2" xfId="48901"/>
    <cellStyle name="Обычный 15 5 16" xfId="24533"/>
    <cellStyle name="Обычный 15 5 16 2" xfId="52817"/>
    <cellStyle name="Обычный 15 5 17" xfId="28486"/>
    <cellStyle name="Обычный 15 5 17 2" xfId="56770"/>
    <cellStyle name="Обычный 15 5 18" xfId="28648"/>
    <cellStyle name="Обычный 15 5 19" xfId="56930"/>
    <cellStyle name="Обычный 15 5 2" xfId="509"/>
    <cellStyle name="Обычный 15 5 2 10" xfId="19387"/>
    <cellStyle name="Обычный 15 5 2 10 2" xfId="47671"/>
    <cellStyle name="Обычный 15 5 2 11" xfId="20618"/>
    <cellStyle name="Обычный 15 5 2 11 2" xfId="48902"/>
    <cellStyle name="Обычный 15 5 2 12" xfId="24536"/>
    <cellStyle name="Обычный 15 5 2 12 2" xfId="52820"/>
    <cellStyle name="Обычный 15 5 2 13" xfId="28812"/>
    <cellStyle name="Обычный 15 5 2 14" xfId="57921"/>
    <cellStyle name="Обычный 15 5 2 15" xfId="59271"/>
    <cellStyle name="Обычный 15 5 2 2" xfId="849"/>
    <cellStyle name="Обычный 15 5 2 2 10" xfId="20619"/>
    <cellStyle name="Обычный 15 5 2 2 10 2" xfId="48903"/>
    <cellStyle name="Обычный 15 5 2 2 11" xfId="24537"/>
    <cellStyle name="Обычный 15 5 2 2 11 2" xfId="52821"/>
    <cellStyle name="Обычный 15 5 2 2 12" xfId="29141"/>
    <cellStyle name="Обычный 15 5 2 2 13" xfId="57922"/>
    <cellStyle name="Обычный 15 5 2 2 14" xfId="59272"/>
    <cellStyle name="Обычный 15 5 2 2 2" xfId="1238"/>
    <cellStyle name="Обычный 15 5 2 2 2 10" xfId="29529"/>
    <cellStyle name="Обычный 15 5 2 2 2 11" xfId="57923"/>
    <cellStyle name="Обычный 15 5 2 2 2 12" xfId="59273"/>
    <cellStyle name="Обычный 15 5 2 2 2 2" xfId="3214"/>
    <cellStyle name="Обычный 15 5 2 2 2 2 2" xfId="10557"/>
    <cellStyle name="Обычный 15 5 2 2 2 2 2 2" xfId="38842"/>
    <cellStyle name="Обычный 15 5 2 2 2 2 3" xfId="17362"/>
    <cellStyle name="Обычный 15 5 2 2 2 2 3 2" xfId="45647"/>
    <cellStyle name="Обычный 15 5 2 2 2 2 4" xfId="24539"/>
    <cellStyle name="Обычный 15 5 2 2 2 2 4 2" xfId="52823"/>
    <cellStyle name="Обычный 15 5 2 2 2 2 5" xfId="31504"/>
    <cellStyle name="Обычный 15 5 2 2 2 2 6" xfId="60618"/>
    <cellStyle name="Обычный 15 5 2 2 2 3" xfId="5158"/>
    <cellStyle name="Обычный 15 5 2 2 2 3 2" xfId="10558"/>
    <cellStyle name="Обычный 15 5 2 2 2 3 2 2" xfId="38843"/>
    <cellStyle name="Обычный 15 5 2 2 2 3 3" xfId="24540"/>
    <cellStyle name="Обычный 15 5 2 2 2 3 3 2" xfId="52824"/>
    <cellStyle name="Обычный 15 5 2 2 2 3 4" xfId="33447"/>
    <cellStyle name="Обычный 15 5 2 2 2 4" xfId="6476"/>
    <cellStyle name="Обычный 15 5 2 2 2 4 2" xfId="10559"/>
    <cellStyle name="Обычный 15 5 2 2 2 4 2 2" xfId="38844"/>
    <cellStyle name="Обычный 15 5 2 2 2 4 3" xfId="24541"/>
    <cellStyle name="Обычный 15 5 2 2 2 4 3 2" xfId="52825"/>
    <cellStyle name="Обычный 15 5 2 2 2 4 4" xfId="34763"/>
    <cellStyle name="Обычный 15 5 2 2 2 5" xfId="10556"/>
    <cellStyle name="Обычный 15 5 2 2 2 5 2" xfId="38841"/>
    <cellStyle name="Обычный 15 5 2 2 2 6" xfId="15387"/>
    <cellStyle name="Обычный 15 5 2 2 2 6 2" xfId="43672"/>
    <cellStyle name="Обычный 15 5 2 2 2 7" xfId="19389"/>
    <cellStyle name="Обычный 15 5 2 2 2 7 2" xfId="47673"/>
    <cellStyle name="Обычный 15 5 2 2 2 8" xfId="20620"/>
    <cellStyle name="Обычный 15 5 2 2 2 8 2" xfId="48904"/>
    <cellStyle name="Обычный 15 5 2 2 2 9" xfId="24538"/>
    <cellStyle name="Обычный 15 5 2 2 2 9 2" xfId="52822"/>
    <cellStyle name="Обычный 15 5 2 2 3" xfId="2168"/>
    <cellStyle name="Обычный 15 5 2 2 3 2" xfId="4143"/>
    <cellStyle name="Обычный 15 5 2 2 3 2 2" xfId="10561"/>
    <cellStyle name="Обычный 15 5 2 2 3 2 2 2" xfId="38846"/>
    <cellStyle name="Обычный 15 5 2 2 3 2 3" xfId="18291"/>
    <cellStyle name="Обычный 15 5 2 2 3 2 3 2" xfId="46576"/>
    <cellStyle name="Обычный 15 5 2 2 3 2 4" xfId="24543"/>
    <cellStyle name="Обычный 15 5 2 2 3 2 4 2" xfId="52827"/>
    <cellStyle name="Обычный 15 5 2 2 3 2 5" xfId="32433"/>
    <cellStyle name="Обычный 15 5 2 2 3 3" xfId="10560"/>
    <cellStyle name="Обычный 15 5 2 2 3 3 2" xfId="38845"/>
    <cellStyle name="Обычный 15 5 2 2 3 4" xfId="16316"/>
    <cellStyle name="Обычный 15 5 2 2 3 4 2" xfId="44601"/>
    <cellStyle name="Обычный 15 5 2 2 3 5" xfId="24542"/>
    <cellStyle name="Обычный 15 5 2 2 3 5 2" xfId="52826"/>
    <cellStyle name="Обычный 15 5 2 2 3 6" xfId="30458"/>
    <cellStyle name="Обычный 15 5 2 2 3 7" xfId="60617"/>
    <cellStyle name="Обычный 15 5 2 2 4" xfId="2826"/>
    <cellStyle name="Обычный 15 5 2 2 4 2" xfId="10562"/>
    <cellStyle name="Обычный 15 5 2 2 4 2 2" xfId="38847"/>
    <cellStyle name="Обычный 15 5 2 2 4 3" xfId="16974"/>
    <cellStyle name="Обычный 15 5 2 2 4 3 2" xfId="45259"/>
    <cellStyle name="Обычный 15 5 2 2 4 4" xfId="24544"/>
    <cellStyle name="Обычный 15 5 2 2 4 4 2" xfId="52828"/>
    <cellStyle name="Обычный 15 5 2 2 4 5" xfId="31116"/>
    <cellStyle name="Обычный 15 5 2 2 5" xfId="5157"/>
    <cellStyle name="Обычный 15 5 2 2 5 2" xfId="10563"/>
    <cellStyle name="Обычный 15 5 2 2 5 2 2" xfId="38848"/>
    <cellStyle name="Обычный 15 5 2 2 5 3" xfId="24545"/>
    <cellStyle name="Обычный 15 5 2 2 5 3 2" xfId="52829"/>
    <cellStyle name="Обычный 15 5 2 2 5 4" xfId="33446"/>
    <cellStyle name="Обычный 15 5 2 2 6" xfId="6475"/>
    <cellStyle name="Обычный 15 5 2 2 6 2" xfId="10564"/>
    <cellStyle name="Обычный 15 5 2 2 6 2 2" xfId="38849"/>
    <cellStyle name="Обычный 15 5 2 2 6 3" xfId="24546"/>
    <cellStyle name="Обычный 15 5 2 2 6 3 2" xfId="52830"/>
    <cellStyle name="Обычный 15 5 2 2 6 4" xfId="34762"/>
    <cellStyle name="Обычный 15 5 2 2 7" xfId="10555"/>
    <cellStyle name="Обычный 15 5 2 2 7 2" xfId="38840"/>
    <cellStyle name="Обычный 15 5 2 2 8" xfId="14999"/>
    <cellStyle name="Обычный 15 5 2 2 8 2" xfId="43284"/>
    <cellStyle name="Обычный 15 5 2 2 9" xfId="19388"/>
    <cellStyle name="Обычный 15 5 2 2 9 2" xfId="47672"/>
    <cellStyle name="Обычный 15 5 2 3" xfId="1237"/>
    <cellStyle name="Обычный 15 5 2 3 10" xfId="29528"/>
    <cellStyle name="Обычный 15 5 2 3 11" xfId="57924"/>
    <cellStyle name="Обычный 15 5 2 3 12" xfId="59274"/>
    <cellStyle name="Обычный 15 5 2 3 2" xfId="3213"/>
    <cellStyle name="Обычный 15 5 2 3 2 2" xfId="10566"/>
    <cellStyle name="Обычный 15 5 2 3 2 2 2" xfId="38851"/>
    <cellStyle name="Обычный 15 5 2 3 2 3" xfId="17361"/>
    <cellStyle name="Обычный 15 5 2 3 2 3 2" xfId="45646"/>
    <cellStyle name="Обычный 15 5 2 3 2 4" xfId="24548"/>
    <cellStyle name="Обычный 15 5 2 3 2 4 2" xfId="52832"/>
    <cellStyle name="Обычный 15 5 2 3 2 5" xfId="31503"/>
    <cellStyle name="Обычный 15 5 2 3 2 6" xfId="60619"/>
    <cellStyle name="Обычный 15 5 2 3 3" xfId="5159"/>
    <cellStyle name="Обычный 15 5 2 3 3 2" xfId="10567"/>
    <cellStyle name="Обычный 15 5 2 3 3 2 2" xfId="38852"/>
    <cellStyle name="Обычный 15 5 2 3 3 3" xfId="24549"/>
    <cellStyle name="Обычный 15 5 2 3 3 3 2" xfId="52833"/>
    <cellStyle name="Обычный 15 5 2 3 3 4" xfId="33448"/>
    <cellStyle name="Обычный 15 5 2 3 4" xfId="6477"/>
    <cellStyle name="Обычный 15 5 2 3 4 2" xfId="10568"/>
    <cellStyle name="Обычный 15 5 2 3 4 2 2" xfId="38853"/>
    <cellStyle name="Обычный 15 5 2 3 4 3" xfId="24550"/>
    <cellStyle name="Обычный 15 5 2 3 4 3 2" xfId="52834"/>
    <cellStyle name="Обычный 15 5 2 3 4 4" xfId="34764"/>
    <cellStyle name="Обычный 15 5 2 3 5" xfId="10565"/>
    <cellStyle name="Обычный 15 5 2 3 5 2" xfId="38850"/>
    <cellStyle name="Обычный 15 5 2 3 6" xfId="15386"/>
    <cellStyle name="Обычный 15 5 2 3 6 2" xfId="43671"/>
    <cellStyle name="Обычный 15 5 2 3 7" xfId="19390"/>
    <cellStyle name="Обычный 15 5 2 3 7 2" xfId="47674"/>
    <cellStyle name="Обычный 15 5 2 3 8" xfId="20621"/>
    <cellStyle name="Обычный 15 5 2 3 8 2" xfId="48905"/>
    <cellStyle name="Обычный 15 5 2 3 9" xfId="24547"/>
    <cellStyle name="Обычный 15 5 2 3 9 2" xfId="52831"/>
    <cellStyle name="Обычный 15 5 2 4" xfId="1839"/>
    <cellStyle name="Обычный 15 5 2 4 2" xfId="3814"/>
    <cellStyle name="Обычный 15 5 2 4 2 2" xfId="10570"/>
    <cellStyle name="Обычный 15 5 2 4 2 2 2" xfId="38855"/>
    <cellStyle name="Обычный 15 5 2 4 2 3" xfId="17962"/>
    <cellStyle name="Обычный 15 5 2 4 2 3 2" xfId="46247"/>
    <cellStyle name="Обычный 15 5 2 4 2 4" xfId="24552"/>
    <cellStyle name="Обычный 15 5 2 4 2 4 2" xfId="52836"/>
    <cellStyle name="Обычный 15 5 2 4 2 5" xfId="32104"/>
    <cellStyle name="Обычный 15 5 2 4 3" xfId="10569"/>
    <cellStyle name="Обычный 15 5 2 4 3 2" xfId="38854"/>
    <cellStyle name="Обычный 15 5 2 4 4" xfId="15987"/>
    <cellStyle name="Обычный 15 5 2 4 4 2" xfId="44272"/>
    <cellStyle name="Обычный 15 5 2 4 5" xfId="24551"/>
    <cellStyle name="Обычный 15 5 2 4 5 2" xfId="52835"/>
    <cellStyle name="Обычный 15 5 2 4 6" xfId="30129"/>
    <cellStyle name="Обычный 15 5 2 4 7" xfId="60616"/>
    <cellStyle name="Обычный 15 5 2 5" xfId="2497"/>
    <cellStyle name="Обычный 15 5 2 5 2" xfId="10571"/>
    <cellStyle name="Обычный 15 5 2 5 2 2" xfId="38856"/>
    <cellStyle name="Обычный 15 5 2 5 3" xfId="16645"/>
    <cellStyle name="Обычный 15 5 2 5 3 2" xfId="44930"/>
    <cellStyle name="Обычный 15 5 2 5 4" xfId="24553"/>
    <cellStyle name="Обычный 15 5 2 5 4 2" xfId="52837"/>
    <cellStyle name="Обычный 15 5 2 5 5" xfId="30787"/>
    <cellStyle name="Обычный 15 5 2 6" xfId="5156"/>
    <cellStyle name="Обычный 15 5 2 6 2" xfId="10572"/>
    <cellStyle name="Обычный 15 5 2 6 2 2" xfId="38857"/>
    <cellStyle name="Обычный 15 5 2 6 3" xfId="24554"/>
    <cellStyle name="Обычный 15 5 2 6 3 2" xfId="52838"/>
    <cellStyle name="Обычный 15 5 2 6 4" xfId="33445"/>
    <cellStyle name="Обычный 15 5 2 7" xfId="6474"/>
    <cellStyle name="Обычный 15 5 2 7 2" xfId="10573"/>
    <cellStyle name="Обычный 15 5 2 7 2 2" xfId="38858"/>
    <cellStyle name="Обычный 15 5 2 7 3" xfId="24555"/>
    <cellStyle name="Обычный 15 5 2 7 3 2" xfId="52839"/>
    <cellStyle name="Обычный 15 5 2 7 4" xfId="34761"/>
    <cellStyle name="Обычный 15 5 2 8" xfId="10554"/>
    <cellStyle name="Обычный 15 5 2 8 2" xfId="38839"/>
    <cellStyle name="Обычный 15 5 2 9" xfId="14670"/>
    <cellStyle name="Обычный 15 5 2 9 2" xfId="42955"/>
    <cellStyle name="Обычный 15 5 20" xfId="57224"/>
    <cellStyle name="Обычный 15 5 21" xfId="57920"/>
    <cellStyle name="Обычный 15 5 22" xfId="59270"/>
    <cellStyle name="Обычный 15 5 3" xfId="682"/>
    <cellStyle name="Обычный 15 5 3 10" xfId="20622"/>
    <cellStyle name="Обычный 15 5 3 10 2" xfId="48906"/>
    <cellStyle name="Обычный 15 5 3 11" xfId="24556"/>
    <cellStyle name="Обычный 15 5 3 11 2" xfId="52840"/>
    <cellStyle name="Обычный 15 5 3 12" xfId="28977"/>
    <cellStyle name="Обычный 15 5 3 13" xfId="57925"/>
    <cellStyle name="Обычный 15 5 3 14" xfId="59275"/>
    <cellStyle name="Обычный 15 5 3 2" xfId="1239"/>
    <cellStyle name="Обычный 15 5 3 2 10" xfId="29530"/>
    <cellStyle name="Обычный 15 5 3 2 11" xfId="57926"/>
    <cellStyle name="Обычный 15 5 3 2 12" xfId="59276"/>
    <cellStyle name="Обычный 15 5 3 2 2" xfId="3215"/>
    <cellStyle name="Обычный 15 5 3 2 2 2" xfId="10576"/>
    <cellStyle name="Обычный 15 5 3 2 2 2 2" xfId="38861"/>
    <cellStyle name="Обычный 15 5 3 2 2 3" xfId="17363"/>
    <cellStyle name="Обычный 15 5 3 2 2 3 2" xfId="45648"/>
    <cellStyle name="Обычный 15 5 3 2 2 4" xfId="24558"/>
    <cellStyle name="Обычный 15 5 3 2 2 4 2" xfId="52842"/>
    <cellStyle name="Обычный 15 5 3 2 2 5" xfId="31505"/>
    <cellStyle name="Обычный 15 5 3 2 2 6" xfId="60621"/>
    <cellStyle name="Обычный 15 5 3 2 3" xfId="5161"/>
    <cellStyle name="Обычный 15 5 3 2 3 2" xfId="10577"/>
    <cellStyle name="Обычный 15 5 3 2 3 2 2" xfId="38862"/>
    <cellStyle name="Обычный 15 5 3 2 3 3" xfId="24559"/>
    <cellStyle name="Обычный 15 5 3 2 3 3 2" xfId="52843"/>
    <cellStyle name="Обычный 15 5 3 2 3 4" xfId="33450"/>
    <cellStyle name="Обычный 15 5 3 2 4" xfId="6479"/>
    <cellStyle name="Обычный 15 5 3 2 4 2" xfId="10578"/>
    <cellStyle name="Обычный 15 5 3 2 4 2 2" xfId="38863"/>
    <cellStyle name="Обычный 15 5 3 2 4 3" xfId="24560"/>
    <cellStyle name="Обычный 15 5 3 2 4 3 2" xfId="52844"/>
    <cellStyle name="Обычный 15 5 3 2 4 4" xfId="34766"/>
    <cellStyle name="Обычный 15 5 3 2 5" xfId="10575"/>
    <cellStyle name="Обычный 15 5 3 2 5 2" xfId="38860"/>
    <cellStyle name="Обычный 15 5 3 2 6" xfId="15388"/>
    <cellStyle name="Обычный 15 5 3 2 6 2" xfId="43673"/>
    <cellStyle name="Обычный 15 5 3 2 7" xfId="19392"/>
    <cellStyle name="Обычный 15 5 3 2 7 2" xfId="47676"/>
    <cellStyle name="Обычный 15 5 3 2 8" xfId="20623"/>
    <cellStyle name="Обычный 15 5 3 2 8 2" xfId="48907"/>
    <cellStyle name="Обычный 15 5 3 2 9" xfId="24557"/>
    <cellStyle name="Обычный 15 5 3 2 9 2" xfId="52841"/>
    <cellStyle name="Обычный 15 5 3 3" xfId="2004"/>
    <cellStyle name="Обычный 15 5 3 3 2" xfId="3979"/>
    <cellStyle name="Обычный 15 5 3 3 2 2" xfId="10580"/>
    <cellStyle name="Обычный 15 5 3 3 2 2 2" xfId="38865"/>
    <cellStyle name="Обычный 15 5 3 3 2 3" xfId="18127"/>
    <cellStyle name="Обычный 15 5 3 3 2 3 2" xfId="46412"/>
    <cellStyle name="Обычный 15 5 3 3 2 4" xfId="24562"/>
    <cellStyle name="Обычный 15 5 3 3 2 4 2" xfId="52846"/>
    <cellStyle name="Обычный 15 5 3 3 2 5" xfId="32269"/>
    <cellStyle name="Обычный 15 5 3 3 3" xfId="10579"/>
    <cellStyle name="Обычный 15 5 3 3 3 2" xfId="38864"/>
    <cellStyle name="Обычный 15 5 3 3 4" xfId="16152"/>
    <cellStyle name="Обычный 15 5 3 3 4 2" xfId="44437"/>
    <cellStyle name="Обычный 15 5 3 3 5" xfId="24561"/>
    <cellStyle name="Обычный 15 5 3 3 5 2" xfId="52845"/>
    <cellStyle name="Обычный 15 5 3 3 6" xfId="30294"/>
    <cellStyle name="Обычный 15 5 3 3 7" xfId="60620"/>
    <cellStyle name="Обычный 15 5 3 4" xfId="2662"/>
    <cellStyle name="Обычный 15 5 3 4 2" xfId="10581"/>
    <cellStyle name="Обычный 15 5 3 4 2 2" xfId="38866"/>
    <cellStyle name="Обычный 15 5 3 4 3" xfId="16810"/>
    <cellStyle name="Обычный 15 5 3 4 3 2" xfId="45095"/>
    <cellStyle name="Обычный 15 5 3 4 4" xfId="24563"/>
    <cellStyle name="Обычный 15 5 3 4 4 2" xfId="52847"/>
    <cellStyle name="Обычный 15 5 3 4 5" xfId="30952"/>
    <cellStyle name="Обычный 15 5 3 5" xfId="5160"/>
    <cellStyle name="Обычный 15 5 3 5 2" xfId="10582"/>
    <cellStyle name="Обычный 15 5 3 5 2 2" xfId="38867"/>
    <cellStyle name="Обычный 15 5 3 5 3" xfId="24564"/>
    <cellStyle name="Обычный 15 5 3 5 3 2" xfId="52848"/>
    <cellStyle name="Обычный 15 5 3 5 4" xfId="33449"/>
    <cellStyle name="Обычный 15 5 3 6" xfId="6478"/>
    <cellStyle name="Обычный 15 5 3 6 2" xfId="10583"/>
    <cellStyle name="Обычный 15 5 3 6 2 2" xfId="38868"/>
    <cellStyle name="Обычный 15 5 3 6 3" xfId="24565"/>
    <cellStyle name="Обычный 15 5 3 6 3 2" xfId="52849"/>
    <cellStyle name="Обычный 15 5 3 6 4" xfId="34765"/>
    <cellStyle name="Обычный 15 5 3 7" xfId="10574"/>
    <cellStyle name="Обычный 15 5 3 7 2" xfId="38859"/>
    <cellStyle name="Обычный 15 5 3 8" xfId="14835"/>
    <cellStyle name="Обычный 15 5 3 8 2" xfId="43120"/>
    <cellStyle name="Обычный 15 5 3 9" xfId="19391"/>
    <cellStyle name="Обычный 15 5 3 9 2" xfId="47675"/>
    <cellStyle name="Обычный 15 5 4" xfId="1236"/>
    <cellStyle name="Обычный 15 5 4 10" xfId="29527"/>
    <cellStyle name="Обычный 15 5 4 11" xfId="57927"/>
    <cellStyle name="Обычный 15 5 4 12" xfId="59277"/>
    <cellStyle name="Обычный 15 5 4 2" xfId="3212"/>
    <cellStyle name="Обычный 15 5 4 2 2" xfId="10585"/>
    <cellStyle name="Обычный 15 5 4 2 2 2" xfId="38870"/>
    <cellStyle name="Обычный 15 5 4 2 3" xfId="17360"/>
    <cellStyle name="Обычный 15 5 4 2 3 2" xfId="45645"/>
    <cellStyle name="Обычный 15 5 4 2 4" xfId="24567"/>
    <cellStyle name="Обычный 15 5 4 2 4 2" xfId="52851"/>
    <cellStyle name="Обычный 15 5 4 2 5" xfId="31502"/>
    <cellStyle name="Обычный 15 5 4 2 6" xfId="60622"/>
    <cellStyle name="Обычный 15 5 4 3" xfId="5162"/>
    <cellStyle name="Обычный 15 5 4 3 2" xfId="10586"/>
    <cellStyle name="Обычный 15 5 4 3 2 2" xfId="38871"/>
    <cellStyle name="Обычный 15 5 4 3 3" xfId="24568"/>
    <cellStyle name="Обычный 15 5 4 3 3 2" xfId="52852"/>
    <cellStyle name="Обычный 15 5 4 3 4" xfId="33451"/>
    <cellStyle name="Обычный 15 5 4 4" xfId="6480"/>
    <cellStyle name="Обычный 15 5 4 4 2" xfId="10587"/>
    <cellStyle name="Обычный 15 5 4 4 2 2" xfId="38872"/>
    <cellStyle name="Обычный 15 5 4 4 3" xfId="24569"/>
    <cellStyle name="Обычный 15 5 4 4 3 2" xfId="52853"/>
    <cellStyle name="Обычный 15 5 4 4 4" xfId="34767"/>
    <cellStyle name="Обычный 15 5 4 5" xfId="10584"/>
    <cellStyle name="Обычный 15 5 4 5 2" xfId="38869"/>
    <cellStyle name="Обычный 15 5 4 6" xfId="15385"/>
    <cellStyle name="Обычный 15 5 4 6 2" xfId="43670"/>
    <cellStyle name="Обычный 15 5 4 7" xfId="19393"/>
    <cellStyle name="Обычный 15 5 4 7 2" xfId="47677"/>
    <cellStyle name="Обычный 15 5 4 8" xfId="20624"/>
    <cellStyle name="Обычный 15 5 4 8 2" xfId="48908"/>
    <cellStyle name="Обычный 15 5 4 9" xfId="24566"/>
    <cellStyle name="Обычный 15 5 4 9 2" xfId="52850"/>
    <cellStyle name="Обычный 15 5 5" xfId="1675"/>
    <cellStyle name="Обычный 15 5 5 2" xfId="3650"/>
    <cellStyle name="Обычный 15 5 5 2 2" xfId="10589"/>
    <cellStyle name="Обычный 15 5 5 2 2 2" xfId="38874"/>
    <cellStyle name="Обычный 15 5 5 2 3" xfId="17798"/>
    <cellStyle name="Обычный 15 5 5 2 3 2" xfId="46083"/>
    <cellStyle name="Обычный 15 5 5 2 4" xfId="24571"/>
    <cellStyle name="Обычный 15 5 5 2 4 2" xfId="52855"/>
    <cellStyle name="Обычный 15 5 5 2 5" xfId="31940"/>
    <cellStyle name="Обычный 15 5 5 3" xfId="10588"/>
    <cellStyle name="Обычный 15 5 5 3 2" xfId="38873"/>
    <cellStyle name="Обычный 15 5 5 4" xfId="15823"/>
    <cellStyle name="Обычный 15 5 5 4 2" xfId="44108"/>
    <cellStyle name="Обычный 15 5 5 5" xfId="24570"/>
    <cellStyle name="Обычный 15 5 5 5 2" xfId="52854"/>
    <cellStyle name="Обычный 15 5 5 6" xfId="29965"/>
    <cellStyle name="Обычный 15 5 5 7" xfId="60615"/>
    <cellStyle name="Обычный 15 5 6" xfId="2333"/>
    <cellStyle name="Обычный 15 5 6 2" xfId="10590"/>
    <cellStyle name="Обычный 15 5 6 2 2" xfId="38875"/>
    <cellStyle name="Обычный 15 5 6 3" xfId="16481"/>
    <cellStyle name="Обычный 15 5 6 3 2" xfId="44766"/>
    <cellStyle name="Обычный 15 5 6 4" xfId="24572"/>
    <cellStyle name="Обычный 15 5 6 4 2" xfId="52856"/>
    <cellStyle name="Обычный 15 5 6 5" xfId="30623"/>
    <cellStyle name="Обычный 15 5 7" xfId="4310"/>
    <cellStyle name="Обычный 15 5 7 2" xfId="10591"/>
    <cellStyle name="Обычный 15 5 7 2 2" xfId="38876"/>
    <cellStyle name="Обычный 15 5 7 3" xfId="18458"/>
    <cellStyle name="Обычный 15 5 7 3 2" xfId="46743"/>
    <cellStyle name="Обычный 15 5 7 4" xfId="24573"/>
    <cellStyle name="Обычный 15 5 7 4 2" xfId="52857"/>
    <cellStyle name="Обычный 15 5 7 5" xfId="32600"/>
    <cellStyle name="Обычный 15 5 8" xfId="4473"/>
    <cellStyle name="Обычный 15 5 8 2" xfId="10592"/>
    <cellStyle name="Обычный 15 5 8 2 2" xfId="38877"/>
    <cellStyle name="Обычный 15 5 8 3" xfId="18621"/>
    <cellStyle name="Обычный 15 5 8 3 2" xfId="46906"/>
    <cellStyle name="Обычный 15 5 8 4" xfId="24574"/>
    <cellStyle name="Обычный 15 5 8 4 2" xfId="52858"/>
    <cellStyle name="Обычный 15 5 8 5" xfId="32763"/>
    <cellStyle name="Обычный 15 5 9" xfId="5155"/>
    <cellStyle name="Обычный 15 5 9 2" xfId="10593"/>
    <cellStyle name="Обычный 15 5 9 2 2" xfId="38878"/>
    <cellStyle name="Обычный 15 5 9 3" xfId="24575"/>
    <cellStyle name="Обычный 15 5 9 3 2" xfId="52859"/>
    <cellStyle name="Обычный 15 5 9 4" xfId="33444"/>
    <cellStyle name="Обычный 15 6" xfId="247"/>
    <cellStyle name="Обычный 15 7" xfId="498"/>
    <cellStyle name="Обычный 15 7 10" xfId="19394"/>
    <cellStyle name="Обычный 15 7 10 2" xfId="47678"/>
    <cellStyle name="Обычный 15 7 11" xfId="20625"/>
    <cellStyle name="Обычный 15 7 11 2" xfId="48909"/>
    <cellStyle name="Обычный 15 7 12" xfId="24576"/>
    <cellStyle name="Обычный 15 7 12 2" xfId="52860"/>
    <cellStyle name="Обычный 15 7 13" xfId="28801"/>
    <cellStyle name="Обычный 15 7 14" xfId="57928"/>
    <cellStyle name="Обычный 15 7 15" xfId="59278"/>
    <cellStyle name="Обычный 15 7 2" xfId="838"/>
    <cellStyle name="Обычный 15 7 2 10" xfId="20626"/>
    <cellStyle name="Обычный 15 7 2 10 2" xfId="48910"/>
    <cellStyle name="Обычный 15 7 2 11" xfId="24577"/>
    <cellStyle name="Обычный 15 7 2 11 2" xfId="52861"/>
    <cellStyle name="Обычный 15 7 2 12" xfId="29130"/>
    <cellStyle name="Обычный 15 7 2 13" xfId="57929"/>
    <cellStyle name="Обычный 15 7 2 14" xfId="59279"/>
    <cellStyle name="Обычный 15 7 2 2" xfId="1241"/>
    <cellStyle name="Обычный 15 7 2 2 10" xfId="29532"/>
    <cellStyle name="Обычный 15 7 2 2 11" xfId="57930"/>
    <cellStyle name="Обычный 15 7 2 2 12" xfId="59280"/>
    <cellStyle name="Обычный 15 7 2 2 2" xfId="3217"/>
    <cellStyle name="Обычный 15 7 2 2 2 2" xfId="10597"/>
    <cellStyle name="Обычный 15 7 2 2 2 2 2" xfId="38882"/>
    <cellStyle name="Обычный 15 7 2 2 2 3" xfId="17365"/>
    <cellStyle name="Обычный 15 7 2 2 2 3 2" xfId="45650"/>
    <cellStyle name="Обычный 15 7 2 2 2 4" xfId="24579"/>
    <cellStyle name="Обычный 15 7 2 2 2 4 2" xfId="52863"/>
    <cellStyle name="Обычный 15 7 2 2 2 5" xfId="31507"/>
    <cellStyle name="Обычный 15 7 2 2 2 6" xfId="60625"/>
    <cellStyle name="Обычный 15 7 2 2 3" xfId="5165"/>
    <cellStyle name="Обычный 15 7 2 2 3 2" xfId="10598"/>
    <cellStyle name="Обычный 15 7 2 2 3 2 2" xfId="38883"/>
    <cellStyle name="Обычный 15 7 2 2 3 3" xfId="24580"/>
    <cellStyle name="Обычный 15 7 2 2 3 3 2" xfId="52864"/>
    <cellStyle name="Обычный 15 7 2 2 3 4" xfId="33454"/>
    <cellStyle name="Обычный 15 7 2 2 4" xfId="6483"/>
    <cellStyle name="Обычный 15 7 2 2 4 2" xfId="10599"/>
    <cellStyle name="Обычный 15 7 2 2 4 2 2" xfId="38884"/>
    <cellStyle name="Обычный 15 7 2 2 4 3" xfId="24581"/>
    <cellStyle name="Обычный 15 7 2 2 4 3 2" xfId="52865"/>
    <cellStyle name="Обычный 15 7 2 2 4 4" xfId="34770"/>
    <cellStyle name="Обычный 15 7 2 2 5" xfId="10596"/>
    <cellStyle name="Обычный 15 7 2 2 5 2" xfId="38881"/>
    <cellStyle name="Обычный 15 7 2 2 6" xfId="15390"/>
    <cellStyle name="Обычный 15 7 2 2 6 2" xfId="43675"/>
    <cellStyle name="Обычный 15 7 2 2 7" xfId="19396"/>
    <cellStyle name="Обычный 15 7 2 2 7 2" xfId="47680"/>
    <cellStyle name="Обычный 15 7 2 2 8" xfId="20627"/>
    <cellStyle name="Обычный 15 7 2 2 8 2" xfId="48911"/>
    <cellStyle name="Обычный 15 7 2 2 9" xfId="24578"/>
    <cellStyle name="Обычный 15 7 2 2 9 2" xfId="52862"/>
    <cellStyle name="Обычный 15 7 2 3" xfId="2157"/>
    <cellStyle name="Обычный 15 7 2 3 2" xfId="4132"/>
    <cellStyle name="Обычный 15 7 2 3 2 2" xfId="10601"/>
    <cellStyle name="Обычный 15 7 2 3 2 2 2" xfId="38886"/>
    <cellStyle name="Обычный 15 7 2 3 2 3" xfId="18280"/>
    <cellStyle name="Обычный 15 7 2 3 2 3 2" xfId="46565"/>
    <cellStyle name="Обычный 15 7 2 3 2 4" xfId="24583"/>
    <cellStyle name="Обычный 15 7 2 3 2 4 2" xfId="52867"/>
    <cellStyle name="Обычный 15 7 2 3 2 5" xfId="32422"/>
    <cellStyle name="Обычный 15 7 2 3 3" xfId="10600"/>
    <cellStyle name="Обычный 15 7 2 3 3 2" xfId="38885"/>
    <cellStyle name="Обычный 15 7 2 3 4" xfId="16305"/>
    <cellStyle name="Обычный 15 7 2 3 4 2" xfId="44590"/>
    <cellStyle name="Обычный 15 7 2 3 5" xfId="24582"/>
    <cellStyle name="Обычный 15 7 2 3 5 2" xfId="52866"/>
    <cellStyle name="Обычный 15 7 2 3 6" xfId="30447"/>
    <cellStyle name="Обычный 15 7 2 3 7" xfId="60624"/>
    <cellStyle name="Обычный 15 7 2 4" xfId="2815"/>
    <cellStyle name="Обычный 15 7 2 4 2" xfId="10602"/>
    <cellStyle name="Обычный 15 7 2 4 2 2" xfId="38887"/>
    <cellStyle name="Обычный 15 7 2 4 3" xfId="16963"/>
    <cellStyle name="Обычный 15 7 2 4 3 2" xfId="45248"/>
    <cellStyle name="Обычный 15 7 2 4 4" xfId="24584"/>
    <cellStyle name="Обычный 15 7 2 4 4 2" xfId="52868"/>
    <cellStyle name="Обычный 15 7 2 4 5" xfId="31105"/>
    <cellStyle name="Обычный 15 7 2 5" xfId="5164"/>
    <cellStyle name="Обычный 15 7 2 5 2" xfId="10603"/>
    <cellStyle name="Обычный 15 7 2 5 2 2" xfId="38888"/>
    <cellStyle name="Обычный 15 7 2 5 3" xfId="24585"/>
    <cellStyle name="Обычный 15 7 2 5 3 2" xfId="52869"/>
    <cellStyle name="Обычный 15 7 2 5 4" xfId="33453"/>
    <cellStyle name="Обычный 15 7 2 6" xfId="6482"/>
    <cellStyle name="Обычный 15 7 2 6 2" xfId="10604"/>
    <cellStyle name="Обычный 15 7 2 6 2 2" xfId="38889"/>
    <cellStyle name="Обычный 15 7 2 6 3" xfId="24586"/>
    <cellStyle name="Обычный 15 7 2 6 3 2" xfId="52870"/>
    <cellStyle name="Обычный 15 7 2 6 4" xfId="34769"/>
    <cellStyle name="Обычный 15 7 2 7" xfId="10595"/>
    <cellStyle name="Обычный 15 7 2 7 2" xfId="38880"/>
    <cellStyle name="Обычный 15 7 2 8" xfId="14988"/>
    <cellStyle name="Обычный 15 7 2 8 2" xfId="43273"/>
    <cellStyle name="Обычный 15 7 2 9" xfId="19395"/>
    <cellStyle name="Обычный 15 7 2 9 2" xfId="47679"/>
    <cellStyle name="Обычный 15 7 3" xfId="1240"/>
    <cellStyle name="Обычный 15 7 3 10" xfId="29531"/>
    <cellStyle name="Обычный 15 7 3 11" xfId="57931"/>
    <cellStyle name="Обычный 15 7 3 12" xfId="59281"/>
    <cellStyle name="Обычный 15 7 3 2" xfId="3216"/>
    <cellStyle name="Обычный 15 7 3 2 2" xfId="10606"/>
    <cellStyle name="Обычный 15 7 3 2 2 2" xfId="38891"/>
    <cellStyle name="Обычный 15 7 3 2 3" xfId="17364"/>
    <cellStyle name="Обычный 15 7 3 2 3 2" xfId="45649"/>
    <cellStyle name="Обычный 15 7 3 2 4" xfId="24588"/>
    <cellStyle name="Обычный 15 7 3 2 4 2" xfId="52872"/>
    <cellStyle name="Обычный 15 7 3 2 5" xfId="31506"/>
    <cellStyle name="Обычный 15 7 3 2 6" xfId="60626"/>
    <cellStyle name="Обычный 15 7 3 3" xfId="5166"/>
    <cellStyle name="Обычный 15 7 3 3 2" xfId="10607"/>
    <cellStyle name="Обычный 15 7 3 3 2 2" xfId="38892"/>
    <cellStyle name="Обычный 15 7 3 3 3" xfId="24589"/>
    <cellStyle name="Обычный 15 7 3 3 3 2" xfId="52873"/>
    <cellStyle name="Обычный 15 7 3 3 4" xfId="33455"/>
    <cellStyle name="Обычный 15 7 3 4" xfId="6484"/>
    <cellStyle name="Обычный 15 7 3 4 2" xfId="10608"/>
    <cellStyle name="Обычный 15 7 3 4 2 2" xfId="38893"/>
    <cellStyle name="Обычный 15 7 3 4 3" xfId="24590"/>
    <cellStyle name="Обычный 15 7 3 4 3 2" xfId="52874"/>
    <cellStyle name="Обычный 15 7 3 4 4" xfId="34771"/>
    <cellStyle name="Обычный 15 7 3 5" xfId="10605"/>
    <cellStyle name="Обычный 15 7 3 5 2" xfId="38890"/>
    <cellStyle name="Обычный 15 7 3 6" xfId="15389"/>
    <cellStyle name="Обычный 15 7 3 6 2" xfId="43674"/>
    <cellStyle name="Обычный 15 7 3 7" xfId="19397"/>
    <cellStyle name="Обычный 15 7 3 7 2" xfId="47681"/>
    <cellStyle name="Обычный 15 7 3 8" xfId="20628"/>
    <cellStyle name="Обычный 15 7 3 8 2" xfId="48912"/>
    <cellStyle name="Обычный 15 7 3 9" xfId="24587"/>
    <cellStyle name="Обычный 15 7 3 9 2" xfId="52871"/>
    <cellStyle name="Обычный 15 7 4" xfId="1828"/>
    <cellStyle name="Обычный 15 7 4 2" xfId="3803"/>
    <cellStyle name="Обычный 15 7 4 2 2" xfId="10610"/>
    <cellStyle name="Обычный 15 7 4 2 2 2" xfId="38895"/>
    <cellStyle name="Обычный 15 7 4 2 3" xfId="17951"/>
    <cellStyle name="Обычный 15 7 4 2 3 2" xfId="46236"/>
    <cellStyle name="Обычный 15 7 4 2 4" xfId="24592"/>
    <cellStyle name="Обычный 15 7 4 2 4 2" xfId="52876"/>
    <cellStyle name="Обычный 15 7 4 2 5" xfId="32093"/>
    <cellStyle name="Обычный 15 7 4 3" xfId="10609"/>
    <cellStyle name="Обычный 15 7 4 3 2" xfId="38894"/>
    <cellStyle name="Обычный 15 7 4 4" xfId="15976"/>
    <cellStyle name="Обычный 15 7 4 4 2" xfId="44261"/>
    <cellStyle name="Обычный 15 7 4 5" xfId="24591"/>
    <cellStyle name="Обычный 15 7 4 5 2" xfId="52875"/>
    <cellStyle name="Обычный 15 7 4 6" xfId="30118"/>
    <cellStyle name="Обычный 15 7 4 7" xfId="60623"/>
    <cellStyle name="Обычный 15 7 5" xfId="2486"/>
    <cellStyle name="Обычный 15 7 5 2" xfId="10611"/>
    <cellStyle name="Обычный 15 7 5 2 2" xfId="38896"/>
    <cellStyle name="Обычный 15 7 5 3" xfId="16634"/>
    <cellStyle name="Обычный 15 7 5 3 2" xfId="44919"/>
    <cellStyle name="Обычный 15 7 5 4" xfId="24593"/>
    <cellStyle name="Обычный 15 7 5 4 2" xfId="52877"/>
    <cellStyle name="Обычный 15 7 5 5" xfId="30776"/>
    <cellStyle name="Обычный 15 7 6" xfId="5163"/>
    <cellStyle name="Обычный 15 7 6 2" xfId="10612"/>
    <cellStyle name="Обычный 15 7 6 2 2" xfId="38897"/>
    <cellStyle name="Обычный 15 7 6 3" xfId="24594"/>
    <cellStyle name="Обычный 15 7 6 3 2" xfId="52878"/>
    <cellStyle name="Обычный 15 7 6 4" xfId="33452"/>
    <cellStyle name="Обычный 15 7 7" xfId="6481"/>
    <cellStyle name="Обычный 15 7 7 2" xfId="10613"/>
    <cellStyle name="Обычный 15 7 7 2 2" xfId="38898"/>
    <cellStyle name="Обычный 15 7 7 3" xfId="24595"/>
    <cellStyle name="Обычный 15 7 7 3 2" xfId="52879"/>
    <cellStyle name="Обычный 15 7 7 4" xfId="34768"/>
    <cellStyle name="Обычный 15 7 8" xfId="10594"/>
    <cellStyle name="Обычный 15 7 8 2" xfId="38879"/>
    <cellStyle name="Обычный 15 7 9" xfId="14659"/>
    <cellStyle name="Обычный 15 7 9 2" xfId="42944"/>
    <cellStyle name="Обычный 15 8" xfId="671"/>
    <cellStyle name="Обычный 15 8 10" xfId="20629"/>
    <cellStyle name="Обычный 15 8 10 2" xfId="48913"/>
    <cellStyle name="Обычный 15 8 11" xfId="24596"/>
    <cellStyle name="Обычный 15 8 11 2" xfId="52880"/>
    <cellStyle name="Обычный 15 8 12" xfId="28966"/>
    <cellStyle name="Обычный 15 8 13" xfId="57932"/>
    <cellStyle name="Обычный 15 8 14" xfId="59282"/>
    <cellStyle name="Обычный 15 8 2" xfId="1242"/>
    <cellStyle name="Обычный 15 8 2 10" xfId="29533"/>
    <cellStyle name="Обычный 15 8 2 11" xfId="57933"/>
    <cellStyle name="Обычный 15 8 2 12" xfId="59283"/>
    <cellStyle name="Обычный 15 8 2 2" xfId="3218"/>
    <cellStyle name="Обычный 15 8 2 2 2" xfId="10616"/>
    <cellStyle name="Обычный 15 8 2 2 2 2" xfId="38901"/>
    <cellStyle name="Обычный 15 8 2 2 3" xfId="17366"/>
    <cellStyle name="Обычный 15 8 2 2 3 2" xfId="45651"/>
    <cellStyle name="Обычный 15 8 2 2 4" xfId="24598"/>
    <cellStyle name="Обычный 15 8 2 2 4 2" xfId="52882"/>
    <cellStyle name="Обычный 15 8 2 2 5" xfId="31508"/>
    <cellStyle name="Обычный 15 8 2 2 6" xfId="60628"/>
    <cellStyle name="Обычный 15 8 2 3" xfId="5168"/>
    <cellStyle name="Обычный 15 8 2 3 2" xfId="10617"/>
    <cellStyle name="Обычный 15 8 2 3 2 2" xfId="38902"/>
    <cellStyle name="Обычный 15 8 2 3 3" xfId="24599"/>
    <cellStyle name="Обычный 15 8 2 3 3 2" xfId="52883"/>
    <cellStyle name="Обычный 15 8 2 3 4" xfId="33457"/>
    <cellStyle name="Обычный 15 8 2 4" xfId="6486"/>
    <cellStyle name="Обычный 15 8 2 4 2" xfId="10618"/>
    <cellStyle name="Обычный 15 8 2 4 2 2" xfId="38903"/>
    <cellStyle name="Обычный 15 8 2 4 3" xfId="24600"/>
    <cellStyle name="Обычный 15 8 2 4 3 2" xfId="52884"/>
    <cellStyle name="Обычный 15 8 2 4 4" xfId="34773"/>
    <cellStyle name="Обычный 15 8 2 5" xfId="10615"/>
    <cellStyle name="Обычный 15 8 2 5 2" xfId="38900"/>
    <cellStyle name="Обычный 15 8 2 6" xfId="15391"/>
    <cellStyle name="Обычный 15 8 2 6 2" xfId="43676"/>
    <cellStyle name="Обычный 15 8 2 7" xfId="19399"/>
    <cellStyle name="Обычный 15 8 2 7 2" xfId="47683"/>
    <cellStyle name="Обычный 15 8 2 8" xfId="20630"/>
    <cellStyle name="Обычный 15 8 2 8 2" xfId="48914"/>
    <cellStyle name="Обычный 15 8 2 9" xfId="24597"/>
    <cellStyle name="Обычный 15 8 2 9 2" xfId="52881"/>
    <cellStyle name="Обычный 15 8 3" xfId="1993"/>
    <cellStyle name="Обычный 15 8 3 2" xfId="3968"/>
    <cellStyle name="Обычный 15 8 3 2 2" xfId="10620"/>
    <cellStyle name="Обычный 15 8 3 2 2 2" xfId="38905"/>
    <cellStyle name="Обычный 15 8 3 2 3" xfId="18116"/>
    <cellStyle name="Обычный 15 8 3 2 3 2" xfId="46401"/>
    <cellStyle name="Обычный 15 8 3 2 4" xfId="24602"/>
    <cellStyle name="Обычный 15 8 3 2 4 2" xfId="52886"/>
    <cellStyle name="Обычный 15 8 3 2 5" xfId="32258"/>
    <cellStyle name="Обычный 15 8 3 3" xfId="10619"/>
    <cellStyle name="Обычный 15 8 3 3 2" xfId="38904"/>
    <cellStyle name="Обычный 15 8 3 4" xfId="16141"/>
    <cellStyle name="Обычный 15 8 3 4 2" xfId="44426"/>
    <cellStyle name="Обычный 15 8 3 5" xfId="24601"/>
    <cellStyle name="Обычный 15 8 3 5 2" xfId="52885"/>
    <cellStyle name="Обычный 15 8 3 6" xfId="30283"/>
    <cellStyle name="Обычный 15 8 3 7" xfId="60627"/>
    <cellStyle name="Обычный 15 8 4" xfId="2651"/>
    <cellStyle name="Обычный 15 8 4 2" xfId="10621"/>
    <cellStyle name="Обычный 15 8 4 2 2" xfId="38906"/>
    <cellStyle name="Обычный 15 8 4 3" xfId="16799"/>
    <cellStyle name="Обычный 15 8 4 3 2" xfId="45084"/>
    <cellStyle name="Обычный 15 8 4 4" xfId="24603"/>
    <cellStyle name="Обычный 15 8 4 4 2" xfId="52887"/>
    <cellStyle name="Обычный 15 8 4 5" xfId="30941"/>
    <cellStyle name="Обычный 15 8 5" xfId="5167"/>
    <cellStyle name="Обычный 15 8 5 2" xfId="10622"/>
    <cellStyle name="Обычный 15 8 5 2 2" xfId="38907"/>
    <cellStyle name="Обычный 15 8 5 3" xfId="24604"/>
    <cellStyle name="Обычный 15 8 5 3 2" xfId="52888"/>
    <cellStyle name="Обычный 15 8 5 4" xfId="33456"/>
    <cellStyle name="Обычный 15 8 6" xfId="6485"/>
    <cellStyle name="Обычный 15 8 6 2" xfId="10623"/>
    <cellStyle name="Обычный 15 8 6 2 2" xfId="38908"/>
    <cellStyle name="Обычный 15 8 6 3" xfId="24605"/>
    <cellStyle name="Обычный 15 8 6 3 2" xfId="52889"/>
    <cellStyle name="Обычный 15 8 6 4" xfId="34772"/>
    <cellStyle name="Обычный 15 8 7" xfId="10614"/>
    <cellStyle name="Обычный 15 8 7 2" xfId="38899"/>
    <cellStyle name="Обычный 15 8 8" xfId="14824"/>
    <cellStyle name="Обычный 15 8 8 2" xfId="43109"/>
    <cellStyle name="Обычный 15 8 9" xfId="19398"/>
    <cellStyle name="Обычный 15 8 9 2" xfId="47682"/>
    <cellStyle name="Обычный 15 9" xfId="1195"/>
    <cellStyle name="Обычный 15 9 10" xfId="29486"/>
    <cellStyle name="Обычный 15 9 11" xfId="57934"/>
    <cellStyle name="Обычный 15 9 12" xfId="59284"/>
    <cellStyle name="Обычный 15 9 2" xfId="3171"/>
    <cellStyle name="Обычный 15 9 2 2" xfId="10625"/>
    <cellStyle name="Обычный 15 9 2 2 2" xfId="38910"/>
    <cellStyle name="Обычный 15 9 2 3" xfId="17319"/>
    <cellStyle name="Обычный 15 9 2 3 2" xfId="45604"/>
    <cellStyle name="Обычный 15 9 2 4" xfId="24607"/>
    <cellStyle name="Обычный 15 9 2 4 2" xfId="52891"/>
    <cellStyle name="Обычный 15 9 2 5" xfId="31461"/>
    <cellStyle name="Обычный 15 9 2 6" xfId="60629"/>
    <cellStyle name="Обычный 15 9 3" xfId="5169"/>
    <cellStyle name="Обычный 15 9 3 2" xfId="10626"/>
    <cellStyle name="Обычный 15 9 3 2 2" xfId="38911"/>
    <cellStyle name="Обычный 15 9 3 3" xfId="24608"/>
    <cellStyle name="Обычный 15 9 3 3 2" xfId="52892"/>
    <cellStyle name="Обычный 15 9 3 4" xfId="33458"/>
    <cellStyle name="Обычный 15 9 4" xfId="6487"/>
    <cellStyle name="Обычный 15 9 4 2" xfId="10627"/>
    <cellStyle name="Обычный 15 9 4 2 2" xfId="38912"/>
    <cellStyle name="Обычный 15 9 4 3" xfId="24609"/>
    <cellStyle name="Обычный 15 9 4 3 2" xfId="52893"/>
    <cellStyle name="Обычный 15 9 4 4" xfId="34774"/>
    <cellStyle name="Обычный 15 9 5" xfId="10624"/>
    <cellStyle name="Обычный 15 9 5 2" xfId="38909"/>
    <cellStyle name="Обычный 15 9 6" xfId="15344"/>
    <cellStyle name="Обычный 15 9 6 2" xfId="43629"/>
    <cellStyle name="Обычный 15 9 7" xfId="19400"/>
    <cellStyle name="Обычный 15 9 7 2" xfId="47684"/>
    <cellStyle name="Обычный 15 9 8" xfId="20631"/>
    <cellStyle name="Обычный 15 9 8 2" xfId="48915"/>
    <cellStyle name="Обычный 15 9 9" xfId="24606"/>
    <cellStyle name="Обычный 15 9 9 2" xfId="52890"/>
    <cellStyle name="Обычный 16" xfId="248"/>
    <cellStyle name="Обычный 16 10" xfId="1676"/>
    <cellStyle name="Обычный 16 10 2" xfId="3651"/>
    <cellStyle name="Обычный 16 10 2 2" xfId="10630"/>
    <cellStyle name="Обычный 16 10 2 2 2" xfId="38915"/>
    <cellStyle name="Обычный 16 10 2 3" xfId="17799"/>
    <cellStyle name="Обычный 16 10 2 3 2" xfId="46084"/>
    <cellStyle name="Обычный 16 10 2 4" xfId="24612"/>
    <cellStyle name="Обычный 16 10 2 4 2" xfId="52896"/>
    <cellStyle name="Обычный 16 10 2 5" xfId="31941"/>
    <cellStyle name="Обычный 16 10 3" xfId="10629"/>
    <cellStyle name="Обычный 16 10 3 2" xfId="38914"/>
    <cellStyle name="Обычный 16 10 4" xfId="15824"/>
    <cellStyle name="Обычный 16 10 4 2" xfId="44109"/>
    <cellStyle name="Обычный 16 10 5" xfId="24611"/>
    <cellStyle name="Обычный 16 10 5 2" xfId="52895"/>
    <cellStyle name="Обычный 16 10 6" xfId="29966"/>
    <cellStyle name="Обычный 16 10 7" xfId="60630"/>
    <cellStyle name="Обычный 16 11" xfId="2334"/>
    <cellStyle name="Обычный 16 11 2" xfId="10631"/>
    <cellStyle name="Обычный 16 11 2 2" xfId="38916"/>
    <cellStyle name="Обычный 16 11 3" xfId="16482"/>
    <cellStyle name="Обычный 16 11 3 2" xfId="44767"/>
    <cellStyle name="Обычный 16 11 4" xfId="24613"/>
    <cellStyle name="Обычный 16 11 4 2" xfId="52897"/>
    <cellStyle name="Обычный 16 11 5" xfId="30624"/>
    <cellStyle name="Обычный 16 12" xfId="4311"/>
    <cellStyle name="Обычный 16 12 2" xfId="10632"/>
    <cellStyle name="Обычный 16 12 2 2" xfId="38917"/>
    <cellStyle name="Обычный 16 12 3" xfId="18459"/>
    <cellStyle name="Обычный 16 12 3 2" xfId="46744"/>
    <cellStyle name="Обычный 16 12 4" xfId="24614"/>
    <cellStyle name="Обычный 16 12 4 2" xfId="52898"/>
    <cellStyle name="Обычный 16 12 5" xfId="32601"/>
    <cellStyle name="Обычный 16 13" xfId="4474"/>
    <cellStyle name="Обычный 16 13 2" xfId="10633"/>
    <cellStyle name="Обычный 16 13 2 2" xfId="38918"/>
    <cellStyle name="Обычный 16 13 3" xfId="18622"/>
    <cellStyle name="Обычный 16 13 3 2" xfId="46907"/>
    <cellStyle name="Обычный 16 13 4" xfId="24615"/>
    <cellStyle name="Обычный 16 13 4 2" xfId="52899"/>
    <cellStyle name="Обычный 16 13 5" xfId="32764"/>
    <cellStyle name="Обычный 16 14" xfId="5170"/>
    <cellStyle name="Обычный 16 14 2" xfId="10634"/>
    <cellStyle name="Обычный 16 14 2 2" xfId="38919"/>
    <cellStyle name="Обычный 16 14 3" xfId="24616"/>
    <cellStyle name="Обычный 16 14 3 2" xfId="52900"/>
    <cellStyle name="Обычный 16 14 4" xfId="33459"/>
    <cellStyle name="Обычный 16 15" xfId="6488"/>
    <cellStyle name="Обычный 16 15 2" xfId="10635"/>
    <cellStyle name="Обычный 16 15 2 2" xfId="38920"/>
    <cellStyle name="Обычный 16 15 3" xfId="24617"/>
    <cellStyle name="Обычный 16 15 3 2" xfId="52901"/>
    <cellStyle name="Обычный 16 15 4" xfId="34775"/>
    <cellStyle name="Обычный 16 16" xfId="7273"/>
    <cellStyle name="Обычный 16 16 2" xfId="10636"/>
    <cellStyle name="Обычный 16 16 2 2" xfId="38921"/>
    <cellStyle name="Обычный 16 16 3" xfId="24618"/>
    <cellStyle name="Обычный 16 16 3 2" xfId="52902"/>
    <cellStyle name="Обычный 16 16 4" xfId="35558"/>
    <cellStyle name="Обычный 16 17" xfId="10628"/>
    <cellStyle name="Обычный 16 17 2" xfId="38913"/>
    <cellStyle name="Обычный 16 18" xfId="14507"/>
    <cellStyle name="Обычный 16 18 2" xfId="42792"/>
    <cellStyle name="Обычный 16 19" xfId="18784"/>
    <cellStyle name="Обычный 16 19 2" xfId="47068"/>
    <cellStyle name="Обычный 16 2" xfId="249"/>
    <cellStyle name="Обычный 16 2 10" xfId="4312"/>
    <cellStyle name="Обычный 16 2 10 2" xfId="10638"/>
    <cellStyle name="Обычный 16 2 10 2 2" xfId="38923"/>
    <cellStyle name="Обычный 16 2 10 3" xfId="18460"/>
    <cellStyle name="Обычный 16 2 10 3 2" xfId="46745"/>
    <cellStyle name="Обычный 16 2 10 4" xfId="24620"/>
    <cellStyle name="Обычный 16 2 10 4 2" xfId="52904"/>
    <cellStyle name="Обычный 16 2 10 5" xfId="32602"/>
    <cellStyle name="Обычный 16 2 11" xfId="4475"/>
    <cellStyle name="Обычный 16 2 11 2" xfId="10639"/>
    <cellStyle name="Обычный 16 2 11 2 2" xfId="38924"/>
    <cellStyle name="Обычный 16 2 11 3" xfId="18623"/>
    <cellStyle name="Обычный 16 2 11 3 2" xfId="46908"/>
    <cellStyle name="Обычный 16 2 11 4" xfId="24621"/>
    <cellStyle name="Обычный 16 2 11 4 2" xfId="52905"/>
    <cellStyle name="Обычный 16 2 11 5" xfId="32765"/>
    <cellStyle name="Обычный 16 2 12" xfId="5171"/>
    <cellStyle name="Обычный 16 2 12 2" xfId="10640"/>
    <cellStyle name="Обычный 16 2 12 2 2" xfId="38925"/>
    <cellStyle name="Обычный 16 2 12 3" xfId="24622"/>
    <cellStyle name="Обычный 16 2 12 3 2" xfId="52906"/>
    <cellStyle name="Обычный 16 2 12 4" xfId="33460"/>
    <cellStyle name="Обычный 16 2 13" xfId="6489"/>
    <cellStyle name="Обычный 16 2 13 2" xfId="10641"/>
    <cellStyle name="Обычный 16 2 13 2 2" xfId="38926"/>
    <cellStyle name="Обычный 16 2 13 3" xfId="24623"/>
    <cellStyle name="Обычный 16 2 13 3 2" xfId="52907"/>
    <cellStyle name="Обычный 16 2 13 4" xfId="34776"/>
    <cellStyle name="Обычный 16 2 14" xfId="7274"/>
    <cellStyle name="Обычный 16 2 14 2" xfId="10642"/>
    <cellStyle name="Обычный 16 2 14 2 2" xfId="38927"/>
    <cellStyle name="Обычный 16 2 14 3" xfId="24624"/>
    <cellStyle name="Обычный 16 2 14 3 2" xfId="52908"/>
    <cellStyle name="Обычный 16 2 14 4" xfId="35559"/>
    <cellStyle name="Обычный 16 2 15" xfId="10637"/>
    <cellStyle name="Обычный 16 2 15 2" xfId="38922"/>
    <cellStyle name="Обычный 16 2 16" xfId="14508"/>
    <cellStyle name="Обычный 16 2 16 2" xfId="42793"/>
    <cellStyle name="Обычный 16 2 17" xfId="18785"/>
    <cellStyle name="Обычный 16 2 17 2" xfId="47069"/>
    <cellStyle name="Обычный 16 2 18" xfId="20633"/>
    <cellStyle name="Обычный 16 2 18 2" xfId="48917"/>
    <cellStyle name="Обычный 16 2 19" xfId="24619"/>
    <cellStyle name="Обычный 16 2 19 2" xfId="52903"/>
    <cellStyle name="Обычный 16 2 2" xfId="250"/>
    <cellStyle name="Обычный 16 2 2 10" xfId="5172"/>
    <cellStyle name="Обычный 16 2 2 10 2" xfId="10644"/>
    <cellStyle name="Обычный 16 2 2 10 2 2" xfId="38929"/>
    <cellStyle name="Обычный 16 2 2 10 3" xfId="24626"/>
    <cellStyle name="Обычный 16 2 2 10 3 2" xfId="52910"/>
    <cellStyle name="Обычный 16 2 2 10 4" xfId="33461"/>
    <cellStyle name="Обычный 16 2 2 11" xfId="6490"/>
    <cellStyle name="Обычный 16 2 2 11 2" xfId="10645"/>
    <cellStyle name="Обычный 16 2 2 11 2 2" xfId="38930"/>
    <cellStyle name="Обычный 16 2 2 11 3" xfId="24627"/>
    <cellStyle name="Обычный 16 2 2 11 3 2" xfId="52911"/>
    <cellStyle name="Обычный 16 2 2 11 4" xfId="34777"/>
    <cellStyle name="Обычный 16 2 2 12" xfId="7275"/>
    <cellStyle name="Обычный 16 2 2 12 2" xfId="10646"/>
    <cellStyle name="Обычный 16 2 2 12 2 2" xfId="38931"/>
    <cellStyle name="Обычный 16 2 2 12 3" xfId="24628"/>
    <cellStyle name="Обычный 16 2 2 12 3 2" xfId="52912"/>
    <cellStyle name="Обычный 16 2 2 12 4" xfId="35560"/>
    <cellStyle name="Обычный 16 2 2 13" xfId="10643"/>
    <cellStyle name="Обычный 16 2 2 13 2" xfId="38928"/>
    <cellStyle name="Обычный 16 2 2 14" xfId="14509"/>
    <cellStyle name="Обычный 16 2 2 14 2" xfId="42794"/>
    <cellStyle name="Обычный 16 2 2 15" xfId="18786"/>
    <cellStyle name="Обычный 16 2 2 15 2" xfId="47070"/>
    <cellStyle name="Обычный 16 2 2 16" xfId="20634"/>
    <cellStyle name="Обычный 16 2 2 16 2" xfId="48918"/>
    <cellStyle name="Обычный 16 2 2 17" xfId="24625"/>
    <cellStyle name="Обычный 16 2 2 17 2" xfId="52909"/>
    <cellStyle name="Обычный 16 2 2 18" xfId="28489"/>
    <cellStyle name="Обычный 16 2 2 18 2" xfId="56773"/>
    <cellStyle name="Обычный 16 2 2 19" xfId="28651"/>
    <cellStyle name="Обычный 16 2 2 2" xfId="251"/>
    <cellStyle name="Обычный 16 2 2 2 10" xfId="6491"/>
    <cellStyle name="Обычный 16 2 2 2 10 2" xfId="10648"/>
    <cellStyle name="Обычный 16 2 2 2 10 2 2" xfId="38933"/>
    <cellStyle name="Обычный 16 2 2 2 10 3" xfId="24630"/>
    <cellStyle name="Обычный 16 2 2 2 10 3 2" xfId="52914"/>
    <cellStyle name="Обычный 16 2 2 2 10 4" xfId="34778"/>
    <cellStyle name="Обычный 16 2 2 2 11" xfId="7276"/>
    <cellStyle name="Обычный 16 2 2 2 11 2" xfId="10649"/>
    <cellStyle name="Обычный 16 2 2 2 11 2 2" xfId="38934"/>
    <cellStyle name="Обычный 16 2 2 2 11 3" xfId="24631"/>
    <cellStyle name="Обычный 16 2 2 2 11 3 2" xfId="52915"/>
    <cellStyle name="Обычный 16 2 2 2 11 4" xfId="35561"/>
    <cellStyle name="Обычный 16 2 2 2 12" xfId="10647"/>
    <cellStyle name="Обычный 16 2 2 2 12 2" xfId="38932"/>
    <cellStyle name="Обычный 16 2 2 2 13" xfId="14510"/>
    <cellStyle name="Обычный 16 2 2 2 13 2" xfId="42795"/>
    <cellStyle name="Обычный 16 2 2 2 14" xfId="18787"/>
    <cellStyle name="Обычный 16 2 2 2 14 2" xfId="47071"/>
    <cellStyle name="Обычный 16 2 2 2 15" xfId="20635"/>
    <cellStyle name="Обычный 16 2 2 2 15 2" xfId="48919"/>
    <cellStyle name="Обычный 16 2 2 2 16" xfId="24629"/>
    <cellStyle name="Обычный 16 2 2 2 16 2" xfId="52913"/>
    <cellStyle name="Обычный 16 2 2 2 17" xfId="28490"/>
    <cellStyle name="Обычный 16 2 2 2 17 2" xfId="56774"/>
    <cellStyle name="Обычный 16 2 2 2 18" xfId="28652"/>
    <cellStyle name="Обычный 16 2 2 2 19" xfId="56934"/>
    <cellStyle name="Обычный 16 2 2 2 2" xfId="513"/>
    <cellStyle name="Обычный 16 2 2 2 2 10" xfId="19401"/>
    <cellStyle name="Обычный 16 2 2 2 2 10 2" xfId="47685"/>
    <cellStyle name="Обычный 16 2 2 2 2 11" xfId="20636"/>
    <cellStyle name="Обычный 16 2 2 2 2 11 2" xfId="48920"/>
    <cellStyle name="Обычный 16 2 2 2 2 12" xfId="24632"/>
    <cellStyle name="Обычный 16 2 2 2 2 12 2" xfId="52916"/>
    <cellStyle name="Обычный 16 2 2 2 2 13" xfId="28816"/>
    <cellStyle name="Обычный 16 2 2 2 2 14" xfId="57939"/>
    <cellStyle name="Обычный 16 2 2 2 2 15" xfId="59289"/>
    <cellStyle name="Обычный 16 2 2 2 2 2" xfId="853"/>
    <cellStyle name="Обычный 16 2 2 2 2 2 10" xfId="20637"/>
    <cellStyle name="Обычный 16 2 2 2 2 2 10 2" xfId="48921"/>
    <cellStyle name="Обычный 16 2 2 2 2 2 11" xfId="24633"/>
    <cellStyle name="Обычный 16 2 2 2 2 2 11 2" xfId="52917"/>
    <cellStyle name="Обычный 16 2 2 2 2 2 12" xfId="29145"/>
    <cellStyle name="Обычный 16 2 2 2 2 2 13" xfId="57940"/>
    <cellStyle name="Обычный 16 2 2 2 2 2 14" xfId="59290"/>
    <cellStyle name="Обычный 16 2 2 2 2 2 2" xfId="1248"/>
    <cellStyle name="Обычный 16 2 2 2 2 2 2 10" xfId="29539"/>
    <cellStyle name="Обычный 16 2 2 2 2 2 2 11" xfId="57941"/>
    <cellStyle name="Обычный 16 2 2 2 2 2 2 12" xfId="59291"/>
    <cellStyle name="Обычный 16 2 2 2 2 2 2 2" xfId="3224"/>
    <cellStyle name="Обычный 16 2 2 2 2 2 2 2 2" xfId="10653"/>
    <cellStyle name="Обычный 16 2 2 2 2 2 2 2 2 2" xfId="38938"/>
    <cellStyle name="Обычный 16 2 2 2 2 2 2 2 3" xfId="17372"/>
    <cellStyle name="Обычный 16 2 2 2 2 2 2 2 3 2" xfId="45657"/>
    <cellStyle name="Обычный 16 2 2 2 2 2 2 2 4" xfId="24635"/>
    <cellStyle name="Обычный 16 2 2 2 2 2 2 2 4 2" xfId="52919"/>
    <cellStyle name="Обычный 16 2 2 2 2 2 2 2 5" xfId="31514"/>
    <cellStyle name="Обычный 16 2 2 2 2 2 2 2 6" xfId="60636"/>
    <cellStyle name="Обычный 16 2 2 2 2 2 2 3" xfId="5176"/>
    <cellStyle name="Обычный 16 2 2 2 2 2 2 3 2" xfId="10654"/>
    <cellStyle name="Обычный 16 2 2 2 2 2 2 3 2 2" xfId="38939"/>
    <cellStyle name="Обычный 16 2 2 2 2 2 2 3 3" xfId="24636"/>
    <cellStyle name="Обычный 16 2 2 2 2 2 2 3 3 2" xfId="52920"/>
    <cellStyle name="Обычный 16 2 2 2 2 2 2 3 4" xfId="33465"/>
    <cellStyle name="Обычный 16 2 2 2 2 2 2 4" xfId="6494"/>
    <cellStyle name="Обычный 16 2 2 2 2 2 2 4 2" xfId="10655"/>
    <cellStyle name="Обычный 16 2 2 2 2 2 2 4 2 2" xfId="38940"/>
    <cellStyle name="Обычный 16 2 2 2 2 2 2 4 3" xfId="24637"/>
    <cellStyle name="Обычный 16 2 2 2 2 2 2 4 3 2" xfId="52921"/>
    <cellStyle name="Обычный 16 2 2 2 2 2 2 4 4" xfId="34781"/>
    <cellStyle name="Обычный 16 2 2 2 2 2 2 5" xfId="10652"/>
    <cellStyle name="Обычный 16 2 2 2 2 2 2 5 2" xfId="38937"/>
    <cellStyle name="Обычный 16 2 2 2 2 2 2 6" xfId="15397"/>
    <cellStyle name="Обычный 16 2 2 2 2 2 2 6 2" xfId="43682"/>
    <cellStyle name="Обычный 16 2 2 2 2 2 2 7" xfId="19403"/>
    <cellStyle name="Обычный 16 2 2 2 2 2 2 7 2" xfId="47687"/>
    <cellStyle name="Обычный 16 2 2 2 2 2 2 8" xfId="20638"/>
    <cellStyle name="Обычный 16 2 2 2 2 2 2 8 2" xfId="48922"/>
    <cellStyle name="Обычный 16 2 2 2 2 2 2 9" xfId="24634"/>
    <cellStyle name="Обычный 16 2 2 2 2 2 2 9 2" xfId="52918"/>
    <cellStyle name="Обычный 16 2 2 2 2 2 3" xfId="2172"/>
    <cellStyle name="Обычный 16 2 2 2 2 2 3 2" xfId="4147"/>
    <cellStyle name="Обычный 16 2 2 2 2 2 3 2 2" xfId="10657"/>
    <cellStyle name="Обычный 16 2 2 2 2 2 3 2 2 2" xfId="38942"/>
    <cellStyle name="Обычный 16 2 2 2 2 2 3 2 3" xfId="18295"/>
    <cellStyle name="Обычный 16 2 2 2 2 2 3 2 3 2" xfId="46580"/>
    <cellStyle name="Обычный 16 2 2 2 2 2 3 2 4" xfId="24639"/>
    <cellStyle name="Обычный 16 2 2 2 2 2 3 2 4 2" xfId="52923"/>
    <cellStyle name="Обычный 16 2 2 2 2 2 3 2 5" xfId="32437"/>
    <cellStyle name="Обычный 16 2 2 2 2 2 3 3" xfId="10656"/>
    <cellStyle name="Обычный 16 2 2 2 2 2 3 3 2" xfId="38941"/>
    <cellStyle name="Обычный 16 2 2 2 2 2 3 4" xfId="16320"/>
    <cellStyle name="Обычный 16 2 2 2 2 2 3 4 2" xfId="44605"/>
    <cellStyle name="Обычный 16 2 2 2 2 2 3 5" xfId="24638"/>
    <cellStyle name="Обычный 16 2 2 2 2 2 3 5 2" xfId="52922"/>
    <cellStyle name="Обычный 16 2 2 2 2 2 3 6" xfId="30462"/>
    <cellStyle name="Обычный 16 2 2 2 2 2 3 7" xfId="60635"/>
    <cellStyle name="Обычный 16 2 2 2 2 2 4" xfId="2830"/>
    <cellStyle name="Обычный 16 2 2 2 2 2 4 2" xfId="10658"/>
    <cellStyle name="Обычный 16 2 2 2 2 2 4 2 2" xfId="38943"/>
    <cellStyle name="Обычный 16 2 2 2 2 2 4 3" xfId="16978"/>
    <cellStyle name="Обычный 16 2 2 2 2 2 4 3 2" xfId="45263"/>
    <cellStyle name="Обычный 16 2 2 2 2 2 4 4" xfId="24640"/>
    <cellStyle name="Обычный 16 2 2 2 2 2 4 4 2" xfId="52924"/>
    <cellStyle name="Обычный 16 2 2 2 2 2 4 5" xfId="31120"/>
    <cellStyle name="Обычный 16 2 2 2 2 2 5" xfId="5175"/>
    <cellStyle name="Обычный 16 2 2 2 2 2 5 2" xfId="10659"/>
    <cellStyle name="Обычный 16 2 2 2 2 2 5 2 2" xfId="38944"/>
    <cellStyle name="Обычный 16 2 2 2 2 2 5 3" xfId="24641"/>
    <cellStyle name="Обычный 16 2 2 2 2 2 5 3 2" xfId="52925"/>
    <cellStyle name="Обычный 16 2 2 2 2 2 5 4" xfId="33464"/>
    <cellStyle name="Обычный 16 2 2 2 2 2 6" xfId="6493"/>
    <cellStyle name="Обычный 16 2 2 2 2 2 6 2" xfId="10660"/>
    <cellStyle name="Обычный 16 2 2 2 2 2 6 2 2" xfId="38945"/>
    <cellStyle name="Обычный 16 2 2 2 2 2 6 3" xfId="24642"/>
    <cellStyle name="Обычный 16 2 2 2 2 2 6 3 2" xfId="52926"/>
    <cellStyle name="Обычный 16 2 2 2 2 2 6 4" xfId="34780"/>
    <cellStyle name="Обычный 16 2 2 2 2 2 7" xfId="10651"/>
    <cellStyle name="Обычный 16 2 2 2 2 2 7 2" xfId="38936"/>
    <cellStyle name="Обычный 16 2 2 2 2 2 8" xfId="15003"/>
    <cellStyle name="Обычный 16 2 2 2 2 2 8 2" xfId="43288"/>
    <cellStyle name="Обычный 16 2 2 2 2 2 9" xfId="19402"/>
    <cellStyle name="Обычный 16 2 2 2 2 2 9 2" xfId="47686"/>
    <cellStyle name="Обычный 16 2 2 2 2 3" xfId="1247"/>
    <cellStyle name="Обычный 16 2 2 2 2 3 10" xfId="29538"/>
    <cellStyle name="Обычный 16 2 2 2 2 3 11" xfId="57942"/>
    <cellStyle name="Обычный 16 2 2 2 2 3 12" xfId="59292"/>
    <cellStyle name="Обычный 16 2 2 2 2 3 2" xfId="3223"/>
    <cellStyle name="Обычный 16 2 2 2 2 3 2 2" xfId="10662"/>
    <cellStyle name="Обычный 16 2 2 2 2 3 2 2 2" xfId="38947"/>
    <cellStyle name="Обычный 16 2 2 2 2 3 2 3" xfId="17371"/>
    <cellStyle name="Обычный 16 2 2 2 2 3 2 3 2" xfId="45656"/>
    <cellStyle name="Обычный 16 2 2 2 2 3 2 4" xfId="24644"/>
    <cellStyle name="Обычный 16 2 2 2 2 3 2 4 2" xfId="52928"/>
    <cellStyle name="Обычный 16 2 2 2 2 3 2 5" xfId="31513"/>
    <cellStyle name="Обычный 16 2 2 2 2 3 2 6" xfId="60637"/>
    <cellStyle name="Обычный 16 2 2 2 2 3 3" xfId="5177"/>
    <cellStyle name="Обычный 16 2 2 2 2 3 3 2" xfId="10663"/>
    <cellStyle name="Обычный 16 2 2 2 2 3 3 2 2" xfId="38948"/>
    <cellStyle name="Обычный 16 2 2 2 2 3 3 3" xfId="24645"/>
    <cellStyle name="Обычный 16 2 2 2 2 3 3 3 2" xfId="52929"/>
    <cellStyle name="Обычный 16 2 2 2 2 3 3 4" xfId="33466"/>
    <cellStyle name="Обычный 16 2 2 2 2 3 4" xfId="6495"/>
    <cellStyle name="Обычный 16 2 2 2 2 3 4 2" xfId="10664"/>
    <cellStyle name="Обычный 16 2 2 2 2 3 4 2 2" xfId="38949"/>
    <cellStyle name="Обычный 16 2 2 2 2 3 4 3" xfId="24646"/>
    <cellStyle name="Обычный 16 2 2 2 2 3 4 3 2" xfId="52930"/>
    <cellStyle name="Обычный 16 2 2 2 2 3 4 4" xfId="34782"/>
    <cellStyle name="Обычный 16 2 2 2 2 3 5" xfId="10661"/>
    <cellStyle name="Обычный 16 2 2 2 2 3 5 2" xfId="38946"/>
    <cellStyle name="Обычный 16 2 2 2 2 3 6" xfId="15396"/>
    <cellStyle name="Обычный 16 2 2 2 2 3 6 2" xfId="43681"/>
    <cellStyle name="Обычный 16 2 2 2 2 3 7" xfId="19404"/>
    <cellStyle name="Обычный 16 2 2 2 2 3 7 2" xfId="47688"/>
    <cellStyle name="Обычный 16 2 2 2 2 3 8" xfId="20639"/>
    <cellStyle name="Обычный 16 2 2 2 2 3 8 2" xfId="48923"/>
    <cellStyle name="Обычный 16 2 2 2 2 3 9" xfId="24643"/>
    <cellStyle name="Обычный 16 2 2 2 2 3 9 2" xfId="52927"/>
    <cellStyle name="Обычный 16 2 2 2 2 4" xfId="1843"/>
    <cellStyle name="Обычный 16 2 2 2 2 4 2" xfId="3818"/>
    <cellStyle name="Обычный 16 2 2 2 2 4 2 2" xfId="10666"/>
    <cellStyle name="Обычный 16 2 2 2 2 4 2 2 2" xfId="38951"/>
    <cellStyle name="Обычный 16 2 2 2 2 4 2 3" xfId="17966"/>
    <cellStyle name="Обычный 16 2 2 2 2 4 2 3 2" xfId="46251"/>
    <cellStyle name="Обычный 16 2 2 2 2 4 2 4" xfId="24648"/>
    <cellStyle name="Обычный 16 2 2 2 2 4 2 4 2" xfId="52932"/>
    <cellStyle name="Обычный 16 2 2 2 2 4 2 5" xfId="32108"/>
    <cellStyle name="Обычный 16 2 2 2 2 4 3" xfId="10665"/>
    <cellStyle name="Обычный 16 2 2 2 2 4 3 2" xfId="38950"/>
    <cellStyle name="Обычный 16 2 2 2 2 4 4" xfId="15991"/>
    <cellStyle name="Обычный 16 2 2 2 2 4 4 2" xfId="44276"/>
    <cellStyle name="Обычный 16 2 2 2 2 4 5" xfId="24647"/>
    <cellStyle name="Обычный 16 2 2 2 2 4 5 2" xfId="52931"/>
    <cellStyle name="Обычный 16 2 2 2 2 4 6" xfId="30133"/>
    <cellStyle name="Обычный 16 2 2 2 2 4 7" xfId="60634"/>
    <cellStyle name="Обычный 16 2 2 2 2 5" xfId="2501"/>
    <cellStyle name="Обычный 16 2 2 2 2 5 2" xfId="10667"/>
    <cellStyle name="Обычный 16 2 2 2 2 5 2 2" xfId="38952"/>
    <cellStyle name="Обычный 16 2 2 2 2 5 3" xfId="16649"/>
    <cellStyle name="Обычный 16 2 2 2 2 5 3 2" xfId="44934"/>
    <cellStyle name="Обычный 16 2 2 2 2 5 4" xfId="24649"/>
    <cellStyle name="Обычный 16 2 2 2 2 5 4 2" xfId="52933"/>
    <cellStyle name="Обычный 16 2 2 2 2 5 5" xfId="30791"/>
    <cellStyle name="Обычный 16 2 2 2 2 6" xfId="5174"/>
    <cellStyle name="Обычный 16 2 2 2 2 6 2" xfId="10668"/>
    <cellStyle name="Обычный 16 2 2 2 2 6 2 2" xfId="38953"/>
    <cellStyle name="Обычный 16 2 2 2 2 6 3" xfId="24650"/>
    <cellStyle name="Обычный 16 2 2 2 2 6 3 2" xfId="52934"/>
    <cellStyle name="Обычный 16 2 2 2 2 6 4" xfId="33463"/>
    <cellStyle name="Обычный 16 2 2 2 2 7" xfId="6492"/>
    <cellStyle name="Обычный 16 2 2 2 2 7 2" xfId="10669"/>
    <cellStyle name="Обычный 16 2 2 2 2 7 2 2" xfId="38954"/>
    <cellStyle name="Обычный 16 2 2 2 2 7 3" xfId="24651"/>
    <cellStyle name="Обычный 16 2 2 2 2 7 3 2" xfId="52935"/>
    <cellStyle name="Обычный 16 2 2 2 2 7 4" xfId="34779"/>
    <cellStyle name="Обычный 16 2 2 2 2 8" xfId="10650"/>
    <cellStyle name="Обычный 16 2 2 2 2 8 2" xfId="38935"/>
    <cellStyle name="Обычный 16 2 2 2 2 9" xfId="14674"/>
    <cellStyle name="Обычный 16 2 2 2 2 9 2" xfId="42959"/>
    <cellStyle name="Обычный 16 2 2 2 20" xfId="57228"/>
    <cellStyle name="Обычный 16 2 2 2 21" xfId="57938"/>
    <cellStyle name="Обычный 16 2 2 2 22" xfId="59288"/>
    <cellStyle name="Обычный 16 2 2 2 3" xfId="686"/>
    <cellStyle name="Обычный 16 2 2 2 3 10" xfId="20640"/>
    <cellStyle name="Обычный 16 2 2 2 3 10 2" xfId="48924"/>
    <cellStyle name="Обычный 16 2 2 2 3 11" xfId="24652"/>
    <cellStyle name="Обычный 16 2 2 2 3 11 2" xfId="52936"/>
    <cellStyle name="Обычный 16 2 2 2 3 12" xfId="28981"/>
    <cellStyle name="Обычный 16 2 2 2 3 13" xfId="57943"/>
    <cellStyle name="Обычный 16 2 2 2 3 14" xfId="59293"/>
    <cellStyle name="Обычный 16 2 2 2 3 2" xfId="1249"/>
    <cellStyle name="Обычный 16 2 2 2 3 2 10" xfId="29540"/>
    <cellStyle name="Обычный 16 2 2 2 3 2 11" xfId="57944"/>
    <cellStyle name="Обычный 16 2 2 2 3 2 12" xfId="59294"/>
    <cellStyle name="Обычный 16 2 2 2 3 2 2" xfId="3225"/>
    <cellStyle name="Обычный 16 2 2 2 3 2 2 2" xfId="10672"/>
    <cellStyle name="Обычный 16 2 2 2 3 2 2 2 2" xfId="38957"/>
    <cellStyle name="Обычный 16 2 2 2 3 2 2 3" xfId="17373"/>
    <cellStyle name="Обычный 16 2 2 2 3 2 2 3 2" xfId="45658"/>
    <cellStyle name="Обычный 16 2 2 2 3 2 2 4" xfId="24654"/>
    <cellStyle name="Обычный 16 2 2 2 3 2 2 4 2" xfId="52938"/>
    <cellStyle name="Обычный 16 2 2 2 3 2 2 5" xfId="31515"/>
    <cellStyle name="Обычный 16 2 2 2 3 2 2 6" xfId="60639"/>
    <cellStyle name="Обычный 16 2 2 2 3 2 3" xfId="5179"/>
    <cellStyle name="Обычный 16 2 2 2 3 2 3 2" xfId="10673"/>
    <cellStyle name="Обычный 16 2 2 2 3 2 3 2 2" xfId="38958"/>
    <cellStyle name="Обычный 16 2 2 2 3 2 3 3" xfId="24655"/>
    <cellStyle name="Обычный 16 2 2 2 3 2 3 3 2" xfId="52939"/>
    <cellStyle name="Обычный 16 2 2 2 3 2 3 4" xfId="33468"/>
    <cellStyle name="Обычный 16 2 2 2 3 2 4" xfId="6497"/>
    <cellStyle name="Обычный 16 2 2 2 3 2 4 2" xfId="10674"/>
    <cellStyle name="Обычный 16 2 2 2 3 2 4 2 2" xfId="38959"/>
    <cellStyle name="Обычный 16 2 2 2 3 2 4 3" xfId="24656"/>
    <cellStyle name="Обычный 16 2 2 2 3 2 4 3 2" xfId="52940"/>
    <cellStyle name="Обычный 16 2 2 2 3 2 4 4" xfId="34784"/>
    <cellStyle name="Обычный 16 2 2 2 3 2 5" xfId="10671"/>
    <cellStyle name="Обычный 16 2 2 2 3 2 5 2" xfId="38956"/>
    <cellStyle name="Обычный 16 2 2 2 3 2 6" xfId="15398"/>
    <cellStyle name="Обычный 16 2 2 2 3 2 6 2" xfId="43683"/>
    <cellStyle name="Обычный 16 2 2 2 3 2 7" xfId="19406"/>
    <cellStyle name="Обычный 16 2 2 2 3 2 7 2" xfId="47690"/>
    <cellStyle name="Обычный 16 2 2 2 3 2 8" xfId="20641"/>
    <cellStyle name="Обычный 16 2 2 2 3 2 8 2" xfId="48925"/>
    <cellStyle name="Обычный 16 2 2 2 3 2 9" xfId="24653"/>
    <cellStyle name="Обычный 16 2 2 2 3 2 9 2" xfId="52937"/>
    <cellStyle name="Обычный 16 2 2 2 3 3" xfId="2008"/>
    <cellStyle name="Обычный 16 2 2 2 3 3 2" xfId="3983"/>
    <cellStyle name="Обычный 16 2 2 2 3 3 2 2" xfId="10676"/>
    <cellStyle name="Обычный 16 2 2 2 3 3 2 2 2" xfId="38961"/>
    <cellStyle name="Обычный 16 2 2 2 3 3 2 3" xfId="18131"/>
    <cellStyle name="Обычный 16 2 2 2 3 3 2 3 2" xfId="46416"/>
    <cellStyle name="Обычный 16 2 2 2 3 3 2 4" xfId="24658"/>
    <cellStyle name="Обычный 16 2 2 2 3 3 2 4 2" xfId="52942"/>
    <cellStyle name="Обычный 16 2 2 2 3 3 2 5" xfId="32273"/>
    <cellStyle name="Обычный 16 2 2 2 3 3 3" xfId="10675"/>
    <cellStyle name="Обычный 16 2 2 2 3 3 3 2" xfId="38960"/>
    <cellStyle name="Обычный 16 2 2 2 3 3 4" xfId="16156"/>
    <cellStyle name="Обычный 16 2 2 2 3 3 4 2" xfId="44441"/>
    <cellStyle name="Обычный 16 2 2 2 3 3 5" xfId="24657"/>
    <cellStyle name="Обычный 16 2 2 2 3 3 5 2" xfId="52941"/>
    <cellStyle name="Обычный 16 2 2 2 3 3 6" xfId="30298"/>
    <cellStyle name="Обычный 16 2 2 2 3 3 7" xfId="60638"/>
    <cellStyle name="Обычный 16 2 2 2 3 4" xfId="2666"/>
    <cellStyle name="Обычный 16 2 2 2 3 4 2" xfId="10677"/>
    <cellStyle name="Обычный 16 2 2 2 3 4 2 2" xfId="38962"/>
    <cellStyle name="Обычный 16 2 2 2 3 4 3" xfId="16814"/>
    <cellStyle name="Обычный 16 2 2 2 3 4 3 2" xfId="45099"/>
    <cellStyle name="Обычный 16 2 2 2 3 4 4" xfId="24659"/>
    <cellStyle name="Обычный 16 2 2 2 3 4 4 2" xfId="52943"/>
    <cellStyle name="Обычный 16 2 2 2 3 4 5" xfId="30956"/>
    <cellStyle name="Обычный 16 2 2 2 3 5" xfId="5178"/>
    <cellStyle name="Обычный 16 2 2 2 3 5 2" xfId="10678"/>
    <cellStyle name="Обычный 16 2 2 2 3 5 2 2" xfId="38963"/>
    <cellStyle name="Обычный 16 2 2 2 3 5 3" xfId="24660"/>
    <cellStyle name="Обычный 16 2 2 2 3 5 3 2" xfId="52944"/>
    <cellStyle name="Обычный 16 2 2 2 3 5 4" xfId="33467"/>
    <cellStyle name="Обычный 16 2 2 2 3 6" xfId="6496"/>
    <cellStyle name="Обычный 16 2 2 2 3 6 2" xfId="10679"/>
    <cellStyle name="Обычный 16 2 2 2 3 6 2 2" xfId="38964"/>
    <cellStyle name="Обычный 16 2 2 2 3 6 3" xfId="24661"/>
    <cellStyle name="Обычный 16 2 2 2 3 6 3 2" xfId="52945"/>
    <cellStyle name="Обычный 16 2 2 2 3 6 4" xfId="34783"/>
    <cellStyle name="Обычный 16 2 2 2 3 7" xfId="10670"/>
    <cellStyle name="Обычный 16 2 2 2 3 7 2" xfId="38955"/>
    <cellStyle name="Обычный 16 2 2 2 3 8" xfId="14839"/>
    <cellStyle name="Обычный 16 2 2 2 3 8 2" xfId="43124"/>
    <cellStyle name="Обычный 16 2 2 2 3 9" xfId="19405"/>
    <cellStyle name="Обычный 16 2 2 2 3 9 2" xfId="47689"/>
    <cellStyle name="Обычный 16 2 2 2 4" xfId="1246"/>
    <cellStyle name="Обычный 16 2 2 2 4 10" xfId="29537"/>
    <cellStyle name="Обычный 16 2 2 2 4 11" xfId="57945"/>
    <cellStyle name="Обычный 16 2 2 2 4 12" xfId="59295"/>
    <cellStyle name="Обычный 16 2 2 2 4 2" xfId="3222"/>
    <cellStyle name="Обычный 16 2 2 2 4 2 2" xfId="10681"/>
    <cellStyle name="Обычный 16 2 2 2 4 2 2 2" xfId="38966"/>
    <cellStyle name="Обычный 16 2 2 2 4 2 3" xfId="17370"/>
    <cellStyle name="Обычный 16 2 2 2 4 2 3 2" xfId="45655"/>
    <cellStyle name="Обычный 16 2 2 2 4 2 4" xfId="24663"/>
    <cellStyle name="Обычный 16 2 2 2 4 2 4 2" xfId="52947"/>
    <cellStyle name="Обычный 16 2 2 2 4 2 5" xfId="31512"/>
    <cellStyle name="Обычный 16 2 2 2 4 2 6" xfId="60640"/>
    <cellStyle name="Обычный 16 2 2 2 4 3" xfId="5180"/>
    <cellStyle name="Обычный 16 2 2 2 4 3 2" xfId="10682"/>
    <cellStyle name="Обычный 16 2 2 2 4 3 2 2" xfId="38967"/>
    <cellStyle name="Обычный 16 2 2 2 4 3 3" xfId="24664"/>
    <cellStyle name="Обычный 16 2 2 2 4 3 3 2" xfId="52948"/>
    <cellStyle name="Обычный 16 2 2 2 4 3 4" xfId="33469"/>
    <cellStyle name="Обычный 16 2 2 2 4 4" xfId="6498"/>
    <cellStyle name="Обычный 16 2 2 2 4 4 2" xfId="10683"/>
    <cellStyle name="Обычный 16 2 2 2 4 4 2 2" xfId="38968"/>
    <cellStyle name="Обычный 16 2 2 2 4 4 3" xfId="24665"/>
    <cellStyle name="Обычный 16 2 2 2 4 4 3 2" xfId="52949"/>
    <cellStyle name="Обычный 16 2 2 2 4 4 4" xfId="34785"/>
    <cellStyle name="Обычный 16 2 2 2 4 5" xfId="10680"/>
    <cellStyle name="Обычный 16 2 2 2 4 5 2" xfId="38965"/>
    <cellStyle name="Обычный 16 2 2 2 4 6" xfId="15395"/>
    <cellStyle name="Обычный 16 2 2 2 4 6 2" xfId="43680"/>
    <cellStyle name="Обычный 16 2 2 2 4 7" xfId="19407"/>
    <cellStyle name="Обычный 16 2 2 2 4 7 2" xfId="47691"/>
    <cellStyle name="Обычный 16 2 2 2 4 8" xfId="20642"/>
    <cellStyle name="Обычный 16 2 2 2 4 8 2" xfId="48926"/>
    <cellStyle name="Обычный 16 2 2 2 4 9" xfId="24662"/>
    <cellStyle name="Обычный 16 2 2 2 4 9 2" xfId="52946"/>
    <cellStyle name="Обычный 16 2 2 2 5" xfId="1679"/>
    <cellStyle name="Обычный 16 2 2 2 5 2" xfId="3654"/>
    <cellStyle name="Обычный 16 2 2 2 5 2 2" xfId="10685"/>
    <cellStyle name="Обычный 16 2 2 2 5 2 2 2" xfId="38970"/>
    <cellStyle name="Обычный 16 2 2 2 5 2 3" xfId="17802"/>
    <cellStyle name="Обычный 16 2 2 2 5 2 3 2" xfId="46087"/>
    <cellStyle name="Обычный 16 2 2 2 5 2 4" xfId="24667"/>
    <cellStyle name="Обычный 16 2 2 2 5 2 4 2" xfId="52951"/>
    <cellStyle name="Обычный 16 2 2 2 5 2 5" xfId="31944"/>
    <cellStyle name="Обычный 16 2 2 2 5 3" xfId="10684"/>
    <cellStyle name="Обычный 16 2 2 2 5 3 2" xfId="38969"/>
    <cellStyle name="Обычный 16 2 2 2 5 4" xfId="15827"/>
    <cellStyle name="Обычный 16 2 2 2 5 4 2" xfId="44112"/>
    <cellStyle name="Обычный 16 2 2 2 5 5" xfId="24666"/>
    <cellStyle name="Обычный 16 2 2 2 5 5 2" xfId="52950"/>
    <cellStyle name="Обычный 16 2 2 2 5 6" xfId="29969"/>
    <cellStyle name="Обычный 16 2 2 2 5 7" xfId="60633"/>
    <cellStyle name="Обычный 16 2 2 2 6" xfId="2337"/>
    <cellStyle name="Обычный 16 2 2 2 6 2" xfId="10686"/>
    <cellStyle name="Обычный 16 2 2 2 6 2 2" xfId="38971"/>
    <cellStyle name="Обычный 16 2 2 2 6 3" xfId="16485"/>
    <cellStyle name="Обычный 16 2 2 2 6 3 2" xfId="44770"/>
    <cellStyle name="Обычный 16 2 2 2 6 4" xfId="24668"/>
    <cellStyle name="Обычный 16 2 2 2 6 4 2" xfId="52952"/>
    <cellStyle name="Обычный 16 2 2 2 6 5" xfId="30627"/>
    <cellStyle name="Обычный 16 2 2 2 7" xfId="4314"/>
    <cellStyle name="Обычный 16 2 2 2 7 2" xfId="10687"/>
    <cellStyle name="Обычный 16 2 2 2 7 2 2" xfId="38972"/>
    <cellStyle name="Обычный 16 2 2 2 7 3" xfId="18462"/>
    <cellStyle name="Обычный 16 2 2 2 7 3 2" xfId="46747"/>
    <cellStyle name="Обычный 16 2 2 2 7 4" xfId="24669"/>
    <cellStyle name="Обычный 16 2 2 2 7 4 2" xfId="52953"/>
    <cellStyle name="Обычный 16 2 2 2 7 5" xfId="32604"/>
    <cellStyle name="Обычный 16 2 2 2 8" xfId="4477"/>
    <cellStyle name="Обычный 16 2 2 2 8 2" xfId="10688"/>
    <cellStyle name="Обычный 16 2 2 2 8 2 2" xfId="38973"/>
    <cellStyle name="Обычный 16 2 2 2 8 3" xfId="18625"/>
    <cellStyle name="Обычный 16 2 2 2 8 3 2" xfId="46910"/>
    <cellStyle name="Обычный 16 2 2 2 8 4" xfId="24670"/>
    <cellStyle name="Обычный 16 2 2 2 8 4 2" xfId="52954"/>
    <cellStyle name="Обычный 16 2 2 2 8 5" xfId="32767"/>
    <cellStyle name="Обычный 16 2 2 2 9" xfId="5173"/>
    <cellStyle name="Обычный 16 2 2 2 9 2" xfId="10689"/>
    <cellStyle name="Обычный 16 2 2 2 9 2 2" xfId="38974"/>
    <cellStyle name="Обычный 16 2 2 2 9 3" xfId="24671"/>
    <cellStyle name="Обычный 16 2 2 2 9 3 2" xfId="52955"/>
    <cellStyle name="Обычный 16 2 2 2 9 4" xfId="33462"/>
    <cellStyle name="Обычный 16 2 2 20" xfId="56933"/>
    <cellStyle name="Обычный 16 2 2 21" xfId="57227"/>
    <cellStyle name="Обычный 16 2 2 22" xfId="57937"/>
    <cellStyle name="Обычный 16 2 2 23" xfId="59287"/>
    <cellStyle name="Обычный 16 2 2 3" xfId="512"/>
    <cellStyle name="Обычный 16 2 2 3 10" xfId="19408"/>
    <cellStyle name="Обычный 16 2 2 3 10 2" xfId="47692"/>
    <cellStyle name="Обычный 16 2 2 3 11" xfId="20643"/>
    <cellStyle name="Обычный 16 2 2 3 11 2" xfId="48927"/>
    <cellStyle name="Обычный 16 2 2 3 12" xfId="24672"/>
    <cellStyle name="Обычный 16 2 2 3 12 2" xfId="52956"/>
    <cellStyle name="Обычный 16 2 2 3 13" xfId="28815"/>
    <cellStyle name="Обычный 16 2 2 3 14" xfId="57946"/>
    <cellStyle name="Обычный 16 2 2 3 15" xfId="59296"/>
    <cellStyle name="Обычный 16 2 2 3 2" xfId="852"/>
    <cellStyle name="Обычный 16 2 2 3 2 10" xfId="20644"/>
    <cellStyle name="Обычный 16 2 2 3 2 10 2" xfId="48928"/>
    <cellStyle name="Обычный 16 2 2 3 2 11" xfId="24673"/>
    <cellStyle name="Обычный 16 2 2 3 2 11 2" xfId="52957"/>
    <cellStyle name="Обычный 16 2 2 3 2 12" xfId="29144"/>
    <cellStyle name="Обычный 16 2 2 3 2 13" xfId="57947"/>
    <cellStyle name="Обычный 16 2 2 3 2 14" xfId="59297"/>
    <cellStyle name="Обычный 16 2 2 3 2 2" xfId="1251"/>
    <cellStyle name="Обычный 16 2 2 3 2 2 10" xfId="29542"/>
    <cellStyle name="Обычный 16 2 2 3 2 2 11" xfId="57948"/>
    <cellStyle name="Обычный 16 2 2 3 2 2 12" xfId="59298"/>
    <cellStyle name="Обычный 16 2 2 3 2 2 2" xfId="3227"/>
    <cellStyle name="Обычный 16 2 2 3 2 2 2 2" xfId="10693"/>
    <cellStyle name="Обычный 16 2 2 3 2 2 2 2 2" xfId="38978"/>
    <cellStyle name="Обычный 16 2 2 3 2 2 2 3" xfId="17375"/>
    <cellStyle name="Обычный 16 2 2 3 2 2 2 3 2" xfId="45660"/>
    <cellStyle name="Обычный 16 2 2 3 2 2 2 4" xfId="24675"/>
    <cellStyle name="Обычный 16 2 2 3 2 2 2 4 2" xfId="52959"/>
    <cellStyle name="Обычный 16 2 2 3 2 2 2 5" xfId="31517"/>
    <cellStyle name="Обычный 16 2 2 3 2 2 2 6" xfId="60643"/>
    <cellStyle name="Обычный 16 2 2 3 2 2 3" xfId="5183"/>
    <cellStyle name="Обычный 16 2 2 3 2 2 3 2" xfId="10694"/>
    <cellStyle name="Обычный 16 2 2 3 2 2 3 2 2" xfId="38979"/>
    <cellStyle name="Обычный 16 2 2 3 2 2 3 3" xfId="24676"/>
    <cellStyle name="Обычный 16 2 2 3 2 2 3 3 2" xfId="52960"/>
    <cellStyle name="Обычный 16 2 2 3 2 2 3 4" xfId="33472"/>
    <cellStyle name="Обычный 16 2 2 3 2 2 4" xfId="6501"/>
    <cellStyle name="Обычный 16 2 2 3 2 2 4 2" xfId="10695"/>
    <cellStyle name="Обычный 16 2 2 3 2 2 4 2 2" xfId="38980"/>
    <cellStyle name="Обычный 16 2 2 3 2 2 4 3" xfId="24677"/>
    <cellStyle name="Обычный 16 2 2 3 2 2 4 3 2" xfId="52961"/>
    <cellStyle name="Обычный 16 2 2 3 2 2 4 4" xfId="34788"/>
    <cellStyle name="Обычный 16 2 2 3 2 2 5" xfId="10692"/>
    <cellStyle name="Обычный 16 2 2 3 2 2 5 2" xfId="38977"/>
    <cellStyle name="Обычный 16 2 2 3 2 2 6" xfId="15400"/>
    <cellStyle name="Обычный 16 2 2 3 2 2 6 2" xfId="43685"/>
    <cellStyle name="Обычный 16 2 2 3 2 2 7" xfId="19410"/>
    <cellStyle name="Обычный 16 2 2 3 2 2 7 2" xfId="47694"/>
    <cellStyle name="Обычный 16 2 2 3 2 2 8" xfId="20645"/>
    <cellStyle name="Обычный 16 2 2 3 2 2 8 2" xfId="48929"/>
    <cellStyle name="Обычный 16 2 2 3 2 2 9" xfId="24674"/>
    <cellStyle name="Обычный 16 2 2 3 2 2 9 2" xfId="52958"/>
    <cellStyle name="Обычный 16 2 2 3 2 3" xfId="2171"/>
    <cellStyle name="Обычный 16 2 2 3 2 3 2" xfId="4146"/>
    <cellStyle name="Обычный 16 2 2 3 2 3 2 2" xfId="10697"/>
    <cellStyle name="Обычный 16 2 2 3 2 3 2 2 2" xfId="38982"/>
    <cellStyle name="Обычный 16 2 2 3 2 3 2 3" xfId="18294"/>
    <cellStyle name="Обычный 16 2 2 3 2 3 2 3 2" xfId="46579"/>
    <cellStyle name="Обычный 16 2 2 3 2 3 2 4" xfId="24679"/>
    <cellStyle name="Обычный 16 2 2 3 2 3 2 4 2" xfId="52963"/>
    <cellStyle name="Обычный 16 2 2 3 2 3 2 5" xfId="32436"/>
    <cellStyle name="Обычный 16 2 2 3 2 3 3" xfId="10696"/>
    <cellStyle name="Обычный 16 2 2 3 2 3 3 2" xfId="38981"/>
    <cellStyle name="Обычный 16 2 2 3 2 3 4" xfId="16319"/>
    <cellStyle name="Обычный 16 2 2 3 2 3 4 2" xfId="44604"/>
    <cellStyle name="Обычный 16 2 2 3 2 3 5" xfId="24678"/>
    <cellStyle name="Обычный 16 2 2 3 2 3 5 2" xfId="52962"/>
    <cellStyle name="Обычный 16 2 2 3 2 3 6" xfId="30461"/>
    <cellStyle name="Обычный 16 2 2 3 2 3 7" xfId="60642"/>
    <cellStyle name="Обычный 16 2 2 3 2 4" xfId="2829"/>
    <cellStyle name="Обычный 16 2 2 3 2 4 2" xfId="10698"/>
    <cellStyle name="Обычный 16 2 2 3 2 4 2 2" xfId="38983"/>
    <cellStyle name="Обычный 16 2 2 3 2 4 3" xfId="16977"/>
    <cellStyle name="Обычный 16 2 2 3 2 4 3 2" xfId="45262"/>
    <cellStyle name="Обычный 16 2 2 3 2 4 4" xfId="24680"/>
    <cellStyle name="Обычный 16 2 2 3 2 4 4 2" xfId="52964"/>
    <cellStyle name="Обычный 16 2 2 3 2 4 5" xfId="31119"/>
    <cellStyle name="Обычный 16 2 2 3 2 5" xfId="5182"/>
    <cellStyle name="Обычный 16 2 2 3 2 5 2" xfId="10699"/>
    <cellStyle name="Обычный 16 2 2 3 2 5 2 2" xfId="38984"/>
    <cellStyle name="Обычный 16 2 2 3 2 5 3" xfId="24681"/>
    <cellStyle name="Обычный 16 2 2 3 2 5 3 2" xfId="52965"/>
    <cellStyle name="Обычный 16 2 2 3 2 5 4" xfId="33471"/>
    <cellStyle name="Обычный 16 2 2 3 2 6" xfId="6500"/>
    <cellStyle name="Обычный 16 2 2 3 2 6 2" xfId="10700"/>
    <cellStyle name="Обычный 16 2 2 3 2 6 2 2" xfId="38985"/>
    <cellStyle name="Обычный 16 2 2 3 2 6 3" xfId="24682"/>
    <cellStyle name="Обычный 16 2 2 3 2 6 3 2" xfId="52966"/>
    <cellStyle name="Обычный 16 2 2 3 2 6 4" xfId="34787"/>
    <cellStyle name="Обычный 16 2 2 3 2 7" xfId="10691"/>
    <cellStyle name="Обычный 16 2 2 3 2 7 2" xfId="38976"/>
    <cellStyle name="Обычный 16 2 2 3 2 8" xfId="15002"/>
    <cellStyle name="Обычный 16 2 2 3 2 8 2" xfId="43287"/>
    <cellStyle name="Обычный 16 2 2 3 2 9" xfId="19409"/>
    <cellStyle name="Обычный 16 2 2 3 2 9 2" xfId="47693"/>
    <cellStyle name="Обычный 16 2 2 3 3" xfId="1250"/>
    <cellStyle name="Обычный 16 2 2 3 3 10" xfId="29541"/>
    <cellStyle name="Обычный 16 2 2 3 3 11" xfId="57949"/>
    <cellStyle name="Обычный 16 2 2 3 3 12" xfId="59299"/>
    <cellStyle name="Обычный 16 2 2 3 3 2" xfId="3226"/>
    <cellStyle name="Обычный 16 2 2 3 3 2 2" xfId="10702"/>
    <cellStyle name="Обычный 16 2 2 3 3 2 2 2" xfId="38987"/>
    <cellStyle name="Обычный 16 2 2 3 3 2 3" xfId="17374"/>
    <cellStyle name="Обычный 16 2 2 3 3 2 3 2" xfId="45659"/>
    <cellStyle name="Обычный 16 2 2 3 3 2 4" xfId="24684"/>
    <cellStyle name="Обычный 16 2 2 3 3 2 4 2" xfId="52968"/>
    <cellStyle name="Обычный 16 2 2 3 3 2 5" xfId="31516"/>
    <cellStyle name="Обычный 16 2 2 3 3 2 6" xfId="60644"/>
    <cellStyle name="Обычный 16 2 2 3 3 3" xfId="5184"/>
    <cellStyle name="Обычный 16 2 2 3 3 3 2" xfId="10703"/>
    <cellStyle name="Обычный 16 2 2 3 3 3 2 2" xfId="38988"/>
    <cellStyle name="Обычный 16 2 2 3 3 3 3" xfId="24685"/>
    <cellStyle name="Обычный 16 2 2 3 3 3 3 2" xfId="52969"/>
    <cellStyle name="Обычный 16 2 2 3 3 3 4" xfId="33473"/>
    <cellStyle name="Обычный 16 2 2 3 3 4" xfId="6502"/>
    <cellStyle name="Обычный 16 2 2 3 3 4 2" xfId="10704"/>
    <cellStyle name="Обычный 16 2 2 3 3 4 2 2" xfId="38989"/>
    <cellStyle name="Обычный 16 2 2 3 3 4 3" xfId="24686"/>
    <cellStyle name="Обычный 16 2 2 3 3 4 3 2" xfId="52970"/>
    <cellStyle name="Обычный 16 2 2 3 3 4 4" xfId="34789"/>
    <cellStyle name="Обычный 16 2 2 3 3 5" xfId="10701"/>
    <cellStyle name="Обычный 16 2 2 3 3 5 2" xfId="38986"/>
    <cellStyle name="Обычный 16 2 2 3 3 6" xfId="15399"/>
    <cellStyle name="Обычный 16 2 2 3 3 6 2" xfId="43684"/>
    <cellStyle name="Обычный 16 2 2 3 3 7" xfId="19411"/>
    <cellStyle name="Обычный 16 2 2 3 3 7 2" xfId="47695"/>
    <cellStyle name="Обычный 16 2 2 3 3 8" xfId="20646"/>
    <cellStyle name="Обычный 16 2 2 3 3 8 2" xfId="48930"/>
    <cellStyle name="Обычный 16 2 2 3 3 9" xfId="24683"/>
    <cellStyle name="Обычный 16 2 2 3 3 9 2" xfId="52967"/>
    <cellStyle name="Обычный 16 2 2 3 4" xfId="1842"/>
    <cellStyle name="Обычный 16 2 2 3 4 2" xfId="3817"/>
    <cellStyle name="Обычный 16 2 2 3 4 2 2" xfId="10706"/>
    <cellStyle name="Обычный 16 2 2 3 4 2 2 2" xfId="38991"/>
    <cellStyle name="Обычный 16 2 2 3 4 2 3" xfId="17965"/>
    <cellStyle name="Обычный 16 2 2 3 4 2 3 2" xfId="46250"/>
    <cellStyle name="Обычный 16 2 2 3 4 2 4" xfId="24688"/>
    <cellStyle name="Обычный 16 2 2 3 4 2 4 2" xfId="52972"/>
    <cellStyle name="Обычный 16 2 2 3 4 2 5" xfId="32107"/>
    <cellStyle name="Обычный 16 2 2 3 4 3" xfId="10705"/>
    <cellStyle name="Обычный 16 2 2 3 4 3 2" xfId="38990"/>
    <cellStyle name="Обычный 16 2 2 3 4 4" xfId="15990"/>
    <cellStyle name="Обычный 16 2 2 3 4 4 2" xfId="44275"/>
    <cellStyle name="Обычный 16 2 2 3 4 5" xfId="24687"/>
    <cellStyle name="Обычный 16 2 2 3 4 5 2" xfId="52971"/>
    <cellStyle name="Обычный 16 2 2 3 4 6" xfId="30132"/>
    <cellStyle name="Обычный 16 2 2 3 4 7" xfId="60641"/>
    <cellStyle name="Обычный 16 2 2 3 5" xfId="2500"/>
    <cellStyle name="Обычный 16 2 2 3 5 2" xfId="10707"/>
    <cellStyle name="Обычный 16 2 2 3 5 2 2" xfId="38992"/>
    <cellStyle name="Обычный 16 2 2 3 5 3" xfId="16648"/>
    <cellStyle name="Обычный 16 2 2 3 5 3 2" xfId="44933"/>
    <cellStyle name="Обычный 16 2 2 3 5 4" xfId="24689"/>
    <cellStyle name="Обычный 16 2 2 3 5 4 2" xfId="52973"/>
    <cellStyle name="Обычный 16 2 2 3 5 5" xfId="30790"/>
    <cellStyle name="Обычный 16 2 2 3 6" xfId="5181"/>
    <cellStyle name="Обычный 16 2 2 3 6 2" xfId="10708"/>
    <cellStyle name="Обычный 16 2 2 3 6 2 2" xfId="38993"/>
    <cellStyle name="Обычный 16 2 2 3 6 3" xfId="24690"/>
    <cellStyle name="Обычный 16 2 2 3 6 3 2" xfId="52974"/>
    <cellStyle name="Обычный 16 2 2 3 6 4" xfId="33470"/>
    <cellStyle name="Обычный 16 2 2 3 7" xfId="6499"/>
    <cellStyle name="Обычный 16 2 2 3 7 2" xfId="10709"/>
    <cellStyle name="Обычный 16 2 2 3 7 2 2" xfId="38994"/>
    <cellStyle name="Обычный 16 2 2 3 7 3" xfId="24691"/>
    <cellStyle name="Обычный 16 2 2 3 7 3 2" xfId="52975"/>
    <cellStyle name="Обычный 16 2 2 3 7 4" xfId="34786"/>
    <cellStyle name="Обычный 16 2 2 3 8" xfId="10690"/>
    <cellStyle name="Обычный 16 2 2 3 8 2" xfId="38975"/>
    <cellStyle name="Обычный 16 2 2 3 9" xfId="14673"/>
    <cellStyle name="Обычный 16 2 2 3 9 2" xfId="42958"/>
    <cellStyle name="Обычный 16 2 2 4" xfId="685"/>
    <cellStyle name="Обычный 16 2 2 4 10" xfId="20647"/>
    <cellStyle name="Обычный 16 2 2 4 10 2" xfId="48931"/>
    <cellStyle name="Обычный 16 2 2 4 11" xfId="24692"/>
    <cellStyle name="Обычный 16 2 2 4 11 2" xfId="52976"/>
    <cellStyle name="Обычный 16 2 2 4 12" xfId="28980"/>
    <cellStyle name="Обычный 16 2 2 4 13" xfId="57950"/>
    <cellStyle name="Обычный 16 2 2 4 14" xfId="59300"/>
    <cellStyle name="Обычный 16 2 2 4 2" xfId="1252"/>
    <cellStyle name="Обычный 16 2 2 4 2 10" xfId="29543"/>
    <cellStyle name="Обычный 16 2 2 4 2 11" xfId="57951"/>
    <cellStyle name="Обычный 16 2 2 4 2 12" xfId="59301"/>
    <cellStyle name="Обычный 16 2 2 4 2 2" xfId="3228"/>
    <cellStyle name="Обычный 16 2 2 4 2 2 2" xfId="10712"/>
    <cellStyle name="Обычный 16 2 2 4 2 2 2 2" xfId="38997"/>
    <cellStyle name="Обычный 16 2 2 4 2 2 3" xfId="17376"/>
    <cellStyle name="Обычный 16 2 2 4 2 2 3 2" xfId="45661"/>
    <cellStyle name="Обычный 16 2 2 4 2 2 4" xfId="24694"/>
    <cellStyle name="Обычный 16 2 2 4 2 2 4 2" xfId="52978"/>
    <cellStyle name="Обычный 16 2 2 4 2 2 5" xfId="31518"/>
    <cellStyle name="Обычный 16 2 2 4 2 2 6" xfId="60646"/>
    <cellStyle name="Обычный 16 2 2 4 2 3" xfId="5186"/>
    <cellStyle name="Обычный 16 2 2 4 2 3 2" xfId="10713"/>
    <cellStyle name="Обычный 16 2 2 4 2 3 2 2" xfId="38998"/>
    <cellStyle name="Обычный 16 2 2 4 2 3 3" xfId="24695"/>
    <cellStyle name="Обычный 16 2 2 4 2 3 3 2" xfId="52979"/>
    <cellStyle name="Обычный 16 2 2 4 2 3 4" xfId="33475"/>
    <cellStyle name="Обычный 16 2 2 4 2 4" xfId="6504"/>
    <cellStyle name="Обычный 16 2 2 4 2 4 2" xfId="10714"/>
    <cellStyle name="Обычный 16 2 2 4 2 4 2 2" xfId="38999"/>
    <cellStyle name="Обычный 16 2 2 4 2 4 3" xfId="24696"/>
    <cellStyle name="Обычный 16 2 2 4 2 4 3 2" xfId="52980"/>
    <cellStyle name="Обычный 16 2 2 4 2 4 4" xfId="34791"/>
    <cellStyle name="Обычный 16 2 2 4 2 5" xfId="10711"/>
    <cellStyle name="Обычный 16 2 2 4 2 5 2" xfId="38996"/>
    <cellStyle name="Обычный 16 2 2 4 2 6" xfId="15401"/>
    <cellStyle name="Обычный 16 2 2 4 2 6 2" xfId="43686"/>
    <cellStyle name="Обычный 16 2 2 4 2 7" xfId="19413"/>
    <cellStyle name="Обычный 16 2 2 4 2 7 2" xfId="47697"/>
    <cellStyle name="Обычный 16 2 2 4 2 8" xfId="20648"/>
    <cellStyle name="Обычный 16 2 2 4 2 8 2" xfId="48932"/>
    <cellStyle name="Обычный 16 2 2 4 2 9" xfId="24693"/>
    <cellStyle name="Обычный 16 2 2 4 2 9 2" xfId="52977"/>
    <cellStyle name="Обычный 16 2 2 4 3" xfId="2007"/>
    <cellStyle name="Обычный 16 2 2 4 3 2" xfId="3982"/>
    <cellStyle name="Обычный 16 2 2 4 3 2 2" xfId="10716"/>
    <cellStyle name="Обычный 16 2 2 4 3 2 2 2" xfId="39001"/>
    <cellStyle name="Обычный 16 2 2 4 3 2 3" xfId="18130"/>
    <cellStyle name="Обычный 16 2 2 4 3 2 3 2" xfId="46415"/>
    <cellStyle name="Обычный 16 2 2 4 3 2 4" xfId="24698"/>
    <cellStyle name="Обычный 16 2 2 4 3 2 4 2" xfId="52982"/>
    <cellStyle name="Обычный 16 2 2 4 3 2 5" xfId="32272"/>
    <cellStyle name="Обычный 16 2 2 4 3 3" xfId="10715"/>
    <cellStyle name="Обычный 16 2 2 4 3 3 2" xfId="39000"/>
    <cellStyle name="Обычный 16 2 2 4 3 4" xfId="16155"/>
    <cellStyle name="Обычный 16 2 2 4 3 4 2" xfId="44440"/>
    <cellStyle name="Обычный 16 2 2 4 3 5" xfId="24697"/>
    <cellStyle name="Обычный 16 2 2 4 3 5 2" xfId="52981"/>
    <cellStyle name="Обычный 16 2 2 4 3 6" xfId="30297"/>
    <cellStyle name="Обычный 16 2 2 4 3 7" xfId="60645"/>
    <cellStyle name="Обычный 16 2 2 4 4" xfId="2665"/>
    <cellStyle name="Обычный 16 2 2 4 4 2" xfId="10717"/>
    <cellStyle name="Обычный 16 2 2 4 4 2 2" xfId="39002"/>
    <cellStyle name="Обычный 16 2 2 4 4 3" xfId="16813"/>
    <cellStyle name="Обычный 16 2 2 4 4 3 2" xfId="45098"/>
    <cellStyle name="Обычный 16 2 2 4 4 4" xfId="24699"/>
    <cellStyle name="Обычный 16 2 2 4 4 4 2" xfId="52983"/>
    <cellStyle name="Обычный 16 2 2 4 4 5" xfId="30955"/>
    <cellStyle name="Обычный 16 2 2 4 5" xfId="5185"/>
    <cellStyle name="Обычный 16 2 2 4 5 2" xfId="10718"/>
    <cellStyle name="Обычный 16 2 2 4 5 2 2" xfId="39003"/>
    <cellStyle name="Обычный 16 2 2 4 5 3" xfId="24700"/>
    <cellStyle name="Обычный 16 2 2 4 5 3 2" xfId="52984"/>
    <cellStyle name="Обычный 16 2 2 4 5 4" xfId="33474"/>
    <cellStyle name="Обычный 16 2 2 4 6" xfId="6503"/>
    <cellStyle name="Обычный 16 2 2 4 6 2" xfId="10719"/>
    <cellStyle name="Обычный 16 2 2 4 6 2 2" xfId="39004"/>
    <cellStyle name="Обычный 16 2 2 4 6 3" xfId="24701"/>
    <cellStyle name="Обычный 16 2 2 4 6 3 2" xfId="52985"/>
    <cellStyle name="Обычный 16 2 2 4 6 4" xfId="34790"/>
    <cellStyle name="Обычный 16 2 2 4 7" xfId="10710"/>
    <cellStyle name="Обычный 16 2 2 4 7 2" xfId="38995"/>
    <cellStyle name="Обычный 16 2 2 4 8" xfId="14838"/>
    <cellStyle name="Обычный 16 2 2 4 8 2" xfId="43123"/>
    <cellStyle name="Обычный 16 2 2 4 9" xfId="19412"/>
    <cellStyle name="Обычный 16 2 2 4 9 2" xfId="47696"/>
    <cellStyle name="Обычный 16 2 2 5" xfId="1245"/>
    <cellStyle name="Обычный 16 2 2 5 10" xfId="29536"/>
    <cellStyle name="Обычный 16 2 2 5 11" xfId="57952"/>
    <cellStyle name="Обычный 16 2 2 5 12" xfId="59302"/>
    <cellStyle name="Обычный 16 2 2 5 2" xfId="3221"/>
    <cellStyle name="Обычный 16 2 2 5 2 2" xfId="10721"/>
    <cellStyle name="Обычный 16 2 2 5 2 2 2" xfId="39006"/>
    <cellStyle name="Обычный 16 2 2 5 2 3" xfId="17369"/>
    <cellStyle name="Обычный 16 2 2 5 2 3 2" xfId="45654"/>
    <cellStyle name="Обычный 16 2 2 5 2 4" xfId="24703"/>
    <cellStyle name="Обычный 16 2 2 5 2 4 2" xfId="52987"/>
    <cellStyle name="Обычный 16 2 2 5 2 5" xfId="31511"/>
    <cellStyle name="Обычный 16 2 2 5 2 6" xfId="60647"/>
    <cellStyle name="Обычный 16 2 2 5 3" xfId="5187"/>
    <cellStyle name="Обычный 16 2 2 5 3 2" xfId="10722"/>
    <cellStyle name="Обычный 16 2 2 5 3 2 2" xfId="39007"/>
    <cellStyle name="Обычный 16 2 2 5 3 3" xfId="24704"/>
    <cellStyle name="Обычный 16 2 2 5 3 3 2" xfId="52988"/>
    <cellStyle name="Обычный 16 2 2 5 3 4" xfId="33476"/>
    <cellStyle name="Обычный 16 2 2 5 4" xfId="6505"/>
    <cellStyle name="Обычный 16 2 2 5 4 2" xfId="10723"/>
    <cellStyle name="Обычный 16 2 2 5 4 2 2" xfId="39008"/>
    <cellStyle name="Обычный 16 2 2 5 4 3" xfId="24705"/>
    <cellStyle name="Обычный 16 2 2 5 4 3 2" xfId="52989"/>
    <cellStyle name="Обычный 16 2 2 5 4 4" xfId="34792"/>
    <cellStyle name="Обычный 16 2 2 5 5" xfId="10720"/>
    <cellStyle name="Обычный 16 2 2 5 5 2" xfId="39005"/>
    <cellStyle name="Обычный 16 2 2 5 6" xfId="15394"/>
    <cellStyle name="Обычный 16 2 2 5 6 2" xfId="43679"/>
    <cellStyle name="Обычный 16 2 2 5 7" xfId="19414"/>
    <cellStyle name="Обычный 16 2 2 5 7 2" xfId="47698"/>
    <cellStyle name="Обычный 16 2 2 5 8" xfId="20649"/>
    <cellStyle name="Обычный 16 2 2 5 8 2" xfId="48933"/>
    <cellStyle name="Обычный 16 2 2 5 9" xfId="24702"/>
    <cellStyle name="Обычный 16 2 2 5 9 2" xfId="52986"/>
    <cellStyle name="Обычный 16 2 2 6" xfId="1678"/>
    <cellStyle name="Обычный 16 2 2 6 2" xfId="3653"/>
    <cellStyle name="Обычный 16 2 2 6 2 2" xfId="10725"/>
    <cellStyle name="Обычный 16 2 2 6 2 2 2" xfId="39010"/>
    <cellStyle name="Обычный 16 2 2 6 2 3" xfId="17801"/>
    <cellStyle name="Обычный 16 2 2 6 2 3 2" xfId="46086"/>
    <cellStyle name="Обычный 16 2 2 6 2 4" xfId="24707"/>
    <cellStyle name="Обычный 16 2 2 6 2 4 2" xfId="52991"/>
    <cellStyle name="Обычный 16 2 2 6 2 5" xfId="31943"/>
    <cellStyle name="Обычный 16 2 2 6 3" xfId="10724"/>
    <cellStyle name="Обычный 16 2 2 6 3 2" xfId="39009"/>
    <cellStyle name="Обычный 16 2 2 6 4" xfId="15826"/>
    <cellStyle name="Обычный 16 2 2 6 4 2" xfId="44111"/>
    <cellStyle name="Обычный 16 2 2 6 5" xfId="24706"/>
    <cellStyle name="Обычный 16 2 2 6 5 2" xfId="52990"/>
    <cellStyle name="Обычный 16 2 2 6 6" xfId="29968"/>
    <cellStyle name="Обычный 16 2 2 6 7" xfId="60632"/>
    <cellStyle name="Обычный 16 2 2 7" xfId="2336"/>
    <cellStyle name="Обычный 16 2 2 7 2" xfId="10726"/>
    <cellStyle name="Обычный 16 2 2 7 2 2" xfId="39011"/>
    <cellStyle name="Обычный 16 2 2 7 3" xfId="16484"/>
    <cellStyle name="Обычный 16 2 2 7 3 2" xfId="44769"/>
    <cellStyle name="Обычный 16 2 2 7 4" xfId="24708"/>
    <cellStyle name="Обычный 16 2 2 7 4 2" xfId="52992"/>
    <cellStyle name="Обычный 16 2 2 7 5" xfId="30626"/>
    <cellStyle name="Обычный 16 2 2 8" xfId="4313"/>
    <cellStyle name="Обычный 16 2 2 8 2" xfId="10727"/>
    <cellStyle name="Обычный 16 2 2 8 2 2" xfId="39012"/>
    <cellStyle name="Обычный 16 2 2 8 3" xfId="18461"/>
    <cellStyle name="Обычный 16 2 2 8 3 2" xfId="46746"/>
    <cellStyle name="Обычный 16 2 2 8 4" xfId="24709"/>
    <cellStyle name="Обычный 16 2 2 8 4 2" xfId="52993"/>
    <cellStyle name="Обычный 16 2 2 8 5" xfId="32603"/>
    <cellStyle name="Обычный 16 2 2 9" xfId="4476"/>
    <cellStyle name="Обычный 16 2 2 9 2" xfId="10728"/>
    <cellStyle name="Обычный 16 2 2 9 2 2" xfId="39013"/>
    <cellStyle name="Обычный 16 2 2 9 3" xfId="18624"/>
    <cellStyle name="Обычный 16 2 2 9 3 2" xfId="46909"/>
    <cellStyle name="Обычный 16 2 2 9 4" xfId="24710"/>
    <cellStyle name="Обычный 16 2 2 9 4 2" xfId="52994"/>
    <cellStyle name="Обычный 16 2 2 9 5" xfId="32766"/>
    <cellStyle name="Обычный 16 2 20" xfId="28488"/>
    <cellStyle name="Обычный 16 2 20 2" xfId="56772"/>
    <cellStyle name="Обычный 16 2 21" xfId="28650"/>
    <cellStyle name="Обычный 16 2 22" xfId="56932"/>
    <cellStyle name="Обычный 16 2 23" xfId="57226"/>
    <cellStyle name="Обычный 16 2 24" xfId="57936"/>
    <cellStyle name="Обычный 16 2 25" xfId="59286"/>
    <cellStyle name="Обычный 16 2 3" xfId="252"/>
    <cellStyle name="Обычный 16 2 3 10" xfId="5188"/>
    <cellStyle name="Обычный 16 2 3 10 2" xfId="10730"/>
    <cellStyle name="Обычный 16 2 3 10 2 2" xfId="39015"/>
    <cellStyle name="Обычный 16 2 3 10 3" xfId="24712"/>
    <cellStyle name="Обычный 16 2 3 10 3 2" xfId="52996"/>
    <cellStyle name="Обычный 16 2 3 10 4" xfId="33477"/>
    <cellStyle name="Обычный 16 2 3 11" xfId="6506"/>
    <cellStyle name="Обычный 16 2 3 11 2" xfId="10731"/>
    <cellStyle name="Обычный 16 2 3 11 2 2" xfId="39016"/>
    <cellStyle name="Обычный 16 2 3 11 3" xfId="24713"/>
    <cellStyle name="Обычный 16 2 3 11 3 2" xfId="52997"/>
    <cellStyle name="Обычный 16 2 3 11 4" xfId="34793"/>
    <cellStyle name="Обычный 16 2 3 12" xfId="7277"/>
    <cellStyle name="Обычный 16 2 3 12 2" xfId="10732"/>
    <cellStyle name="Обычный 16 2 3 12 2 2" xfId="39017"/>
    <cellStyle name="Обычный 16 2 3 12 3" xfId="24714"/>
    <cellStyle name="Обычный 16 2 3 12 3 2" xfId="52998"/>
    <cellStyle name="Обычный 16 2 3 12 4" xfId="35562"/>
    <cellStyle name="Обычный 16 2 3 13" xfId="10729"/>
    <cellStyle name="Обычный 16 2 3 13 2" xfId="39014"/>
    <cellStyle name="Обычный 16 2 3 14" xfId="14511"/>
    <cellStyle name="Обычный 16 2 3 14 2" xfId="42796"/>
    <cellStyle name="Обычный 16 2 3 15" xfId="18788"/>
    <cellStyle name="Обычный 16 2 3 15 2" xfId="47072"/>
    <cellStyle name="Обычный 16 2 3 16" xfId="20650"/>
    <cellStyle name="Обычный 16 2 3 16 2" xfId="48934"/>
    <cellStyle name="Обычный 16 2 3 17" xfId="24711"/>
    <cellStyle name="Обычный 16 2 3 17 2" xfId="52995"/>
    <cellStyle name="Обычный 16 2 3 18" xfId="28491"/>
    <cellStyle name="Обычный 16 2 3 18 2" xfId="56775"/>
    <cellStyle name="Обычный 16 2 3 19" xfId="28653"/>
    <cellStyle name="Обычный 16 2 3 2" xfId="253"/>
    <cellStyle name="Обычный 16 2 3 2 10" xfId="6507"/>
    <cellStyle name="Обычный 16 2 3 2 10 2" xfId="10734"/>
    <cellStyle name="Обычный 16 2 3 2 10 2 2" xfId="39019"/>
    <cellStyle name="Обычный 16 2 3 2 10 3" xfId="24716"/>
    <cellStyle name="Обычный 16 2 3 2 10 3 2" xfId="53000"/>
    <cellStyle name="Обычный 16 2 3 2 10 4" xfId="34794"/>
    <cellStyle name="Обычный 16 2 3 2 11" xfId="7278"/>
    <cellStyle name="Обычный 16 2 3 2 11 2" xfId="10735"/>
    <cellStyle name="Обычный 16 2 3 2 11 2 2" xfId="39020"/>
    <cellStyle name="Обычный 16 2 3 2 11 3" xfId="24717"/>
    <cellStyle name="Обычный 16 2 3 2 11 3 2" xfId="53001"/>
    <cellStyle name="Обычный 16 2 3 2 11 4" xfId="35563"/>
    <cellStyle name="Обычный 16 2 3 2 12" xfId="10733"/>
    <cellStyle name="Обычный 16 2 3 2 12 2" xfId="39018"/>
    <cellStyle name="Обычный 16 2 3 2 13" xfId="14512"/>
    <cellStyle name="Обычный 16 2 3 2 13 2" xfId="42797"/>
    <cellStyle name="Обычный 16 2 3 2 14" xfId="18789"/>
    <cellStyle name="Обычный 16 2 3 2 14 2" xfId="47073"/>
    <cellStyle name="Обычный 16 2 3 2 15" xfId="20651"/>
    <cellStyle name="Обычный 16 2 3 2 15 2" xfId="48935"/>
    <cellStyle name="Обычный 16 2 3 2 16" xfId="24715"/>
    <cellStyle name="Обычный 16 2 3 2 16 2" xfId="52999"/>
    <cellStyle name="Обычный 16 2 3 2 17" xfId="28492"/>
    <cellStyle name="Обычный 16 2 3 2 17 2" xfId="56776"/>
    <cellStyle name="Обычный 16 2 3 2 18" xfId="28654"/>
    <cellStyle name="Обычный 16 2 3 2 19" xfId="56936"/>
    <cellStyle name="Обычный 16 2 3 2 2" xfId="515"/>
    <cellStyle name="Обычный 16 2 3 2 2 10" xfId="19415"/>
    <cellStyle name="Обычный 16 2 3 2 2 10 2" xfId="47699"/>
    <cellStyle name="Обычный 16 2 3 2 2 11" xfId="20652"/>
    <cellStyle name="Обычный 16 2 3 2 2 11 2" xfId="48936"/>
    <cellStyle name="Обычный 16 2 3 2 2 12" xfId="24718"/>
    <cellStyle name="Обычный 16 2 3 2 2 12 2" xfId="53002"/>
    <cellStyle name="Обычный 16 2 3 2 2 13" xfId="28818"/>
    <cellStyle name="Обычный 16 2 3 2 2 14" xfId="57955"/>
    <cellStyle name="Обычный 16 2 3 2 2 15" xfId="59305"/>
    <cellStyle name="Обычный 16 2 3 2 2 2" xfId="855"/>
    <cellStyle name="Обычный 16 2 3 2 2 2 10" xfId="20653"/>
    <cellStyle name="Обычный 16 2 3 2 2 2 10 2" xfId="48937"/>
    <cellStyle name="Обычный 16 2 3 2 2 2 11" xfId="24719"/>
    <cellStyle name="Обычный 16 2 3 2 2 2 11 2" xfId="53003"/>
    <cellStyle name="Обычный 16 2 3 2 2 2 12" xfId="29147"/>
    <cellStyle name="Обычный 16 2 3 2 2 2 13" xfId="57956"/>
    <cellStyle name="Обычный 16 2 3 2 2 2 14" xfId="59306"/>
    <cellStyle name="Обычный 16 2 3 2 2 2 2" xfId="1256"/>
    <cellStyle name="Обычный 16 2 3 2 2 2 2 10" xfId="29547"/>
    <cellStyle name="Обычный 16 2 3 2 2 2 2 11" xfId="57957"/>
    <cellStyle name="Обычный 16 2 3 2 2 2 2 12" xfId="59307"/>
    <cellStyle name="Обычный 16 2 3 2 2 2 2 2" xfId="3232"/>
    <cellStyle name="Обычный 16 2 3 2 2 2 2 2 2" xfId="10739"/>
    <cellStyle name="Обычный 16 2 3 2 2 2 2 2 2 2" xfId="39024"/>
    <cellStyle name="Обычный 16 2 3 2 2 2 2 2 3" xfId="17380"/>
    <cellStyle name="Обычный 16 2 3 2 2 2 2 2 3 2" xfId="45665"/>
    <cellStyle name="Обычный 16 2 3 2 2 2 2 2 4" xfId="24721"/>
    <cellStyle name="Обычный 16 2 3 2 2 2 2 2 4 2" xfId="53005"/>
    <cellStyle name="Обычный 16 2 3 2 2 2 2 2 5" xfId="31522"/>
    <cellStyle name="Обычный 16 2 3 2 2 2 2 2 6" xfId="60652"/>
    <cellStyle name="Обычный 16 2 3 2 2 2 2 3" xfId="5192"/>
    <cellStyle name="Обычный 16 2 3 2 2 2 2 3 2" xfId="10740"/>
    <cellStyle name="Обычный 16 2 3 2 2 2 2 3 2 2" xfId="39025"/>
    <cellStyle name="Обычный 16 2 3 2 2 2 2 3 3" xfId="24722"/>
    <cellStyle name="Обычный 16 2 3 2 2 2 2 3 3 2" xfId="53006"/>
    <cellStyle name="Обычный 16 2 3 2 2 2 2 3 4" xfId="33481"/>
    <cellStyle name="Обычный 16 2 3 2 2 2 2 4" xfId="6510"/>
    <cellStyle name="Обычный 16 2 3 2 2 2 2 4 2" xfId="10741"/>
    <cellStyle name="Обычный 16 2 3 2 2 2 2 4 2 2" xfId="39026"/>
    <cellStyle name="Обычный 16 2 3 2 2 2 2 4 3" xfId="24723"/>
    <cellStyle name="Обычный 16 2 3 2 2 2 2 4 3 2" xfId="53007"/>
    <cellStyle name="Обычный 16 2 3 2 2 2 2 4 4" xfId="34797"/>
    <cellStyle name="Обычный 16 2 3 2 2 2 2 5" xfId="10738"/>
    <cellStyle name="Обычный 16 2 3 2 2 2 2 5 2" xfId="39023"/>
    <cellStyle name="Обычный 16 2 3 2 2 2 2 6" xfId="15405"/>
    <cellStyle name="Обычный 16 2 3 2 2 2 2 6 2" xfId="43690"/>
    <cellStyle name="Обычный 16 2 3 2 2 2 2 7" xfId="19417"/>
    <cellStyle name="Обычный 16 2 3 2 2 2 2 7 2" xfId="47701"/>
    <cellStyle name="Обычный 16 2 3 2 2 2 2 8" xfId="20654"/>
    <cellStyle name="Обычный 16 2 3 2 2 2 2 8 2" xfId="48938"/>
    <cellStyle name="Обычный 16 2 3 2 2 2 2 9" xfId="24720"/>
    <cellStyle name="Обычный 16 2 3 2 2 2 2 9 2" xfId="53004"/>
    <cellStyle name="Обычный 16 2 3 2 2 2 3" xfId="2174"/>
    <cellStyle name="Обычный 16 2 3 2 2 2 3 2" xfId="4149"/>
    <cellStyle name="Обычный 16 2 3 2 2 2 3 2 2" xfId="10743"/>
    <cellStyle name="Обычный 16 2 3 2 2 2 3 2 2 2" xfId="39028"/>
    <cellStyle name="Обычный 16 2 3 2 2 2 3 2 3" xfId="18297"/>
    <cellStyle name="Обычный 16 2 3 2 2 2 3 2 3 2" xfId="46582"/>
    <cellStyle name="Обычный 16 2 3 2 2 2 3 2 4" xfId="24725"/>
    <cellStyle name="Обычный 16 2 3 2 2 2 3 2 4 2" xfId="53009"/>
    <cellStyle name="Обычный 16 2 3 2 2 2 3 2 5" xfId="32439"/>
    <cellStyle name="Обычный 16 2 3 2 2 2 3 3" xfId="10742"/>
    <cellStyle name="Обычный 16 2 3 2 2 2 3 3 2" xfId="39027"/>
    <cellStyle name="Обычный 16 2 3 2 2 2 3 4" xfId="16322"/>
    <cellStyle name="Обычный 16 2 3 2 2 2 3 4 2" xfId="44607"/>
    <cellStyle name="Обычный 16 2 3 2 2 2 3 5" xfId="24724"/>
    <cellStyle name="Обычный 16 2 3 2 2 2 3 5 2" xfId="53008"/>
    <cellStyle name="Обычный 16 2 3 2 2 2 3 6" xfId="30464"/>
    <cellStyle name="Обычный 16 2 3 2 2 2 3 7" xfId="60651"/>
    <cellStyle name="Обычный 16 2 3 2 2 2 4" xfId="2832"/>
    <cellStyle name="Обычный 16 2 3 2 2 2 4 2" xfId="10744"/>
    <cellStyle name="Обычный 16 2 3 2 2 2 4 2 2" xfId="39029"/>
    <cellStyle name="Обычный 16 2 3 2 2 2 4 3" xfId="16980"/>
    <cellStyle name="Обычный 16 2 3 2 2 2 4 3 2" xfId="45265"/>
    <cellStyle name="Обычный 16 2 3 2 2 2 4 4" xfId="24726"/>
    <cellStyle name="Обычный 16 2 3 2 2 2 4 4 2" xfId="53010"/>
    <cellStyle name="Обычный 16 2 3 2 2 2 4 5" xfId="31122"/>
    <cellStyle name="Обычный 16 2 3 2 2 2 5" xfId="5191"/>
    <cellStyle name="Обычный 16 2 3 2 2 2 5 2" xfId="10745"/>
    <cellStyle name="Обычный 16 2 3 2 2 2 5 2 2" xfId="39030"/>
    <cellStyle name="Обычный 16 2 3 2 2 2 5 3" xfId="24727"/>
    <cellStyle name="Обычный 16 2 3 2 2 2 5 3 2" xfId="53011"/>
    <cellStyle name="Обычный 16 2 3 2 2 2 5 4" xfId="33480"/>
    <cellStyle name="Обычный 16 2 3 2 2 2 6" xfId="6509"/>
    <cellStyle name="Обычный 16 2 3 2 2 2 6 2" xfId="10746"/>
    <cellStyle name="Обычный 16 2 3 2 2 2 6 2 2" xfId="39031"/>
    <cellStyle name="Обычный 16 2 3 2 2 2 6 3" xfId="24728"/>
    <cellStyle name="Обычный 16 2 3 2 2 2 6 3 2" xfId="53012"/>
    <cellStyle name="Обычный 16 2 3 2 2 2 6 4" xfId="34796"/>
    <cellStyle name="Обычный 16 2 3 2 2 2 7" xfId="10737"/>
    <cellStyle name="Обычный 16 2 3 2 2 2 7 2" xfId="39022"/>
    <cellStyle name="Обычный 16 2 3 2 2 2 8" xfId="15005"/>
    <cellStyle name="Обычный 16 2 3 2 2 2 8 2" xfId="43290"/>
    <cellStyle name="Обычный 16 2 3 2 2 2 9" xfId="19416"/>
    <cellStyle name="Обычный 16 2 3 2 2 2 9 2" xfId="47700"/>
    <cellStyle name="Обычный 16 2 3 2 2 3" xfId="1255"/>
    <cellStyle name="Обычный 16 2 3 2 2 3 10" xfId="29546"/>
    <cellStyle name="Обычный 16 2 3 2 2 3 11" xfId="57958"/>
    <cellStyle name="Обычный 16 2 3 2 2 3 12" xfId="59308"/>
    <cellStyle name="Обычный 16 2 3 2 2 3 2" xfId="3231"/>
    <cellStyle name="Обычный 16 2 3 2 2 3 2 2" xfId="10748"/>
    <cellStyle name="Обычный 16 2 3 2 2 3 2 2 2" xfId="39033"/>
    <cellStyle name="Обычный 16 2 3 2 2 3 2 3" xfId="17379"/>
    <cellStyle name="Обычный 16 2 3 2 2 3 2 3 2" xfId="45664"/>
    <cellStyle name="Обычный 16 2 3 2 2 3 2 4" xfId="24730"/>
    <cellStyle name="Обычный 16 2 3 2 2 3 2 4 2" xfId="53014"/>
    <cellStyle name="Обычный 16 2 3 2 2 3 2 5" xfId="31521"/>
    <cellStyle name="Обычный 16 2 3 2 2 3 2 6" xfId="60653"/>
    <cellStyle name="Обычный 16 2 3 2 2 3 3" xfId="5193"/>
    <cellStyle name="Обычный 16 2 3 2 2 3 3 2" xfId="10749"/>
    <cellStyle name="Обычный 16 2 3 2 2 3 3 2 2" xfId="39034"/>
    <cellStyle name="Обычный 16 2 3 2 2 3 3 3" xfId="24731"/>
    <cellStyle name="Обычный 16 2 3 2 2 3 3 3 2" xfId="53015"/>
    <cellStyle name="Обычный 16 2 3 2 2 3 3 4" xfId="33482"/>
    <cellStyle name="Обычный 16 2 3 2 2 3 4" xfId="6511"/>
    <cellStyle name="Обычный 16 2 3 2 2 3 4 2" xfId="10750"/>
    <cellStyle name="Обычный 16 2 3 2 2 3 4 2 2" xfId="39035"/>
    <cellStyle name="Обычный 16 2 3 2 2 3 4 3" xfId="24732"/>
    <cellStyle name="Обычный 16 2 3 2 2 3 4 3 2" xfId="53016"/>
    <cellStyle name="Обычный 16 2 3 2 2 3 4 4" xfId="34798"/>
    <cellStyle name="Обычный 16 2 3 2 2 3 5" xfId="10747"/>
    <cellStyle name="Обычный 16 2 3 2 2 3 5 2" xfId="39032"/>
    <cellStyle name="Обычный 16 2 3 2 2 3 6" xfId="15404"/>
    <cellStyle name="Обычный 16 2 3 2 2 3 6 2" xfId="43689"/>
    <cellStyle name="Обычный 16 2 3 2 2 3 7" xfId="19418"/>
    <cellStyle name="Обычный 16 2 3 2 2 3 7 2" xfId="47702"/>
    <cellStyle name="Обычный 16 2 3 2 2 3 8" xfId="20655"/>
    <cellStyle name="Обычный 16 2 3 2 2 3 8 2" xfId="48939"/>
    <cellStyle name="Обычный 16 2 3 2 2 3 9" xfId="24729"/>
    <cellStyle name="Обычный 16 2 3 2 2 3 9 2" xfId="53013"/>
    <cellStyle name="Обычный 16 2 3 2 2 4" xfId="1845"/>
    <cellStyle name="Обычный 16 2 3 2 2 4 2" xfId="3820"/>
    <cellStyle name="Обычный 16 2 3 2 2 4 2 2" xfId="10752"/>
    <cellStyle name="Обычный 16 2 3 2 2 4 2 2 2" xfId="39037"/>
    <cellStyle name="Обычный 16 2 3 2 2 4 2 3" xfId="17968"/>
    <cellStyle name="Обычный 16 2 3 2 2 4 2 3 2" xfId="46253"/>
    <cellStyle name="Обычный 16 2 3 2 2 4 2 4" xfId="24734"/>
    <cellStyle name="Обычный 16 2 3 2 2 4 2 4 2" xfId="53018"/>
    <cellStyle name="Обычный 16 2 3 2 2 4 2 5" xfId="32110"/>
    <cellStyle name="Обычный 16 2 3 2 2 4 3" xfId="10751"/>
    <cellStyle name="Обычный 16 2 3 2 2 4 3 2" xfId="39036"/>
    <cellStyle name="Обычный 16 2 3 2 2 4 4" xfId="15993"/>
    <cellStyle name="Обычный 16 2 3 2 2 4 4 2" xfId="44278"/>
    <cellStyle name="Обычный 16 2 3 2 2 4 5" xfId="24733"/>
    <cellStyle name="Обычный 16 2 3 2 2 4 5 2" xfId="53017"/>
    <cellStyle name="Обычный 16 2 3 2 2 4 6" xfId="30135"/>
    <cellStyle name="Обычный 16 2 3 2 2 4 7" xfId="60650"/>
    <cellStyle name="Обычный 16 2 3 2 2 5" xfId="2503"/>
    <cellStyle name="Обычный 16 2 3 2 2 5 2" xfId="10753"/>
    <cellStyle name="Обычный 16 2 3 2 2 5 2 2" xfId="39038"/>
    <cellStyle name="Обычный 16 2 3 2 2 5 3" xfId="16651"/>
    <cellStyle name="Обычный 16 2 3 2 2 5 3 2" xfId="44936"/>
    <cellStyle name="Обычный 16 2 3 2 2 5 4" xfId="24735"/>
    <cellStyle name="Обычный 16 2 3 2 2 5 4 2" xfId="53019"/>
    <cellStyle name="Обычный 16 2 3 2 2 5 5" xfId="30793"/>
    <cellStyle name="Обычный 16 2 3 2 2 6" xfId="5190"/>
    <cellStyle name="Обычный 16 2 3 2 2 6 2" xfId="10754"/>
    <cellStyle name="Обычный 16 2 3 2 2 6 2 2" xfId="39039"/>
    <cellStyle name="Обычный 16 2 3 2 2 6 3" xfId="24736"/>
    <cellStyle name="Обычный 16 2 3 2 2 6 3 2" xfId="53020"/>
    <cellStyle name="Обычный 16 2 3 2 2 6 4" xfId="33479"/>
    <cellStyle name="Обычный 16 2 3 2 2 7" xfId="6508"/>
    <cellStyle name="Обычный 16 2 3 2 2 7 2" xfId="10755"/>
    <cellStyle name="Обычный 16 2 3 2 2 7 2 2" xfId="39040"/>
    <cellStyle name="Обычный 16 2 3 2 2 7 3" xfId="24737"/>
    <cellStyle name="Обычный 16 2 3 2 2 7 3 2" xfId="53021"/>
    <cellStyle name="Обычный 16 2 3 2 2 7 4" xfId="34795"/>
    <cellStyle name="Обычный 16 2 3 2 2 8" xfId="10736"/>
    <cellStyle name="Обычный 16 2 3 2 2 8 2" xfId="39021"/>
    <cellStyle name="Обычный 16 2 3 2 2 9" xfId="14676"/>
    <cellStyle name="Обычный 16 2 3 2 2 9 2" xfId="42961"/>
    <cellStyle name="Обычный 16 2 3 2 20" xfId="57230"/>
    <cellStyle name="Обычный 16 2 3 2 21" xfId="57954"/>
    <cellStyle name="Обычный 16 2 3 2 22" xfId="59304"/>
    <cellStyle name="Обычный 16 2 3 2 3" xfId="688"/>
    <cellStyle name="Обычный 16 2 3 2 3 10" xfId="20656"/>
    <cellStyle name="Обычный 16 2 3 2 3 10 2" xfId="48940"/>
    <cellStyle name="Обычный 16 2 3 2 3 11" xfId="24738"/>
    <cellStyle name="Обычный 16 2 3 2 3 11 2" xfId="53022"/>
    <cellStyle name="Обычный 16 2 3 2 3 12" xfId="28983"/>
    <cellStyle name="Обычный 16 2 3 2 3 13" xfId="57959"/>
    <cellStyle name="Обычный 16 2 3 2 3 14" xfId="59309"/>
    <cellStyle name="Обычный 16 2 3 2 3 2" xfId="1257"/>
    <cellStyle name="Обычный 16 2 3 2 3 2 10" xfId="29548"/>
    <cellStyle name="Обычный 16 2 3 2 3 2 11" xfId="57960"/>
    <cellStyle name="Обычный 16 2 3 2 3 2 12" xfId="59310"/>
    <cellStyle name="Обычный 16 2 3 2 3 2 2" xfId="3233"/>
    <cellStyle name="Обычный 16 2 3 2 3 2 2 2" xfId="10758"/>
    <cellStyle name="Обычный 16 2 3 2 3 2 2 2 2" xfId="39043"/>
    <cellStyle name="Обычный 16 2 3 2 3 2 2 3" xfId="17381"/>
    <cellStyle name="Обычный 16 2 3 2 3 2 2 3 2" xfId="45666"/>
    <cellStyle name="Обычный 16 2 3 2 3 2 2 4" xfId="24740"/>
    <cellStyle name="Обычный 16 2 3 2 3 2 2 4 2" xfId="53024"/>
    <cellStyle name="Обычный 16 2 3 2 3 2 2 5" xfId="31523"/>
    <cellStyle name="Обычный 16 2 3 2 3 2 2 6" xfId="60655"/>
    <cellStyle name="Обычный 16 2 3 2 3 2 3" xfId="5195"/>
    <cellStyle name="Обычный 16 2 3 2 3 2 3 2" xfId="10759"/>
    <cellStyle name="Обычный 16 2 3 2 3 2 3 2 2" xfId="39044"/>
    <cellStyle name="Обычный 16 2 3 2 3 2 3 3" xfId="24741"/>
    <cellStyle name="Обычный 16 2 3 2 3 2 3 3 2" xfId="53025"/>
    <cellStyle name="Обычный 16 2 3 2 3 2 3 4" xfId="33484"/>
    <cellStyle name="Обычный 16 2 3 2 3 2 4" xfId="6513"/>
    <cellStyle name="Обычный 16 2 3 2 3 2 4 2" xfId="10760"/>
    <cellStyle name="Обычный 16 2 3 2 3 2 4 2 2" xfId="39045"/>
    <cellStyle name="Обычный 16 2 3 2 3 2 4 3" xfId="24742"/>
    <cellStyle name="Обычный 16 2 3 2 3 2 4 3 2" xfId="53026"/>
    <cellStyle name="Обычный 16 2 3 2 3 2 4 4" xfId="34800"/>
    <cellStyle name="Обычный 16 2 3 2 3 2 5" xfId="10757"/>
    <cellStyle name="Обычный 16 2 3 2 3 2 5 2" xfId="39042"/>
    <cellStyle name="Обычный 16 2 3 2 3 2 6" xfId="15406"/>
    <cellStyle name="Обычный 16 2 3 2 3 2 6 2" xfId="43691"/>
    <cellStyle name="Обычный 16 2 3 2 3 2 7" xfId="19420"/>
    <cellStyle name="Обычный 16 2 3 2 3 2 7 2" xfId="47704"/>
    <cellStyle name="Обычный 16 2 3 2 3 2 8" xfId="20657"/>
    <cellStyle name="Обычный 16 2 3 2 3 2 8 2" xfId="48941"/>
    <cellStyle name="Обычный 16 2 3 2 3 2 9" xfId="24739"/>
    <cellStyle name="Обычный 16 2 3 2 3 2 9 2" xfId="53023"/>
    <cellStyle name="Обычный 16 2 3 2 3 3" xfId="2010"/>
    <cellStyle name="Обычный 16 2 3 2 3 3 2" xfId="3985"/>
    <cellStyle name="Обычный 16 2 3 2 3 3 2 2" xfId="10762"/>
    <cellStyle name="Обычный 16 2 3 2 3 3 2 2 2" xfId="39047"/>
    <cellStyle name="Обычный 16 2 3 2 3 3 2 3" xfId="18133"/>
    <cellStyle name="Обычный 16 2 3 2 3 3 2 3 2" xfId="46418"/>
    <cellStyle name="Обычный 16 2 3 2 3 3 2 4" xfId="24744"/>
    <cellStyle name="Обычный 16 2 3 2 3 3 2 4 2" xfId="53028"/>
    <cellStyle name="Обычный 16 2 3 2 3 3 2 5" xfId="32275"/>
    <cellStyle name="Обычный 16 2 3 2 3 3 3" xfId="10761"/>
    <cellStyle name="Обычный 16 2 3 2 3 3 3 2" xfId="39046"/>
    <cellStyle name="Обычный 16 2 3 2 3 3 4" xfId="16158"/>
    <cellStyle name="Обычный 16 2 3 2 3 3 4 2" xfId="44443"/>
    <cellStyle name="Обычный 16 2 3 2 3 3 5" xfId="24743"/>
    <cellStyle name="Обычный 16 2 3 2 3 3 5 2" xfId="53027"/>
    <cellStyle name="Обычный 16 2 3 2 3 3 6" xfId="30300"/>
    <cellStyle name="Обычный 16 2 3 2 3 3 7" xfId="60654"/>
    <cellStyle name="Обычный 16 2 3 2 3 4" xfId="2668"/>
    <cellStyle name="Обычный 16 2 3 2 3 4 2" xfId="10763"/>
    <cellStyle name="Обычный 16 2 3 2 3 4 2 2" xfId="39048"/>
    <cellStyle name="Обычный 16 2 3 2 3 4 3" xfId="16816"/>
    <cellStyle name="Обычный 16 2 3 2 3 4 3 2" xfId="45101"/>
    <cellStyle name="Обычный 16 2 3 2 3 4 4" xfId="24745"/>
    <cellStyle name="Обычный 16 2 3 2 3 4 4 2" xfId="53029"/>
    <cellStyle name="Обычный 16 2 3 2 3 4 5" xfId="30958"/>
    <cellStyle name="Обычный 16 2 3 2 3 5" xfId="5194"/>
    <cellStyle name="Обычный 16 2 3 2 3 5 2" xfId="10764"/>
    <cellStyle name="Обычный 16 2 3 2 3 5 2 2" xfId="39049"/>
    <cellStyle name="Обычный 16 2 3 2 3 5 3" xfId="24746"/>
    <cellStyle name="Обычный 16 2 3 2 3 5 3 2" xfId="53030"/>
    <cellStyle name="Обычный 16 2 3 2 3 5 4" xfId="33483"/>
    <cellStyle name="Обычный 16 2 3 2 3 6" xfId="6512"/>
    <cellStyle name="Обычный 16 2 3 2 3 6 2" xfId="10765"/>
    <cellStyle name="Обычный 16 2 3 2 3 6 2 2" xfId="39050"/>
    <cellStyle name="Обычный 16 2 3 2 3 6 3" xfId="24747"/>
    <cellStyle name="Обычный 16 2 3 2 3 6 3 2" xfId="53031"/>
    <cellStyle name="Обычный 16 2 3 2 3 6 4" xfId="34799"/>
    <cellStyle name="Обычный 16 2 3 2 3 7" xfId="10756"/>
    <cellStyle name="Обычный 16 2 3 2 3 7 2" xfId="39041"/>
    <cellStyle name="Обычный 16 2 3 2 3 8" xfId="14841"/>
    <cellStyle name="Обычный 16 2 3 2 3 8 2" xfId="43126"/>
    <cellStyle name="Обычный 16 2 3 2 3 9" xfId="19419"/>
    <cellStyle name="Обычный 16 2 3 2 3 9 2" xfId="47703"/>
    <cellStyle name="Обычный 16 2 3 2 4" xfId="1254"/>
    <cellStyle name="Обычный 16 2 3 2 4 10" xfId="29545"/>
    <cellStyle name="Обычный 16 2 3 2 4 11" xfId="57961"/>
    <cellStyle name="Обычный 16 2 3 2 4 12" xfId="59311"/>
    <cellStyle name="Обычный 16 2 3 2 4 2" xfId="3230"/>
    <cellStyle name="Обычный 16 2 3 2 4 2 2" xfId="10767"/>
    <cellStyle name="Обычный 16 2 3 2 4 2 2 2" xfId="39052"/>
    <cellStyle name="Обычный 16 2 3 2 4 2 3" xfId="17378"/>
    <cellStyle name="Обычный 16 2 3 2 4 2 3 2" xfId="45663"/>
    <cellStyle name="Обычный 16 2 3 2 4 2 4" xfId="24749"/>
    <cellStyle name="Обычный 16 2 3 2 4 2 4 2" xfId="53033"/>
    <cellStyle name="Обычный 16 2 3 2 4 2 5" xfId="31520"/>
    <cellStyle name="Обычный 16 2 3 2 4 2 6" xfId="60656"/>
    <cellStyle name="Обычный 16 2 3 2 4 3" xfId="5196"/>
    <cellStyle name="Обычный 16 2 3 2 4 3 2" xfId="10768"/>
    <cellStyle name="Обычный 16 2 3 2 4 3 2 2" xfId="39053"/>
    <cellStyle name="Обычный 16 2 3 2 4 3 3" xfId="24750"/>
    <cellStyle name="Обычный 16 2 3 2 4 3 3 2" xfId="53034"/>
    <cellStyle name="Обычный 16 2 3 2 4 3 4" xfId="33485"/>
    <cellStyle name="Обычный 16 2 3 2 4 4" xfId="6514"/>
    <cellStyle name="Обычный 16 2 3 2 4 4 2" xfId="10769"/>
    <cellStyle name="Обычный 16 2 3 2 4 4 2 2" xfId="39054"/>
    <cellStyle name="Обычный 16 2 3 2 4 4 3" xfId="24751"/>
    <cellStyle name="Обычный 16 2 3 2 4 4 3 2" xfId="53035"/>
    <cellStyle name="Обычный 16 2 3 2 4 4 4" xfId="34801"/>
    <cellStyle name="Обычный 16 2 3 2 4 5" xfId="10766"/>
    <cellStyle name="Обычный 16 2 3 2 4 5 2" xfId="39051"/>
    <cellStyle name="Обычный 16 2 3 2 4 6" xfId="15403"/>
    <cellStyle name="Обычный 16 2 3 2 4 6 2" xfId="43688"/>
    <cellStyle name="Обычный 16 2 3 2 4 7" xfId="19421"/>
    <cellStyle name="Обычный 16 2 3 2 4 7 2" xfId="47705"/>
    <cellStyle name="Обычный 16 2 3 2 4 8" xfId="20658"/>
    <cellStyle name="Обычный 16 2 3 2 4 8 2" xfId="48942"/>
    <cellStyle name="Обычный 16 2 3 2 4 9" xfId="24748"/>
    <cellStyle name="Обычный 16 2 3 2 4 9 2" xfId="53032"/>
    <cellStyle name="Обычный 16 2 3 2 5" xfId="1681"/>
    <cellStyle name="Обычный 16 2 3 2 5 2" xfId="3656"/>
    <cellStyle name="Обычный 16 2 3 2 5 2 2" xfId="10771"/>
    <cellStyle name="Обычный 16 2 3 2 5 2 2 2" xfId="39056"/>
    <cellStyle name="Обычный 16 2 3 2 5 2 3" xfId="17804"/>
    <cellStyle name="Обычный 16 2 3 2 5 2 3 2" xfId="46089"/>
    <cellStyle name="Обычный 16 2 3 2 5 2 4" xfId="24753"/>
    <cellStyle name="Обычный 16 2 3 2 5 2 4 2" xfId="53037"/>
    <cellStyle name="Обычный 16 2 3 2 5 2 5" xfId="31946"/>
    <cellStyle name="Обычный 16 2 3 2 5 3" xfId="10770"/>
    <cellStyle name="Обычный 16 2 3 2 5 3 2" xfId="39055"/>
    <cellStyle name="Обычный 16 2 3 2 5 4" xfId="15829"/>
    <cellStyle name="Обычный 16 2 3 2 5 4 2" xfId="44114"/>
    <cellStyle name="Обычный 16 2 3 2 5 5" xfId="24752"/>
    <cellStyle name="Обычный 16 2 3 2 5 5 2" xfId="53036"/>
    <cellStyle name="Обычный 16 2 3 2 5 6" xfId="29971"/>
    <cellStyle name="Обычный 16 2 3 2 5 7" xfId="60649"/>
    <cellStyle name="Обычный 16 2 3 2 6" xfId="2339"/>
    <cellStyle name="Обычный 16 2 3 2 6 2" xfId="10772"/>
    <cellStyle name="Обычный 16 2 3 2 6 2 2" xfId="39057"/>
    <cellStyle name="Обычный 16 2 3 2 6 3" xfId="16487"/>
    <cellStyle name="Обычный 16 2 3 2 6 3 2" xfId="44772"/>
    <cellStyle name="Обычный 16 2 3 2 6 4" xfId="24754"/>
    <cellStyle name="Обычный 16 2 3 2 6 4 2" xfId="53038"/>
    <cellStyle name="Обычный 16 2 3 2 6 5" xfId="30629"/>
    <cellStyle name="Обычный 16 2 3 2 7" xfId="4316"/>
    <cellStyle name="Обычный 16 2 3 2 7 2" xfId="10773"/>
    <cellStyle name="Обычный 16 2 3 2 7 2 2" xfId="39058"/>
    <cellStyle name="Обычный 16 2 3 2 7 3" xfId="18464"/>
    <cellStyle name="Обычный 16 2 3 2 7 3 2" xfId="46749"/>
    <cellStyle name="Обычный 16 2 3 2 7 4" xfId="24755"/>
    <cellStyle name="Обычный 16 2 3 2 7 4 2" xfId="53039"/>
    <cellStyle name="Обычный 16 2 3 2 7 5" xfId="32606"/>
    <cellStyle name="Обычный 16 2 3 2 8" xfId="4479"/>
    <cellStyle name="Обычный 16 2 3 2 8 2" xfId="10774"/>
    <cellStyle name="Обычный 16 2 3 2 8 2 2" xfId="39059"/>
    <cellStyle name="Обычный 16 2 3 2 8 3" xfId="18627"/>
    <cellStyle name="Обычный 16 2 3 2 8 3 2" xfId="46912"/>
    <cellStyle name="Обычный 16 2 3 2 8 4" xfId="24756"/>
    <cellStyle name="Обычный 16 2 3 2 8 4 2" xfId="53040"/>
    <cellStyle name="Обычный 16 2 3 2 8 5" xfId="32769"/>
    <cellStyle name="Обычный 16 2 3 2 9" xfId="5189"/>
    <cellStyle name="Обычный 16 2 3 2 9 2" xfId="10775"/>
    <cellStyle name="Обычный 16 2 3 2 9 2 2" xfId="39060"/>
    <cellStyle name="Обычный 16 2 3 2 9 3" xfId="24757"/>
    <cellStyle name="Обычный 16 2 3 2 9 3 2" xfId="53041"/>
    <cellStyle name="Обычный 16 2 3 2 9 4" xfId="33478"/>
    <cellStyle name="Обычный 16 2 3 20" xfId="56935"/>
    <cellStyle name="Обычный 16 2 3 21" xfId="57229"/>
    <cellStyle name="Обычный 16 2 3 22" xfId="57953"/>
    <cellStyle name="Обычный 16 2 3 23" xfId="59303"/>
    <cellStyle name="Обычный 16 2 3 3" xfId="514"/>
    <cellStyle name="Обычный 16 2 3 3 10" xfId="19422"/>
    <cellStyle name="Обычный 16 2 3 3 10 2" xfId="47706"/>
    <cellStyle name="Обычный 16 2 3 3 11" xfId="20659"/>
    <cellStyle name="Обычный 16 2 3 3 11 2" xfId="48943"/>
    <cellStyle name="Обычный 16 2 3 3 12" xfId="24758"/>
    <cellStyle name="Обычный 16 2 3 3 12 2" xfId="53042"/>
    <cellStyle name="Обычный 16 2 3 3 13" xfId="28817"/>
    <cellStyle name="Обычный 16 2 3 3 14" xfId="57962"/>
    <cellStyle name="Обычный 16 2 3 3 15" xfId="59312"/>
    <cellStyle name="Обычный 16 2 3 3 2" xfId="854"/>
    <cellStyle name="Обычный 16 2 3 3 2 10" xfId="20660"/>
    <cellStyle name="Обычный 16 2 3 3 2 10 2" xfId="48944"/>
    <cellStyle name="Обычный 16 2 3 3 2 11" xfId="24759"/>
    <cellStyle name="Обычный 16 2 3 3 2 11 2" xfId="53043"/>
    <cellStyle name="Обычный 16 2 3 3 2 12" xfId="29146"/>
    <cellStyle name="Обычный 16 2 3 3 2 13" xfId="57963"/>
    <cellStyle name="Обычный 16 2 3 3 2 14" xfId="59313"/>
    <cellStyle name="Обычный 16 2 3 3 2 2" xfId="1259"/>
    <cellStyle name="Обычный 16 2 3 3 2 2 10" xfId="29550"/>
    <cellStyle name="Обычный 16 2 3 3 2 2 11" xfId="57964"/>
    <cellStyle name="Обычный 16 2 3 3 2 2 12" xfId="59314"/>
    <cellStyle name="Обычный 16 2 3 3 2 2 2" xfId="3235"/>
    <cellStyle name="Обычный 16 2 3 3 2 2 2 2" xfId="10779"/>
    <cellStyle name="Обычный 16 2 3 3 2 2 2 2 2" xfId="39064"/>
    <cellStyle name="Обычный 16 2 3 3 2 2 2 3" xfId="17383"/>
    <cellStyle name="Обычный 16 2 3 3 2 2 2 3 2" xfId="45668"/>
    <cellStyle name="Обычный 16 2 3 3 2 2 2 4" xfId="24761"/>
    <cellStyle name="Обычный 16 2 3 3 2 2 2 4 2" xfId="53045"/>
    <cellStyle name="Обычный 16 2 3 3 2 2 2 5" xfId="31525"/>
    <cellStyle name="Обычный 16 2 3 3 2 2 2 6" xfId="60659"/>
    <cellStyle name="Обычный 16 2 3 3 2 2 3" xfId="5199"/>
    <cellStyle name="Обычный 16 2 3 3 2 2 3 2" xfId="10780"/>
    <cellStyle name="Обычный 16 2 3 3 2 2 3 2 2" xfId="39065"/>
    <cellStyle name="Обычный 16 2 3 3 2 2 3 3" xfId="24762"/>
    <cellStyle name="Обычный 16 2 3 3 2 2 3 3 2" xfId="53046"/>
    <cellStyle name="Обычный 16 2 3 3 2 2 3 4" xfId="33488"/>
    <cellStyle name="Обычный 16 2 3 3 2 2 4" xfId="6517"/>
    <cellStyle name="Обычный 16 2 3 3 2 2 4 2" xfId="10781"/>
    <cellStyle name="Обычный 16 2 3 3 2 2 4 2 2" xfId="39066"/>
    <cellStyle name="Обычный 16 2 3 3 2 2 4 3" xfId="24763"/>
    <cellStyle name="Обычный 16 2 3 3 2 2 4 3 2" xfId="53047"/>
    <cellStyle name="Обычный 16 2 3 3 2 2 4 4" xfId="34804"/>
    <cellStyle name="Обычный 16 2 3 3 2 2 5" xfId="10778"/>
    <cellStyle name="Обычный 16 2 3 3 2 2 5 2" xfId="39063"/>
    <cellStyle name="Обычный 16 2 3 3 2 2 6" xfId="15408"/>
    <cellStyle name="Обычный 16 2 3 3 2 2 6 2" xfId="43693"/>
    <cellStyle name="Обычный 16 2 3 3 2 2 7" xfId="19424"/>
    <cellStyle name="Обычный 16 2 3 3 2 2 7 2" xfId="47708"/>
    <cellStyle name="Обычный 16 2 3 3 2 2 8" xfId="20661"/>
    <cellStyle name="Обычный 16 2 3 3 2 2 8 2" xfId="48945"/>
    <cellStyle name="Обычный 16 2 3 3 2 2 9" xfId="24760"/>
    <cellStyle name="Обычный 16 2 3 3 2 2 9 2" xfId="53044"/>
    <cellStyle name="Обычный 16 2 3 3 2 3" xfId="2173"/>
    <cellStyle name="Обычный 16 2 3 3 2 3 2" xfId="4148"/>
    <cellStyle name="Обычный 16 2 3 3 2 3 2 2" xfId="10783"/>
    <cellStyle name="Обычный 16 2 3 3 2 3 2 2 2" xfId="39068"/>
    <cellStyle name="Обычный 16 2 3 3 2 3 2 3" xfId="18296"/>
    <cellStyle name="Обычный 16 2 3 3 2 3 2 3 2" xfId="46581"/>
    <cellStyle name="Обычный 16 2 3 3 2 3 2 4" xfId="24765"/>
    <cellStyle name="Обычный 16 2 3 3 2 3 2 4 2" xfId="53049"/>
    <cellStyle name="Обычный 16 2 3 3 2 3 2 5" xfId="32438"/>
    <cellStyle name="Обычный 16 2 3 3 2 3 3" xfId="10782"/>
    <cellStyle name="Обычный 16 2 3 3 2 3 3 2" xfId="39067"/>
    <cellStyle name="Обычный 16 2 3 3 2 3 4" xfId="16321"/>
    <cellStyle name="Обычный 16 2 3 3 2 3 4 2" xfId="44606"/>
    <cellStyle name="Обычный 16 2 3 3 2 3 5" xfId="24764"/>
    <cellStyle name="Обычный 16 2 3 3 2 3 5 2" xfId="53048"/>
    <cellStyle name="Обычный 16 2 3 3 2 3 6" xfId="30463"/>
    <cellStyle name="Обычный 16 2 3 3 2 3 7" xfId="60658"/>
    <cellStyle name="Обычный 16 2 3 3 2 4" xfId="2831"/>
    <cellStyle name="Обычный 16 2 3 3 2 4 2" xfId="10784"/>
    <cellStyle name="Обычный 16 2 3 3 2 4 2 2" xfId="39069"/>
    <cellStyle name="Обычный 16 2 3 3 2 4 3" xfId="16979"/>
    <cellStyle name="Обычный 16 2 3 3 2 4 3 2" xfId="45264"/>
    <cellStyle name="Обычный 16 2 3 3 2 4 4" xfId="24766"/>
    <cellStyle name="Обычный 16 2 3 3 2 4 4 2" xfId="53050"/>
    <cellStyle name="Обычный 16 2 3 3 2 4 5" xfId="31121"/>
    <cellStyle name="Обычный 16 2 3 3 2 5" xfId="5198"/>
    <cellStyle name="Обычный 16 2 3 3 2 5 2" xfId="10785"/>
    <cellStyle name="Обычный 16 2 3 3 2 5 2 2" xfId="39070"/>
    <cellStyle name="Обычный 16 2 3 3 2 5 3" xfId="24767"/>
    <cellStyle name="Обычный 16 2 3 3 2 5 3 2" xfId="53051"/>
    <cellStyle name="Обычный 16 2 3 3 2 5 4" xfId="33487"/>
    <cellStyle name="Обычный 16 2 3 3 2 6" xfId="6516"/>
    <cellStyle name="Обычный 16 2 3 3 2 6 2" xfId="10786"/>
    <cellStyle name="Обычный 16 2 3 3 2 6 2 2" xfId="39071"/>
    <cellStyle name="Обычный 16 2 3 3 2 6 3" xfId="24768"/>
    <cellStyle name="Обычный 16 2 3 3 2 6 3 2" xfId="53052"/>
    <cellStyle name="Обычный 16 2 3 3 2 6 4" xfId="34803"/>
    <cellStyle name="Обычный 16 2 3 3 2 7" xfId="10777"/>
    <cellStyle name="Обычный 16 2 3 3 2 7 2" xfId="39062"/>
    <cellStyle name="Обычный 16 2 3 3 2 8" xfId="15004"/>
    <cellStyle name="Обычный 16 2 3 3 2 8 2" xfId="43289"/>
    <cellStyle name="Обычный 16 2 3 3 2 9" xfId="19423"/>
    <cellStyle name="Обычный 16 2 3 3 2 9 2" xfId="47707"/>
    <cellStyle name="Обычный 16 2 3 3 3" xfId="1258"/>
    <cellStyle name="Обычный 16 2 3 3 3 10" xfId="29549"/>
    <cellStyle name="Обычный 16 2 3 3 3 11" xfId="57965"/>
    <cellStyle name="Обычный 16 2 3 3 3 12" xfId="59315"/>
    <cellStyle name="Обычный 16 2 3 3 3 2" xfId="3234"/>
    <cellStyle name="Обычный 16 2 3 3 3 2 2" xfId="10788"/>
    <cellStyle name="Обычный 16 2 3 3 3 2 2 2" xfId="39073"/>
    <cellStyle name="Обычный 16 2 3 3 3 2 3" xfId="17382"/>
    <cellStyle name="Обычный 16 2 3 3 3 2 3 2" xfId="45667"/>
    <cellStyle name="Обычный 16 2 3 3 3 2 4" xfId="24770"/>
    <cellStyle name="Обычный 16 2 3 3 3 2 4 2" xfId="53054"/>
    <cellStyle name="Обычный 16 2 3 3 3 2 5" xfId="31524"/>
    <cellStyle name="Обычный 16 2 3 3 3 2 6" xfId="60660"/>
    <cellStyle name="Обычный 16 2 3 3 3 3" xfId="5200"/>
    <cellStyle name="Обычный 16 2 3 3 3 3 2" xfId="10789"/>
    <cellStyle name="Обычный 16 2 3 3 3 3 2 2" xfId="39074"/>
    <cellStyle name="Обычный 16 2 3 3 3 3 3" xfId="24771"/>
    <cellStyle name="Обычный 16 2 3 3 3 3 3 2" xfId="53055"/>
    <cellStyle name="Обычный 16 2 3 3 3 3 4" xfId="33489"/>
    <cellStyle name="Обычный 16 2 3 3 3 4" xfId="6518"/>
    <cellStyle name="Обычный 16 2 3 3 3 4 2" xfId="10790"/>
    <cellStyle name="Обычный 16 2 3 3 3 4 2 2" xfId="39075"/>
    <cellStyle name="Обычный 16 2 3 3 3 4 3" xfId="24772"/>
    <cellStyle name="Обычный 16 2 3 3 3 4 3 2" xfId="53056"/>
    <cellStyle name="Обычный 16 2 3 3 3 4 4" xfId="34805"/>
    <cellStyle name="Обычный 16 2 3 3 3 5" xfId="10787"/>
    <cellStyle name="Обычный 16 2 3 3 3 5 2" xfId="39072"/>
    <cellStyle name="Обычный 16 2 3 3 3 6" xfId="15407"/>
    <cellStyle name="Обычный 16 2 3 3 3 6 2" xfId="43692"/>
    <cellStyle name="Обычный 16 2 3 3 3 7" xfId="19425"/>
    <cellStyle name="Обычный 16 2 3 3 3 7 2" xfId="47709"/>
    <cellStyle name="Обычный 16 2 3 3 3 8" xfId="20662"/>
    <cellStyle name="Обычный 16 2 3 3 3 8 2" xfId="48946"/>
    <cellStyle name="Обычный 16 2 3 3 3 9" xfId="24769"/>
    <cellStyle name="Обычный 16 2 3 3 3 9 2" xfId="53053"/>
    <cellStyle name="Обычный 16 2 3 3 4" xfId="1844"/>
    <cellStyle name="Обычный 16 2 3 3 4 2" xfId="3819"/>
    <cellStyle name="Обычный 16 2 3 3 4 2 2" xfId="10792"/>
    <cellStyle name="Обычный 16 2 3 3 4 2 2 2" xfId="39077"/>
    <cellStyle name="Обычный 16 2 3 3 4 2 3" xfId="17967"/>
    <cellStyle name="Обычный 16 2 3 3 4 2 3 2" xfId="46252"/>
    <cellStyle name="Обычный 16 2 3 3 4 2 4" xfId="24774"/>
    <cellStyle name="Обычный 16 2 3 3 4 2 4 2" xfId="53058"/>
    <cellStyle name="Обычный 16 2 3 3 4 2 5" xfId="32109"/>
    <cellStyle name="Обычный 16 2 3 3 4 3" xfId="10791"/>
    <cellStyle name="Обычный 16 2 3 3 4 3 2" xfId="39076"/>
    <cellStyle name="Обычный 16 2 3 3 4 4" xfId="15992"/>
    <cellStyle name="Обычный 16 2 3 3 4 4 2" xfId="44277"/>
    <cellStyle name="Обычный 16 2 3 3 4 5" xfId="24773"/>
    <cellStyle name="Обычный 16 2 3 3 4 5 2" xfId="53057"/>
    <cellStyle name="Обычный 16 2 3 3 4 6" xfId="30134"/>
    <cellStyle name="Обычный 16 2 3 3 4 7" xfId="60657"/>
    <cellStyle name="Обычный 16 2 3 3 5" xfId="2502"/>
    <cellStyle name="Обычный 16 2 3 3 5 2" xfId="10793"/>
    <cellStyle name="Обычный 16 2 3 3 5 2 2" xfId="39078"/>
    <cellStyle name="Обычный 16 2 3 3 5 3" xfId="16650"/>
    <cellStyle name="Обычный 16 2 3 3 5 3 2" xfId="44935"/>
    <cellStyle name="Обычный 16 2 3 3 5 4" xfId="24775"/>
    <cellStyle name="Обычный 16 2 3 3 5 4 2" xfId="53059"/>
    <cellStyle name="Обычный 16 2 3 3 5 5" xfId="30792"/>
    <cellStyle name="Обычный 16 2 3 3 6" xfId="5197"/>
    <cellStyle name="Обычный 16 2 3 3 6 2" xfId="10794"/>
    <cellStyle name="Обычный 16 2 3 3 6 2 2" xfId="39079"/>
    <cellStyle name="Обычный 16 2 3 3 6 3" xfId="24776"/>
    <cellStyle name="Обычный 16 2 3 3 6 3 2" xfId="53060"/>
    <cellStyle name="Обычный 16 2 3 3 6 4" xfId="33486"/>
    <cellStyle name="Обычный 16 2 3 3 7" xfId="6515"/>
    <cellStyle name="Обычный 16 2 3 3 7 2" xfId="10795"/>
    <cellStyle name="Обычный 16 2 3 3 7 2 2" xfId="39080"/>
    <cellStyle name="Обычный 16 2 3 3 7 3" xfId="24777"/>
    <cellStyle name="Обычный 16 2 3 3 7 3 2" xfId="53061"/>
    <cellStyle name="Обычный 16 2 3 3 7 4" xfId="34802"/>
    <cellStyle name="Обычный 16 2 3 3 8" xfId="10776"/>
    <cellStyle name="Обычный 16 2 3 3 8 2" xfId="39061"/>
    <cellStyle name="Обычный 16 2 3 3 9" xfId="14675"/>
    <cellStyle name="Обычный 16 2 3 3 9 2" xfId="42960"/>
    <cellStyle name="Обычный 16 2 3 4" xfId="687"/>
    <cellStyle name="Обычный 16 2 3 4 10" xfId="20663"/>
    <cellStyle name="Обычный 16 2 3 4 10 2" xfId="48947"/>
    <cellStyle name="Обычный 16 2 3 4 11" xfId="24778"/>
    <cellStyle name="Обычный 16 2 3 4 11 2" xfId="53062"/>
    <cellStyle name="Обычный 16 2 3 4 12" xfId="28982"/>
    <cellStyle name="Обычный 16 2 3 4 13" xfId="57966"/>
    <cellStyle name="Обычный 16 2 3 4 14" xfId="59316"/>
    <cellStyle name="Обычный 16 2 3 4 2" xfId="1260"/>
    <cellStyle name="Обычный 16 2 3 4 2 10" xfId="29551"/>
    <cellStyle name="Обычный 16 2 3 4 2 11" xfId="57967"/>
    <cellStyle name="Обычный 16 2 3 4 2 12" xfId="59317"/>
    <cellStyle name="Обычный 16 2 3 4 2 2" xfId="3236"/>
    <cellStyle name="Обычный 16 2 3 4 2 2 2" xfId="10798"/>
    <cellStyle name="Обычный 16 2 3 4 2 2 2 2" xfId="39083"/>
    <cellStyle name="Обычный 16 2 3 4 2 2 3" xfId="17384"/>
    <cellStyle name="Обычный 16 2 3 4 2 2 3 2" xfId="45669"/>
    <cellStyle name="Обычный 16 2 3 4 2 2 4" xfId="24780"/>
    <cellStyle name="Обычный 16 2 3 4 2 2 4 2" xfId="53064"/>
    <cellStyle name="Обычный 16 2 3 4 2 2 5" xfId="31526"/>
    <cellStyle name="Обычный 16 2 3 4 2 2 6" xfId="60662"/>
    <cellStyle name="Обычный 16 2 3 4 2 3" xfId="5202"/>
    <cellStyle name="Обычный 16 2 3 4 2 3 2" xfId="10799"/>
    <cellStyle name="Обычный 16 2 3 4 2 3 2 2" xfId="39084"/>
    <cellStyle name="Обычный 16 2 3 4 2 3 3" xfId="24781"/>
    <cellStyle name="Обычный 16 2 3 4 2 3 3 2" xfId="53065"/>
    <cellStyle name="Обычный 16 2 3 4 2 3 4" xfId="33491"/>
    <cellStyle name="Обычный 16 2 3 4 2 4" xfId="6520"/>
    <cellStyle name="Обычный 16 2 3 4 2 4 2" xfId="10800"/>
    <cellStyle name="Обычный 16 2 3 4 2 4 2 2" xfId="39085"/>
    <cellStyle name="Обычный 16 2 3 4 2 4 3" xfId="24782"/>
    <cellStyle name="Обычный 16 2 3 4 2 4 3 2" xfId="53066"/>
    <cellStyle name="Обычный 16 2 3 4 2 4 4" xfId="34807"/>
    <cellStyle name="Обычный 16 2 3 4 2 5" xfId="10797"/>
    <cellStyle name="Обычный 16 2 3 4 2 5 2" xfId="39082"/>
    <cellStyle name="Обычный 16 2 3 4 2 6" xfId="15409"/>
    <cellStyle name="Обычный 16 2 3 4 2 6 2" xfId="43694"/>
    <cellStyle name="Обычный 16 2 3 4 2 7" xfId="19427"/>
    <cellStyle name="Обычный 16 2 3 4 2 7 2" xfId="47711"/>
    <cellStyle name="Обычный 16 2 3 4 2 8" xfId="20664"/>
    <cellStyle name="Обычный 16 2 3 4 2 8 2" xfId="48948"/>
    <cellStyle name="Обычный 16 2 3 4 2 9" xfId="24779"/>
    <cellStyle name="Обычный 16 2 3 4 2 9 2" xfId="53063"/>
    <cellStyle name="Обычный 16 2 3 4 3" xfId="2009"/>
    <cellStyle name="Обычный 16 2 3 4 3 2" xfId="3984"/>
    <cellStyle name="Обычный 16 2 3 4 3 2 2" xfId="10802"/>
    <cellStyle name="Обычный 16 2 3 4 3 2 2 2" xfId="39087"/>
    <cellStyle name="Обычный 16 2 3 4 3 2 3" xfId="18132"/>
    <cellStyle name="Обычный 16 2 3 4 3 2 3 2" xfId="46417"/>
    <cellStyle name="Обычный 16 2 3 4 3 2 4" xfId="24784"/>
    <cellStyle name="Обычный 16 2 3 4 3 2 4 2" xfId="53068"/>
    <cellStyle name="Обычный 16 2 3 4 3 2 5" xfId="32274"/>
    <cellStyle name="Обычный 16 2 3 4 3 3" xfId="10801"/>
    <cellStyle name="Обычный 16 2 3 4 3 3 2" xfId="39086"/>
    <cellStyle name="Обычный 16 2 3 4 3 4" xfId="16157"/>
    <cellStyle name="Обычный 16 2 3 4 3 4 2" xfId="44442"/>
    <cellStyle name="Обычный 16 2 3 4 3 5" xfId="24783"/>
    <cellStyle name="Обычный 16 2 3 4 3 5 2" xfId="53067"/>
    <cellStyle name="Обычный 16 2 3 4 3 6" xfId="30299"/>
    <cellStyle name="Обычный 16 2 3 4 3 7" xfId="60661"/>
    <cellStyle name="Обычный 16 2 3 4 4" xfId="2667"/>
    <cellStyle name="Обычный 16 2 3 4 4 2" xfId="10803"/>
    <cellStyle name="Обычный 16 2 3 4 4 2 2" xfId="39088"/>
    <cellStyle name="Обычный 16 2 3 4 4 3" xfId="16815"/>
    <cellStyle name="Обычный 16 2 3 4 4 3 2" xfId="45100"/>
    <cellStyle name="Обычный 16 2 3 4 4 4" xfId="24785"/>
    <cellStyle name="Обычный 16 2 3 4 4 4 2" xfId="53069"/>
    <cellStyle name="Обычный 16 2 3 4 4 5" xfId="30957"/>
    <cellStyle name="Обычный 16 2 3 4 5" xfId="5201"/>
    <cellStyle name="Обычный 16 2 3 4 5 2" xfId="10804"/>
    <cellStyle name="Обычный 16 2 3 4 5 2 2" xfId="39089"/>
    <cellStyle name="Обычный 16 2 3 4 5 3" xfId="24786"/>
    <cellStyle name="Обычный 16 2 3 4 5 3 2" xfId="53070"/>
    <cellStyle name="Обычный 16 2 3 4 5 4" xfId="33490"/>
    <cellStyle name="Обычный 16 2 3 4 6" xfId="6519"/>
    <cellStyle name="Обычный 16 2 3 4 6 2" xfId="10805"/>
    <cellStyle name="Обычный 16 2 3 4 6 2 2" xfId="39090"/>
    <cellStyle name="Обычный 16 2 3 4 6 3" xfId="24787"/>
    <cellStyle name="Обычный 16 2 3 4 6 3 2" xfId="53071"/>
    <cellStyle name="Обычный 16 2 3 4 6 4" xfId="34806"/>
    <cellStyle name="Обычный 16 2 3 4 7" xfId="10796"/>
    <cellStyle name="Обычный 16 2 3 4 7 2" xfId="39081"/>
    <cellStyle name="Обычный 16 2 3 4 8" xfId="14840"/>
    <cellStyle name="Обычный 16 2 3 4 8 2" xfId="43125"/>
    <cellStyle name="Обычный 16 2 3 4 9" xfId="19426"/>
    <cellStyle name="Обычный 16 2 3 4 9 2" xfId="47710"/>
    <cellStyle name="Обычный 16 2 3 5" xfId="1253"/>
    <cellStyle name="Обычный 16 2 3 5 10" xfId="29544"/>
    <cellStyle name="Обычный 16 2 3 5 11" xfId="57968"/>
    <cellStyle name="Обычный 16 2 3 5 12" xfId="59318"/>
    <cellStyle name="Обычный 16 2 3 5 2" xfId="3229"/>
    <cellStyle name="Обычный 16 2 3 5 2 2" xfId="10807"/>
    <cellStyle name="Обычный 16 2 3 5 2 2 2" xfId="39092"/>
    <cellStyle name="Обычный 16 2 3 5 2 3" xfId="17377"/>
    <cellStyle name="Обычный 16 2 3 5 2 3 2" xfId="45662"/>
    <cellStyle name="Обычный 16 2 3 5 2 4" xfId="24789"/>
    <cellStyle name="Обычный 16 2 3 5 2 4 2" xfId="53073"/>
    <cellStyle name="Обычный 16 2 3 5 2 5" xfId="31519"/>
    <cellStyle name="Обычный 16 2 3 5 2 6" xfId="60663"/>
    <cellStyle name="Обычный 16 2 3 5 3" xfId="5203"/>
    <cellStyle name="Обычный 16 2 3 5 3 2" xfId="10808"/>
    <cellStyle name="Обычный 16 2 3 5 3 2 2" xfId="39093"/>
    <cellStyle name="Обычный 16 2 3 5 3 3" xfId="24790"/>
    <cellStyle name="Обычный 16 2 3 5 3 3 2" xfId="53074"/>
    <cellStyle name="Обычный 16 2 3 5 3 4" xfId="33492"/>
    <cellStyle name="Обычный 16 2 3 5 4" xfId="6521"/>
    <cellStyle name="Обычный 16 2 3 5 4 2" xfId="10809"/>
    <cellStyle name="Обычный 16 2 3 5 4 2 2" xfId="39094"/>
    <cellStyle name="Обычный 16 2 3 5 4 3" xfId="24791"/>
    <cellStyle name="Обычный 16 2 3 5 4 3 2" xfId="53075"/>
    <cellStyle name="Обычный 16 2 3 5 4 4" xfId="34808"/>
    <cellStyle name="Обычный 16 2 3 5 5" xfId="10806"/>
    <cellStyle name="Обычный 16 2 3 5 5 2" xfId="39091"/>
    <cellStyle name="Обычный 16 2 3 5 6" xfId="15402"/>
    <cellStyle name="Обычный 16 2 3 5 6 2" xfId="43687"/>
    <cellStyle name="Обычный 16 2 3 5 7" xfId="19428"/>
    <cellStyle name="Обычный 16 2 3 5 7 2" xfId="47712"/>
    <cellStyle name="Обычный 16 2 3 5 8" xfId="20665"/>
    <cellStyle name="Обычный 16 2 3 5 8 2" xfId="48949"/>
    <cellStyle name="Обычный 16 2 3 5 9" xfId="24788"/>
    <cellStyle name="Обычный 16 2 3 5 9 2" xfId="53072"/>
    <cellStyle name="Обычный 16 2 3 6" xfId="1680"/>
    <cellStyle name="Обычный 16 2 3 6 2" xfId="3655"/>
    <cellStyle name="Обычный 16 2 3 6 2 2" xfId="10811"/>
    <cellStyle name="Обычный 16 2 3 6 2 2 2" xfId="39096"/>
    <cellStyle name="Обычный 16 2 3 6 2 3" xfId="17803"/>
    <cellStyle name="Обычный 16 2 3 6 2 3 2" xfId="46088"/>
    <cellStyle name="Обычный 16 2 3 6 2 4" xfId="24793"/>
    <cellStyle name="Обычный 16 2 3 6 2 4 2" xfId="53077"/>
    <cellStyle name="Обычный 16 2 3 6 2 5" xfId="31945"/>
    <cellStyle name="Обычный 16 2 3 6 3" xfId="10810"/>
    <cellStyle name="Обычный 16 2 3 6 3 2" xfId="39095"/>
    <cellStyle name="Обычный 16 2 3 6 4" xfId="15828"/>
    <cellStyle name="Обычный 16 2 3 6 4 2" xfId="44113"/>
    <cellStyle name="Обычный 16 2 3 6 5" xfId="24792"/>
    <cellStyle name="Обычный 16 2 3 6 5 2" xfId="53076"/>
    <cellStyle name="Обычный 16 2 3 6 6" xfId="29970"/>
    <cellStyle name="Обычный 16 2 3 6 7" xfId="60648"/>
    <cellStyle name="Обычный 16 2 3 7" xfId="2338"/>
    <cellStyle name="Обычный 16 2 3 7 2" xfId="10812"/>
    <cellStyle name="Обычный 16 2 3 7 2 2" xfId="39097"/>
    <cellStyle name="Обычный 16 2 3 7 3" xfId="16486"/>
    <cellStyle name="Обычный 16 2 3 7 3 2" xfId="44771"/>
    <cellStyle name="Обычный 16 2 3 7 4" xfId="24794"/>
    <cellStyle name="Обычный 16 2 3 7 4 2" xfId="53078"/>
    <cellStyle name="Обычный 16 2 3 7 5" xfId="30628"/>
    <cellStyle name="Обычный 16 2 3 8" xfId="4315"/>
    <cellStyle name="Обычный 16 2 3 8 2" xfId="10813"/>
    <cellStyle name="Обычный 16 2 3 8 2 2" xfId="39098"/>
    <cellStyle name="Обычный 16 2 3 8 3" xfId="18463"/>
    <cellStyle name="Обычный 16 2 3 8 3 2" xfId="46748"/>
    <cellStyle name="Обычный 16 2 3 8 4" xfId="24795"/>
    <cellStyle name="Обычный 16 2 3 8 4 2" xfId="53079"/>
    <cellStyle name="Обычный 16 2 3 8 5" xfId="32605"/>
    <cellStyle name="Обычный 16 2 3 9" xfId="4478"/>
    <cellStyle name="Обычный 16 2 3 9 2" xfId="10814"/>
    <cellStyle name="Обычный 16 2 3 9 2 2" xfId="39099"/>
    <cellStyle name="Обычный 16 2 3 9 3" xfId="18626"/>
    <cellStyle name="Обычный 16 2 3 9 3 2" xfId="46911"/>
    <cellStyle name="Обычный 16 2 3 9 4" xfId="24796"/>
    <cellStyle name="Обычный 16 2 3 9 4 2" xfId="53080"/>
    <cellStyle name="Обычный 16 2 3 9 5" xfId="32768"/>
    <cellStyle name="Обычный 16 2 4" xfId="254"/>
    <cellStyle name="Обычный 16 2 4 10" xfId="6522"/>
    <cellStyle name="Обычный 16 2 4 10 2" xfId="10816"/>
    <cellStyle name="Обычный 16 2 4 10 2 2" xfId="39101"/>
    <cellStyle name="Обычный 16 2 4 10 3" xfId="24798"/>
    <cellStyle name="Обычный 16 2 4 10 3 2" xfId="53082"/>
    <cellStyle name="Обычный 16 2 4 10 4" xfId="34809"/>
    <cellStyle name="Обычный 16 2 4 11" xfId="7279"/>
    <cellStyle name="Обычный 16 2 4 11 2" xfId="10817"/>
    <cellStyle name="Обычный 16 2 4 11 2 2" xfId="39102"/>
    <cellStyle name="Обычный 16 2 4 11 3" xfId="24799"/>
    <cellStyle name="Обычный 16 2 4 11 3 2" xfId="53083"/>
    <cellStyle name="Обычный 16 2 4 11 4" xfId="35564"/>
    <cellStyle name="Обычный 16 2 4 12" xfId="10815"/>
    <cellStyle name="Обычный 16 2 4 12 2" xfId="39100"/>
    <cellStyle name="Обычный 16 2 4 13" xfId="14513"/>
    <cellStyle name="Обычный 16 2 4 13 2" xfId="42798"/>
    <cellStyle name="Обычный 16 2 4 14" xfId="18790"/>
    <cellStyle name="Обычный 16 2 4 14 2" xfId="47074"/>
    <cellStyle name="Обычный 16 2 4 15" xfId="20666"/>
    <cellStyle name="Обычный 16 2 4 15 2" xfId="48950"/>
    <cellStyle name="Обычный 16 2 4 16" xfId="24797"/>
    <cellStyle name="Обычный 16 2 4 16 2" xfId="53081"/>
    <cellStyle name="Обычный 16 2 4 17" xfId="28493"/>
    <cellStyle name="Обычный 16 2 4 17 2" xfId="56777"/>
    <cellStyle name="Обычный 16 2 4 18" xfId="28655"/>
    <cellStyle name="Обычный 16 2 4 19" xfId="56937"/>
    <cellStyle name="Обычный 16 2 4 2" xfId="516"/>
    <cellStyle name="Обычный 16 2 4 2 10" xfId="19429"/>
    <cellStyle name="Обычный 16 2 4 2 10 2" xfId="47713"/>
    <cellStyle name="Обычный 16 2 4 2 11" xfId="20667"/>
    <cellStyle name="Обычный 16 2 4 2 11 2" xfId="48951"/>
    <cellStyle name="Обычный 16 2 4 2 12" xfId="24800"/>
    <cellStyle name="Обычный 16 2 4 2 12 2" xfId="53084"/>
    <cellStyle name="Обычный 16 2 4 2 13" xfId="28819"/>
    <cellStyle name="Обычный 16 2 4 2 14" xfId="57970"/>
    <cellStyle name="Обычный 16 2 4 2 15" xfId="59320"/>
    <cellStyle name="Обычный 16 2 4 2 2" xfId="856"/>
    <cellStyle name="Обычный 16 2 4 2 2 10" xfId="20668"/>
    <cellStyle name="Обычный 16 2 4 2 2 10 2" xfId="48952"/>
    <cellStyle name="Обычный 16 2 4 2 2 11" xfId="24801"/>
    <cellStyle name="Обычный 16 2 4 2 2 11 2" xfId="53085"/>
    <cellStyle name="Обычный 16 2 4 2 2 12" xfId="29148"/>
    <cellStyle name="Обычный 16 2 4 2 2 13" xfId="57971"/>
    <cellStyle name="Обычный 16 2 4 2 2 14" xfId="59321"/>
    <cellStyle name="Обычный 16 2 4 2 2 2" xfId="1263"/>
    <cellStyle name="Обычный 16 2 4 2 2 2 10" xfId="29554"/>
    <cellStyle name="Обычный 16 2 4 2 2 2 11" xfId="57972"/>
    <cellStyle name="Обычный 16 2 4 2 2 2 12" xfId="59322"/>
    <cellStyle name="Обычный 16 2 4 2 2 2 2" xfId="3239"/>
    <cellStyle name="Обычный 16 2 4 2 2 2 2 2" xfId="10821"/>
    <cellStyle name="Обычный 16 2 4 2 2 2 2 2 2" xfId="39106"/>
    <cellStyle name="Обычный 16 2 4 2 2 2 2 3" xfId="17387"/>
    <cellStyle name="Обычный 16 2 4 2 2 2 2 3 2" xfId="45672"/>
    <cellStyle name="Обычный 16 2 4 2 2 2 2 4" xfId="24803"/>
    <cellStyle name="Обычный 16 2 4 2 2 2 2 4 2" xfId="53087"/>
    <cellStyle name="Обычный 16 2 4 2 2 2 2 5" xfId="31529"/>
    <cellStyle name="Обычный 16 2 4 2 2 2 2 6" xfId="60667"/>
    <cellStyle name="Обычный 16 2 4 2 2 2 3" xfId="5207"/>
    <cellStyle name="Обычный 16 2 4 2 2 2 3 2" xfId="10822"/>
    <cellStyle name="Обычный 16 2 4 2 2 2 3 2 2" xfId="39107"/>
    <cellStyle name="Обычный 16 2 4 2 2 2 3 3" xfId="24804"/>
    <cellStyle name="Обычный 16 2 4 2 2 2 3 3 2" xfId="53088"/>
    <cellStyle name="Обычный 16 2 4 2 2 2 3 4" xfId="33496"/>
    <cellStyle name="Обычный 16 2 4 2 2 2 4" xfId="6525"/>
    <cellStyle name="Обычный 16 2 4 2 2 2 4 2" xfId="10823"/>
    <cellStyle name="Обычный 16 2 4 2 2 2 4 2 2" xfId="39108"/>
    <cellStyle name="Обычный 16 2 4 2 2 2 4 3" xfId="24805"/>
    <cellStyle name="Обычный 16 2 4 2 2 2 4 3 2" xfId="53089"/>
    <cellStyle name="Обычный 16 2 4 2 2 2 4 4" xfId="34812"/>
    <cellStyle name="Обычный 16 2 4 2 2 2 5" xfId="10820"/>
    <cellStyle name="Обычный 16 2 4 2 2 2 5 2" xfId="39105"/>
    <cellStyle name="Обычный 16 2 4 2 2 2 6" xfId="15412"/>
    <cellStyle name="Обычный 16 2 4 2 2 2 6 2" xfId="43697"/>
    <cellStyle name="Обычный 16 2 4 2 2 2 7" xfId="19431"/>
    <cellStyle name="Обычный 16 2 4 2 2 2 7 2" xfId="47715"/>
    <cellStyle name="Обычный 16 2 4 2 2 2 8" xfId="20669"/>
    <cellStyle name="Обычный 16 2 4 2 2 2 8 2" xfId="48953"/>
    <cellStyle name="Обычный 16 2 4 2 2 2 9" xfId="24802"/>
    <cellStyle name="Обычный 16 2 4 2 2 2 9 2" xfId="53086"/>
    <cellStyle name="Обычный 16 2 4 2 2 3" xfId="2175"/>
    <cellStyle name="Обычный 16 2 4 2 2 3 2" xfId="4150"/>
    <cellStyle name="Обычный 16 2 4 2 2 3 2 2" xfId="10825"/>
    <cellStyle name="Обычный 16 2 4 2 2 3 2 2 2" xfId="39110"/>
    <cellStyle name="Обычный 16 2 4 2 2 3 2 3" xfId="18298"/>
    <cellStyle name="Обычный 16 2 4 2 2 3 2 3 2" xfId="46583"/>
    <cellStyle name="Обычный 16 2 4 2 2 3 2 4" xfId="24807"/>
    <cellStyle name="Обычный 16 2 4 2 2 3 2 4 2" xfId="53091"/>
    <cellStyle name="Обычный 16 2 4 2 2 3 2 5" xfId="32440"/>
    <cellStyle name="Обычный 16 2 4 2 2 3 3" xfId="10824"/>
    <cellStyle name="Обычный 16 2 4 2 2 3 3 2" xfId="39109"/>
    <cellStyle name="Обычный 16 2 4 2 2 3 4" xfId="16323"/>
    <cellStyle name="Обычный 16 2 4 2 2 3 4 2" xfId="44608"/>
    <cellStyle name="Обычный 16 2 4 2 2 3 5" xfId="24806"/>
    <cellStyle name="Обычный 16 2 4 2 2 3 5 2" xfId="53090"/>
    <cellStyle name="Обычный 16 2 4 2 2 3 6" xfId="30465"/>
    <cellStyle name="Обычный 16 2 4 2 2 3 7" xfId="60666"/>
    <cellStyle name="Обычный 16 2 4 2 2 4" xfId="2833"/>
    <cellStyle name="Обычный 16 2 4 2 2 4 2" xfId="10826"/>
    <cellStyle name="Обычный 16 2 4 2 2 4 2 2" xfId="39111"/>
    <cellStyle name="Обычный 16 2 4 2 2 4 3" xfId="16981"/>
    <cellStyle name="Обычный 16 2 4 2 2 4 3 2" xfId="45266"/>
    <cellStyle name="Обычный 16 2 4 2 2 4 4" xfId="24808"/>
    <cellStyle name="Обычный 16 2 4 2 2 4 4 2" xfId="53092"/>
    <cellStyle name="Обычный 16 2 4 2 2 4 5" xfId="31123"/>
    <cellStyle name="Обычный 16 2 4 2 2 5" xfId="5206"/>
    <cellStyle name="Обычный 16 2 4 2 2 5 2" xfId="10827"/>
    <cellStyle name="Обычный 16 2 4 2 2 5 2 2" xfId="39112"/>
    <cellStyle name="Обычный 16 2 4 2 2 5 3" xfId="24809"/>
    <cellStyle name="Обычный 16 2 4 2 2 5 3 2" xfId="53093"/>
    <cellStyle name="Обычный 16 2 4 2 2 5 4" xfId="33495"/>
    <cellStyle name="Обычный 16 2 4 2 2 6" xfId="6524"/>
    <cellStyle name="Обычный 16 2 4 2 2 6 2" xfId="10828"/>
    <cellStyle name="Обычный 16 2 4 2 2 6 2 2" xfId="39113"/>
    <cellStyle name="Обычный 16 2 4 2 2 6 3" xfId="24810"/>
    <cellStyle name="Обычный 16 2 4 2 2 6 3 2" xfId="53094"/>
    <cellStyle name="Обычный 16 2 4 2 2 6 4" xfId="34811"/>
    <cellStyle name="Обычный 16 2 4 2 2 7" xfId="10819"/>
    <cellStyle name="Обычный 16 2 4 2 2 7 2" xfId="39104"/>
    <cellStyle name="Обычный 16 2 4 2 2 8" xfId="15006"/>
    <cellStyle name="Обычный 16 2 4 2 2 8 2" xfId="43291"/>
    <cellStyle name="Обычный 16 2 4 2 2 9" xfId="19430"/>
    <cellStyle name="Обычный 16 2 4 2 2 9 2" xfId="47714"/>
    <cellStyle name="Обычный 16 2 4 2 3" xfId="1262"/>
    <cellStyle name="Обычный 16 2 4 2 3 10" xfId="29553"/>
    <cellStyle name="Обычный 16 2 4 2 3 11" xfId="57973"/>
    <cellStyle name="Обычный 16 2 4 2 3 12" xfId="59323"/>
    <cellStyle name="Обычный 16 2 4 2 3 2" xfId="3238"/>
    <cellStyle name="Обычный 16 2 4 2 3 2 2" xfId="10830"/>
    <cellStyle name="Обычный 16 2 4 2 3 2 2 2" xfId="39115"/>
    <cellStyle name="Обычный 16 2 4 2 3 2 3" xfId="17386"/>
    <cellStyle name="Обычный 16 2 4 2 3 2 3 2" xfId="45671"/>
    <cellStyle name="Обычный 16 2 4 2 3 2 4" xfId="24812"/>
    <cellStyle name="Обычный 16 2 4 2 3 2 4 2" xfId="53096"/>
    <cellStyle name="Обычный 16 2 4 2 3 2 5" xfId="31528"/>
    <cellStyle name="Обычный 16 2 4 2 3 2 6" xfId="60668"/>
    <cellStyle name="Обычный 16 2 4 2 3 3" xfId="5208"/>
    <cellStyle name="Обычный 16 2 4 2 3 3 2" xfId="10831"/>
    <cellStyle name="Обычный 16 2 4 2 3 3 2 2" xfId="39116"/>
    <cellStyle name="Обычный 16 2 4 2 3 3 3" xfId="24813"/>
    <cellStyle name="Обычный 16 2 4 2 3 3 3 2" xfId="53097"/>
    <cellStyle name="Обычный 16 2 4 2 3 3 4" xfId="33497"/>
    <cellStyle name="Обычный 16 2 4 2 3 4" xfId="6526"/>
    <cellStyle name="Обычный 16 2 4 2 3 4 2" xfId="10832"/>
    <cellStyle name="Обычный 16 2 4 2 3 4 2 2" xfId="39117"/>
    <cellStyle name="Обычный 16 2 4 2 3 4 3" xfId="24814"/>
    <cellStyle name="Обычный 16 2 4 2 3 4 3 2" xfId="53098"/>
    <cellStyle name="Обычный 16 2 4 2 3 4 4" xfId="34813"/>
    <cellStyle name="Обычный 16 2 4 2 3 5" xfId="10829"/>
    <cellStyle name="Обычный 16 2 4 2 3 5 2" xfId="39114"/>
    <cellStyle name="Обычный 16 2 4 2 3 6" xfId="15411"/>
    <cellStyle name="Обычный 16 2 4 2 3 6 2" xfId="43696"/>
    <cellStyle name="Обычный 16 2 4 2 3 7" xfId="19432"/>
    <cellStyle name="Обычный 16 2 4 2 3 7 2" xfId="47716"/>
    <cellStyle name="Обычный 16 2 4 2 3 8" xfId="20670"/>
    <cellStyle name="Обычный 16 2 4 2 3 8 2" xfId="48954"/>
    <cellStyle name="Обычный 16 2 4 2 3 9" xfId="24811"/>
    <cellStyle name="Обычный 16 2 4 2 3 9 2" xfId="53095"/>
    <cellStyle name="Обычный 16 2 4 2 4" xfId="1846"/>
    <cellStyle name="Обычный 16 2 4 2 4 2" xfId="3821"/>
    <cellStyle name="Обычный 16 2 4 2 4 2 2" xfId="10834"/>
    <cellStyle name="Обычный 16 2 4 2 4 2 2 2" xfId="39119"/>
    <cellStyle name="Обычный 16 2 4 2 4 2 3" xfId="17969"/>
    <cellStyle name="Обычный 16 2 4 2 4 2 3 2" xfId="46254"/>
    <cellStyle name="Обычный 16 2 4 2 4 2 4" xfId="24816"/>
    <cellStyle name="Обычный 16 2 4 2 4 2 4 2" xfId="53100"/>
    <cellStyle name="Обычный 16 2 4 2 4 2 5" xfId="32111"/>
    <cellStyle name="Обычный 16 2 4 2 4 3" xfId="10833"/>
    <cellStyle name="Обычный 16 2 4 2 4 3 2" xfId="39118"/>
    <cellStyle name="Обычный 16 2 4 2 4 4" xfId="15994"/>
    <cellStyle name="Обычный 16 2 4 2 4 4 2" xfId="44279"/>
    <cellStyle name="Обычный 16 2 4 2 4 5" xfId="24815"/>
    <cellStyle name="Обычный 16 2 4 2 4 5 2" xfId="53099"/>
    <cellStyle name="Обычный 16 2 4 2 4 6" xfId="30136"/>
    <cellStyle name="Обычный 16 2 4 2 4 7" xfId="60665"/>
    <cellStyle name="Обычный 16 2 4 2 5" xfId="2504"/>
    <cellStyle name="Обычный 16 2 4 2 5 2" xfId="10835"/>
    <cellStyle name="Обычный 16 2 4 2 5 2 2" xfId="39120"/>
    <cellStyle name="Обычный 16 2 4 2 5 3" xfId="16652"/>
    <cellStyle name="Обычный 16 2 4 2 5 3 2" xfId="44937"/>
    <cellStyle name="Обычный 16 2 4 2 5 4" xfId="24817"/>
    <cellStyle name="Обычный 16 2 4 2 5 4 2" xfId="53101"/>
    <cellStyle name="Обычный 16 2 4 2 5 5" xfId="30794"/>
    <cellStyle name="Обычный 16 2 4 2 6" xfId="5205"/>
    <cellStyle name="Обычный 16 2 4 2 6 2" xfId="10836"/>
    <cellStyle name="Обычный 16 2 4 2 6 2 2" xfId="39121"/>
    <cellStyle name="Обычный 16 2 4 2 6 3" xfId="24818"/>
    <cellStyle name="Обычный 16 2 4 2 6 3 2" xfId="53102"/>
    <cellStyle name="Обычный 16 2 4 2 6 4" xfId="33494"/>
    <cellStyle name="Обычный 16 2 4 2 7" xfId="6523"/>
    <cellStyle name="Обычный 16 2 4 2 7 2" xfId="10837"/>
    <cellStyle name="Обычный 16 2 4 2 7 2 2" xfId="39122"/>
    <cellStyle name="Обычный 16 2 4 2 7 3" xfId="24819"/>
    <cellStyle name="Обычный 16 2 4 2 7 3 2" xfId="53103"/>
    <cellStyle name="Обычный 16 2 4 2 7 4" xfId="34810"/>
    <cellStyle name="Обычный 16 2 4 2 8" xfId="10818"/>
    <cellStyle name="Обычный 16 2 4 2 8 2" xfId="39103"/>
    <cellStyle name="Обычный 16 2 4 2 9" xfId="14677"/>
    <cellStyle name="Обычный 16 2 4 2 9 2" xfId="42962"/>
    <cellStyle name="Обычный 16 2 4 20" xfId="57231"/>
    <cellStyle name="Обычный 16 2 4 21" xfId="57969"/>
    <cellStyle name="Обычный 16 2 4 22" xfId="59319"/>
    <cellStyle name="Обычный 16 2 4 3" xfId="689"/>
    <cellStyle name="Обычный 16 2 4 3 10" xfId="20671"/>
    <cellStyle name="Обычный 16 2 4 3 10 2" xfId="48955"/>
    <cellStyle name="Обычный 16 2 4 3 11" xfId="24820"/>
    <cellStyle name="Обычный 16 2 4 3 11 2" xfId="53104"/>
    <cellStyle name="Обычный 16 2 4 3 12" xfId="28984"/>
    <cellStyle name="Обычный 16 2 4 3 13" xfId="57974"/>
    <cellStyle name="Обычный 16 2 4 3 14" xfId="59324"/>
    <cellStyle name="Обычный 16 2 4 3 2" xfId="1264"/>
    <cellStyle name="Обычный 16 2 4 3 2 10" xfId="29555"/>
    <cellStyle name="Обычный 16 2 4 3 2 11" xfId="57975"/>
    <cellStyle name="Обычный 16 2 4 3 2 12" xfId="59325"/>
    <cellStyle name="Обычный 16 2 4 3 2 2" xfId="3240"/>
    <cellStyle name="Обычный 16 2 4 3 2 2 2" xfId="10840"/>
    <cellStyle name="Обычный 16 2 4 3 2 2 2 2" xfId="39125"/>
    <cellStyle name="Обычный 16 2 4 3 2 2 3" xfId="17388"/>
    <cellStyle name="Обычный 16 2 4 3 2 2 3 2" xfId="45673"/>
    <cellStyle name="Обычный 16 2 4 3 2 2 4" xfId="24822"/>
    <cellStyle name="Обычный 16 2 4 3 2 2 4 2" xfId="53106"/>
    <cellStyle name="Обычный 16 2 4 3 2 2 5" xfId="31530"/>
    <cellStyle name="Обычный 16 2 4 3 2 2 6" xfId="60670"/>
    <cellStyle name="Обычный 16 2 4 3 2 3" xfId="5210"/>
    <cellStyle name="Обычный 16 2 4 3 2 3 2" xfId="10841"/>
    <cellStyle name="Обычный 16 2 4 3 2 3 2 2" xfId="39126"/>
    <cellStyle name="Обычный 16 2 4 3 2 3 3" xfId="24823"/>
    <cellStyle name="Обычный 16 2 4 3 2 3 3 2" xfId="53107"/>
    <cellStyle name="Обычный 16 2 4 3 2 3 4" xfId="33499"/>
    <cellStyle name="Обычный 16 2 4 3 2 4" xfId="6528"/>
    <cellStyle name="Обычный 16 2 4 3 2 4 2" xfId="10842"/>
    <cellStyle name="Обычный 16 2 4 3 2 4 2 2" xfId="39127"/>
    <cellStyle name="Обычный 16 2 4 3 2 4 3" xfId="24824"/>
    <cellStyle name="Обычный 16 2 4 3 2 4 3 2" xfId="53108"/>
    <cellStyle name="Обычный 16 2 4 3 2 4 4" xfId="34815"/>
    <cellStyle name="Обычный 16 2 4 3 2 5" xfId="10839"/>
    <cellStyle name="Обычный 16 2 4 3 2 5 2" xfId="39124"/>
    <cellStyle name="Обычный 16 2 4 3 2 6" xfId="15413"/>
    <cellStyle name="Обычный 16 2 4 3 2 6 2" xfId="43698"/>
    <cellStyle name="Обычный 16 2 4 3 2 7" xfId="19434"/>
    <cellStyle name="Обычный 16 2 4 3 2 7 2" xfId="47718"/>
    <cellStyle name="Обычный 16 2 4 3 2 8" xfId="20672"/>
    <cellStyle name="Обычный 16 2 4 3 2 8 2" xfId="48956"/>
    <cellStyle name="Обычный 16 2 4 3 2 9" xfId="24821"/>
    <cellStyle name="Обычный 16 2 4 3 2 9 2" xfId="53105"/>
    <cellStyle name="Обычный 16 2 4 3 3" xfId="2011"/>
    <cellStyle name="Обычный 16 2 4 3 3 2" xfId="3986"/>
    <cellStyle name="Обычный 16 2 4 3 3 2 2" xfId="10844"/>
    <cellStyle name="Обычный 16 2 4 3 3 2 2 2" xfId="39129"/>
    <cellStyle name="Обычный 16 2 4 3 3 2 3" xfId="18134"/>
    <cellStyle name="Обычный 16 2 4 3 3 2 3 2" xfId="46419"/>
    <cellStyle name="Обычный 16 2 4 3 3 2 4" xfId="24826"/>
    <cellStyle name="Обычный 16 2 4 3 3 2 4 2" xfId="53110"/>
    <cellStyle name="Обычный 16 2 4 3 3 2 5" xfId="32276"/>
    <cellStyle name="Обычный 16 2 4 3 3 3" xfId="10843"/>
    <cellStyle name="Обычный 16 2 4 3 3 3 2" xfId="39128"/>
    <cellStyle name="Обычный 16 2 4 3 3 4" xfId="16159"/>
    <cellStyle name="Обычный 16 2 4 3 3 4 2" xfId="44444"/>
    <cellStyle name="Обычный 16 2 4 3 3 5" xfId="24825"/>
    <cellStyle name="Обычный 16 2 4 3 3 5 2" xfId="53109"/>
    <cellStyle name="Обычный 16 2 4 3 3 6" xfId="30301"/>
    <cellStyle name="Обычный 16 2 4 3 3 7" xfId="60669"/>
    <cellStyle name="Обычный 16 2 4 3 4" xfId="2669"/>
    <cellStyle name="Обычный 16 2 4 3 4 2" xfId="10845"/>
    <cellStyle name="Обычный 16 2 4 3 4 2 2" xfId="39130"/>
    <cellStyle name="Обычный 16 2 4 3 4 3" xfId="16817"/>
    <cellStyle name="Обычный 16 2 4 3 4 3 2" xfId="45102"/>
    <cellStyle name="Обычный 16 2 4 3 4 4" xfId="24827"/>
    <cellStyle name="Обычный 16 2 4 3 4 4 2" xfId="53111"/>
    <cellStyle name="Обычный 16 2 4 3 4 5" xfId="30959"/>
    <cellStyle name="Обычный 16 2 4 3 5" xfId="5209"/>
    <cellStyle name="Обычный 16 2 4 3 5 2" xfId="10846"/>
    <cellStyle name="Обычный 16 2 4 3 5 2 2" xfId="39131"/>
    <cellStyle name="Обычный 16 2 4 3 5 3" xfId="24828"/>
    <cellStyle name="Обычный 16 2 4 3 5 3 2" xfId="53112"/>
    <cellStyle name="Обычный 16 2 4 3 5 4" xfId="33498"/>
    <cellStyle name="Обычный 16 2 4 3 6" xfId="6527"/>
    <cellStyle name="Обычный 16 2 4 3 6 2" xfId="10847"/>
    <cellStyle name="Обычный 16 2 4 3 6 2 2" xfId="39132"/>
    <cellStyle name="Обычный 16 2 4 3 6 3" xfId="24829"/>
    <cellStyle name="Обычный 16 2 4 3 6 3 2" xfId="53113"/>
    <cellStyle name="Обычный 16 2 4 3 6 4" xfId="34814"/>
    <cellStyle name="Обычный 16 2 4 3 7" xfId="10838"/>
    <cellStyle name="Обычный 16 2 4 3 7 2" xfId="39123"/>
    <cellStyle name="Обычный 16 2 4 3 8" xfId="14842"/>
    <cellStyle name="Обычный 16 2 4 3 8 2" xfId="43127"/>
    <cellStyle name="Обычный 16 2 4 3 9" xfId="19433"/>
    <cellStyle name="Обычный 16 2 4 3 9 2" xfId="47717"/>
    <cellStyle name="Обычный 16 2 4 4" xfId="1261"/>
    <cellStyle name="Обычный 16 2 4 4 10" xfId="29552"/>
    <cellStyle name="Обычный 16 2 4 4 11" xfId="57976"/>
    <cellStyle name="Обычный 16 2 4 4 12" xfId="59326"/>
    <cellStyle name="Обычный 16 2 4 4 2" xfId="3237"/>
    <cellStyle name="Обычный 16 2 4 4 2 2" xfId="10849"/>
    <cellStyle name="Обычный 16 2 4 4 2 2 2" xfId="39134"/>
    <cellStyle name="Обычный 16 2 4 4 2 3" xfId="17385"/>
    <cellStyle name="Обычный 16 2 4 4 2 3 2" xfId="45670"/>
    <cellStyle name="Обычный 16 2 4 4 2 4" xfId="24831"/>
    <cellStyle name="Обычный 16 2 4 4 2 4 2" xfId="53115"/>
    <cellStyle name="Обычный 16 2 4 4 2 5" xfId="31527"/>
    <cellStyle name="Обычный 16 2 4 4 2 6" xfId="60671"/>
    <cellStyle name="Обычный 16 2 4 4 3" xfId="5211"/>
    <cellStyle name="Обычный 16 2 4 4 3 2" xfId="10850"/>
    <cellStyle name="Обычный 16 2 4 4 3 2 2" xfId="39135"/>
    <cellStyle name="Обычный 16 2 4 4 3 3" xfId="24832"/>
    <cellStyle name="Обычный 16 2 4 4 3 3 2" xfId="53116"/>
    <cellStyle name="Обычный 16 2 4 4 3 4" xfId="33500"/>
    <cellStyle name="Обычный 16 2 4 4 4" xfId="6529"/>
    <cellStyle name="Обычный 16 2 4 4 4 2" xfId="10851"/>
    <cellStyle name="Обычный 16 2 4 4 4 2 2" xfId="39136"/>
    <cellStyle name="Обычный 16 2 4 4 4 3" xfId="24833"/>
    <cellStyle name="Обычный 16 2 4 4 4 3 2" xfId="53117"/>
    <cellStyle name="Обычный 16 2 4 4 4 4" xfId="34816"/>
    <cellStyle name="Обычный 16 2 4 4 5" xfId="10848"/>
    <cellStyle name="Обычный 16 2 4 4 5 2" xfId="39133"/>
    <cellStyle name="Обычный 16 2 4 4 6" xfId="15410"/>
    <cellStyle name="Обычный 16 2 4 4 6 2" xfId="43695"/>
    <cellStyle name="Обычный 16 2 4 4 7" xfId="19435"/>
    <cellStyle name="Обычный 16 2 4 4 7 2" xfId="47719"/>
    <cellStyle name="Обычный 16 2 4 4 8" xfId="20673"/>
    <cellStyle name="Обычный 16 2 4 4 8 2" xfId="48957"/>
    <cellStyle name="Обычный 16 2 4 4 9" xfId="24830"/>
    <cellStyle name="Обычный 16 2 4 4 9 2" xfId="53114"/>
    <cellStyle name="Обычный 16 2 4 5" xfId="1682"/>
    <cellStyle name="Обычный 16 2 4 5 2" xfId="3657"/>
    <cellStyle name="Обычный 16 2 4 5 2 2" xfId="10853"/>
    <cellStyle name="Обычный 16 2 4 5 2 2 2" xfId="39138"/>
    <cellStyle name="Обычный 16 2 4 5 2 3" xfId="17805"/>
    <cellStyle name="Обычный 16 2 4 5 2 3 2" xfId="46090"/>
    <cellStyle name="Обычный 16 2 4 5 2 4" xfId="24835"/>
    <cellStyle name="Обычный 16 2 4 5 2 4 2" xfId="53119"/>
    <cellStyle name="Обычный 16 2 4 5 2 5" xfId="31947"/>
    <cellStyle name="Обычный 16 2 4 5 3" xfId="10852"/>
    <cellStyle name="Обычный 16 2 4 5 3 2" xfId="39137"/>
    <cellStyle name="Обычный 16 2 4 5 4" xfId="15830"/>
    <cellStyle name="Обычный 16 2 4 5 4 2" xfId="44115"/>
    <cellStyle name="Обычный 16 2 4 5 5" xfId="24834"/>
    <cellStyle name="Обычный 16 2 4 5 5 2" xfId="53118"/>
    <cellStyle name="Обычный 16 2 4 5 6" xfId="29972"/>
    <cellStyle name="Обычный 16 2 4 5 7" xfId="60664"/>
    <cellStyle name="Обычный 16 2 4 6" xfId="2340"/>
    <cellStyle name="Обычный 16 2 4 6 2" xfId="10854"/>
    <cellStyle name="Обычный 16 2 4 6 2 2" xfId="39139"/>
    <cellStyle name="Обычный 16 2 4 6 3" xfId="16488"/>
    <cellStyle name="Обычный 16 2 4 6 3 2" xfId="44773"/>
    <cellStyle name="Обычный 16 2 4 6 4" xfId="24836"/>
    <cellStyle name="Обычный 16 2 4 6 4 2" xfId="53120"/>
    <cellStyle name="Обычный 16 2 4 6 5" xfId="30630"/>
    <cellStyle name="Обычный 16 2 4 7" xfId="4317"/>
    <cellStyle name="Обычный 16 2 4 7 2" xfId="10855"/>
    <cellStyle name="Обычный 16 2 4 7 2 2" xfId="39140"/>
    <cellStyle name="Обычный 16 2 4 7 3" xfId="18465"/>
    <cellStyle name="Обычный 16 2 4 7 3 2" xfId="46750"/>
    <cellStyle name="Обычный 16 2 4 7 4" xfId="24837"/>
    <cellStyle name="Обычный 16 2 4 7 4 2" xfId="53121"/>
    <cellStyle name="Обычный 16 2 4 7 5" xfId="32607"/>
    <cellStyle name="Обычный 16 2 4 8" xfId="4480"/>
    <cellStyle name="Обычный 16 2 4 8 2" xfId="10856"/>
    <cellStyle name="Обычный 16 2 4 8 2 2" xfId="39141"/>
    <cellStyle name="Обычный 16 2 4 8 3" xfId="18628"/>
    <cellStyle name="Обычный 16 2 4 8 3 2" xfId="46913"/>
    <cellStyle name="Обычный 16 2 4 8 4" xfId="24838"/>
    <cellStyle name="Обычный 16 2 4 8 4 2" xfId="53122"/>
    <cellStyle name="Обычный 16 2 4 8 5" xfId="32770"/>
    <cellStyle name="Обычный 16 2 4 9" xfId="5204"/>
    <cellStyle name="Обычный 16 2 4 9 2" xfId="10857"/>
    <cellStyle name="Обычный 16 2 4 9 2 2" xfId="39142"/>
    <cellStyle name="Обычный 16 2 4 9 3" xfId="24839"/>
    <cellStyle name="Обычный 16 2 4 9 3 2" xfId="53123"/>
    <cellStyle name="Обычный 16 2 4 9 4" xfId="33493"/>
    <cellStyle name="Обычный 16 2 5" xfId="511"/>
    <cellStyle name="Обычный 16 2 5 10" xfId="19436"/>
    <cellStyle name="Обычный 16 2 5 10 2" xfId="47720"/>
    <cellStyle name="Обычный 16 2 5 11" xfId="20674"/>
    <cellStyle name="Обычный 16 2 5 11 2" xfId="48958"/>
    <cellStyle name="Обычный 16 2 5 12" xfId="24840"/>
    <cellStyle name="Обычный 16 2 5 12 2" xfId="53124"/>
    <cellStyle name="Обычный 16 2 5 13" xfId="28814"/>
    <cellStyle name="Обычный 16 2 5 14" xfId="57977"/>
    <cellStyle name="Обычный 16 2 5 15" xfId="59327"/>
    <cellStyle name="Обычный 16 2 5 2" xfId="851"/>
    <cellStyle name="Обычный 16 2 5 2 10" xfId="20675"/>
    <cellStyle name="Обычный 16 2 5 2 10 2" xfId="48959"/>
    <cellStyle name="Обычный 16 2 5 2 11" xfId="24841"/>
    <cellStyle name="Обычный 16 2 5 2 11 2" xfId="53125"/>
    <cellStyle name="Обычный 16 2 5 2 12" xfId="29143"/>
    <cellStyle name="Обычный 16 2 5 2 13" xfId="57978"/>
    <cellStyle name="Обычный 16 2 5 2 14" xfId="59328"/>
    <cellStyle name="Обычный 16 2 5 2 2" xfId="1266"/>
    <cellStyle name="Обычный 16 2 5 2 2 10" xfId="29557"/>
    <cellStyle name="Обычный 16 2 5 2 2 11" xfId="57979"/>
    <cellStyle name="Обычный 16 2 5 2 2 12" xfId="59329"/>
    <cellStyle name="Обычный 16 2 5 2 2 2" xfId="3242"/>
    <cellStyle name="Обычный 16 2 5 2 2 2 2" xfId="10861"/>
    <cellStyle name="Обычный 16 2 5 2 2 2 2 2" xfId="39146"/>
    <cellStyle name="Обычный 16 2 5 2 2 2 3" xfId="17390"/>
    <cellStyle name="Обычный 16 2 5 2 2 2 3 2" xfId="45675"/>
    <cellStyle name="Обычный 16 2 5 2 2 2 4" xfId="24843"/>
    <cellStyle name="Обычный 16 2 5 2 2 2 4 2" xfId="53127"/>
    <cellStyle name="Обычный 16 2 5 2 2 2 5" xfId="31532"/>
    <cellStyle name="Обычный 16 2 5 2 2 2 6" xfId="60674"/>
    <cellStyle name="Обычный 16 2 5 2 2 3" xfId="5214"/>
    <cellStyle name="Обычный 16 2 5 2 2 3 2" xfId="10862"/>
    <cellStyle name="Обычный 16 2 5 2 2 3 2 2" xfId="39147"/>
    <cellStyle name="Обычный 16 2 5 2 2 3 3" xfId="24844"/>
    <cellStyle name="Обычный 16 2 5 2 2 3 3 2" xfId="53128"/>
    <cellStyle name="Обычный 16 2 5 2 2 3 4" xfId="33503"/>
    <cellStyle name="Обычный 16 2 5 2 2 4" xfId="6532"/>
    <cellStyle name="Обычный 16 2 5 2 2 4 2" xfId="10863"/>
    <cellStyle name="Обычный 16 2 5 2 2 4 2 2" xfId="39148"/>
    <cellStyle name="Обычный 16 2 5 2 2 4 3" xfId="24845"/>
    <cellStyle name="Обычный 16 2 5 2 2 4 3 2" xfId="53129"/>
    <cellStyle name="Обычный 16 2 5 2 2 4 4" xfId="34819"/>
    <cellStyle name="Обычный 16 2 5 2 2 5" xfId="10860"/>
    <cellStyle name="Обычный 16 2 5 2 2 5 2" xfId="39145"/>
    <cellStyle name="Обычный 16 2 5 2 2 6" xfId="15415"/>
    <cellStyle name="Обычный 16 2 5 2 2 6 2" xfId="43700"/>
    <cellStyle name="Обычный 16 2 5 2 2 7" xfId="19438"/>
    <cellStyle name="Обычный 16 2 5 2 2 7 2" xfId="47722"/>
    <cellStyle name="Обычный 16 2 5 2 2 8" xfId="20676"/>
    <cellStyle name="Обычный 16 2 5 2 2 8 2" xfId="48960"/>
    <cellStyle name="Обычный 16 2 5 2 2 9" xfId="24842"/>
    <cellStyle name="Обычный 16 2 5 2 2 9 2" xfId="53126"/>
    <cellStyle name="Обычный 16 2 5 2 3" xfId="2170"/>
    <cellStyle name="Обычный 16 2 5 2 3 2" xfId="4145"/>
    <cellStyle name="Обычный 16 2 5 2 3 2 2" xfId="10865"/>
    <cellStyle name="Обычный 16 2 5 2 3 2 2 2" xfId="39150"/>
    <cellStyle name="Обычный 16 2 5 2 3 2 3" xfId="18293"/>
    <cellStyle name="Обычный 16 2 5 2 3 2 3 2" xfId="46578"/>
    <cellStyle name="Обычный 16 2 5 2 3 2 4" xfId="24847"/>
    <cellStyle name="Обычный 16 2 5 2 3 2 4 2" xfId="53131"/>
    <cellStyle name="Обычный 16 2 5 2 3 2 5" xfId="32435"/>
    <cellStyle name="Обычный 16 2 5 2 3 3" xfId="10864"/>
    <cellStyle name="Обычный 16 2 5 2 3 3 2" xfId="39149"/>
    <cellStyle name="Обычный 16 2 5 2 3 4" xfId="16318"/>
    <cellStyle name="Обычный 16 2 5 2 3 4 2" xfId="44603"/>
    <cellStyle name="Обычный 16 2 5 2 3 5" xfId="24846"/>
    <cellStyle name="Обычный 16 2 5 2 3 5 2" xfId="53130"/>
    <cellStyle name="Обычный 16 2 5 2 3 6" xfId="30460"/>
    <cellStyle name="Обычный 16 2 5 2 3 7" xfId="60673"/>
    <cellStyle name="Обычный 16 2 5 2 4" xfId="2828"/>
    <cellStyle name="Обычный 16 2 5 2 4 2" xfId="10866"/>
    <cellStyle name="Обычный 16 2 5 2 4 2 2" xfId="39151"/>
    <cellStyle name="Обычный 16 2 5 2 4 3" xfId="16976"/>
    <cellStyle name="Обычный 16 2 5 2 4 3 2" xfId="45261"/>
    <cellStyle name="Обычный 16 2 5 2 4 4" xfId="24848"/>
    <cellStyle name="Обычный 16 2 5 2 4 4 2" xfId="53132"/>
    <cellStyle name="Обычный 16 2 5 2 4 5" xfId="31118"/>
    <cellStyle name="Обычный 16 2 5 2 5" xfId="5213"/>
    <cellStyle name="Обычный 16 2 5 2 5 2" xfId="10867"/>
    <cellStyle name="Обычный 16 2 5 2 5 2 2" xfId="39152"/>
    <cellStyle name="Обычный 16 2 5 2 5 3" xfId="24849"/>
    <cellStyle name="Обычный 16 2 5 2 5 3 2" xfId="53133"/>
    <cellStyle name="Обычный 16 2 5 2 5 4" xfId="33502"/>
    <cellStyle name="Обычный 16 2 5 2 6" xfId="6531"/>
    <cellStyle name="Обычный 16 2 5 2 6 2" xfId="10868"/>
    <cellStyle name="Обычный 16 2 5 2 6 2 2" xfId="39153"/>
    <cellStyle name="Обычный 16 2 5 2 6 3" xfId="24850"/>
    <cellStyle name="Обычный 16 2 5 2 6 3 2" xfId="53134"/>
    <cellStyle name="Обычный 16 2 5 2 6 4" xfId="34818"/>
    <cellStyle name="Обычный 16 2 5 2 7" xfId="10859"/>
    <cellStyle name="Обычный 16 2 5 2 7 2" xfId="39144"/>
    <cellStyle name="Обычный 16 2 5 2 8" xfId="15001"/>
    <cellStyle name="Обычный 16 2 5 2 8 2" xfId="43286"/>
    <cellStyle name="Обычный 16 2 5 2 9" xfId="19437"/>
    <cellStyle name="Обычный 16 2 5 2 9 2" xfId="47721"/>
    <cellStyle name="Обычный 16 2 5 3" xfId="1265"/>
    <cellStyle name="Обычный 16 2 5 3 10" xfId="29556"/>
    <cellStyle name="Обычный 16 2 5 3 11" xfId="57980"/>
    <cellStyle name="Обычный 16 2 5 3 12" xfId="59330"/>
    <cellStyle name="Обычный 16 2 5 3 2" xfId="3241"/>
    <cellStyle name="Обычный 16 2 5 3 2 2" xfId="10870"/>
    <cellStyle name="Обычный 16 2 5 3 2 2 2" xfId="39155"/>
    <cellStyle name="Обычный 16 2 5 3 2 3" xfId="17389"/>
    <cellStyle name="Обычный 16 2 5 3 2 3 2" xfId="45674"/>
    <cellStyle name="Обычный 16 2 5 3 2 4" xfId="24852"/>
    <cellStyle name="Обычный 16 2 5 3 2 4 2" xfId="53136"/>
    <cellStyle name="Обычный 16 2 5 3 2 5" xfId="31531"/>
    <cellStyle name="Обычный 16 2 5 3 2 6" xfId="60675"/>
    <cellStyle name="Обычный 16 2 5 3 3" xfId="5215"/>
    <cellStyle name="Обычный 16 2 5 3 3 2" xfId="10871"/>
    <cellStyle name="Обычный 16 2 5 3 3 2 2" xfId="39156"/>
    <cellStyle name="Обычный 16 2 5 3 3 3" xfId="24853"/>
    <cellStyle name="Обычный 16 2 5 3 3 3 2" xfId="53137"/>
    <cellStyle name="Обычный 16 2 5 3 3 4" xfId="33504"/>
    <cellStyle name="Обычный 16 2 5 3 4" xfId="6533"/>
    <cellStyle name="Обычный 16 2 5 3 4 2" xfId="10872"/>
    <cellStyle name="Обычный 16 2 5 3 4 2 2" xfId="39157"/>
    <cellStyle name="Обычный 16 2 5 3 4 3" xfId="24854"/>
    <cellStyle name="Обычный 16 2 5 3 4 3 2" xfId="53138"/>
    <cellStyle name="Обычный 16 2 5 3 4 4" xfId="34820"/>
    <cellStyle name="Обычный 16 2 5 3 5" xfId="10869"/>
    <cellStyle name="Обычный 16 2 5 3 5 2" xfId="39154"/>
    <cellStyle name="Обычный 16 2 5 3 6" xfId="15414"/>
    <cellStyle name="Обычный 16 2 5 3 6 2" xfId="43699"/>
    <cellStyle name="Обычный 16 2 5 3 7" xfId="19439"/>
    <cellStyle name="Обычный 16 2 5 3 7 2" xfId="47723"/>
    <cellStyle name="Обычный 16 2 5 3 8" xfId="20677"/>
    <cellStyle name="Обычный 16 2 5 3 8 2" xfId="48961"/>
    <cellStyle name="Обычный 16 2 5 3 9" xfId="24851"/>
    <cellStyle name="Обычный 16 2 5 3 9 2" xfId="53135"/>
    <cellStyle name="Обычный 16 2 5 4" xfId="1841"/>
    <cellStyle name="Обычный 16 2 5 4 2" xfId="3816"/>
    <cellStyle name="Обычный 16 2 5 4 2 2" xfId="10874"/>
    <cellStyle name="Обычный 16 2 5 4 2 2 2" xfId="39159"/>
    <cellStyle name="Обычный 16 2 5 4 2 3" xfId="17964"/>
    <cellStyle name="Обычный 16 2 5 4 2 3 2" xfId="46249"/>
    <cellStyle name="Обычный 16 2 5 4 2 4" xfId="24856"/>
    <cellStyle name="Обычный 16 2 5 4 2 4 2" xfId="53140"/>
    <cellStyle name="Обычный 16 2 5 4 2 5" xfId="32106"/>
    <cellStyle name="Обычный 16 2 5 4 3" xfId="10873"/>
    <cellStyle name="Обычный 16 2 5 4 3 2" xfId="39158"/>
    <cellStyle name="Обычный 16 2 5 4 4" xfId="15989"/>
    <cellStyle name="Обычный 16 2 5 4 4 2" xfId="44274"/>
    <cellStyle name="Обычный 16 2 5 4 5" xfId="24855"/>
    <cellStyle name="Обычный 16 2 5 4 5 2" xfId="53139"/>
    <cellStyle name="Обычный 16 2 5 4 6" xfId="30131"/>
    <cellStyle name="Обычный 16 2 5 4 7" xfId="60672"/>
    <cellStyle name="Обычный 16 2 5 5" xfId="2499"/>
    <cellStyle name="Обычный 16 2 5 5 2" xfId="10875"/>
    <cellStyle name="Обычный 16 2 5 5 2 2" xfId="39160"/>
    <cellStyle name="Обычный 16 2 5 5 3" xfId="16647"/>
    <cellStyle name="Обычный 16 2 5 5 3 2" xfId="44932"/>
    <cellStyle name="Обычный 16 2 5 5 4" xfId="24857"/>
    <cellStyle name="Обычный 16 2 5 5 4 2" xfId="53141"/>
    <cellStyle name="Обычный 16 2 5 5 5" xfId="30789"/>
    <cellStyle name="Обычный 16 2 5 6" xfId="5212"/>
    <cellStyle name="Обычный 16 2 5 6 2" xfId="10876"/>
    <cellStyle name="Обычный 16 2 5 6 2 2" xfId="39161"/>
    <cellStyle name="Обычный 16 2 5 6 3" xfId="24858"/>
    <cellStyle name="Обычный 16 2 5 6 3 2" xfId="53142"/>
    <cellStyle name="Обычный 16 2 5 6 4" xfId="33501"/>
    <cellStyle name="Обычный 16 2 5 7" xfId="6530"/>
    <cellStyle name="Обычный 16 2 5 7 2" xfId="10877"/>
    <cellStyle name="Обычный 16 2 5 7 2 2" xfId="39162"/>
    <cellStyle name="Обычный 16 2 5 7 3" xfId="24859"/>
    <cellStyle name="Обычный 16 2 5 7 3 2" xfId="53143"/>
    <cellStyle name="Обычный 16 2 5 7 4" xfId="34817"/>
    <cellStyle name="Обычный 16 2 5 8" xfId="10858"/>
    <cellStyle name="Обычный 16 2 5 8 2" xfId="39143"/>
    <cellStyle name="Обычный 16 2 5 9" xfId="14672"/>
    <cellStyle name="Обычный 16 2 5 9 2" xfId="42957"/>
    <cellStyle name="Обычный 16 2 6" xfId="684"/>
    <cellStyle name="Обычный 16 2 6 10" xfId="20678"/>
    <cellStyle name="Обычный 16 2 6 10 2" xfId="48962"/>
    <cellStyle name="Обычный 16 2 6 11" xfId="24860"/>
    <cellStyle name="Обычный 16 2 6 11 2" xfId="53144"/>
    <cellStyle name="Обычный 16 2 6 12" xfId="28979"/>
    <cellStyle name="Обычный 16 2 6 13" xfId="57981"/>
    <cellStyle name="Обычный 16 2 6 14" xfId="59331"/>
    <cellStyle name="Обычный 16 2 6 2" xfId="1267"/>
    <cellStyle name="Обычный 16 2 6 2 10" xfId="29558"/>
    <cellStyle name="Обычный 16 2 6 2 11" xfId="57982"/>
    <cellStyle name="Обычный 16 2 6 2 12" xfId="59332"/>
    <cellStyle name="Обычный 16 2 6 2 2" xfId="3243"/>
    <cellStyle name="Обычный 16 2 6 2 2 2" xfId="10880"/>
    <cellStyle name="Обычный 16 2 6 2 2 2 2" xfId="39165"/>
    <cellStyle name="Обычный 16 2 6 2 2 3" xfId="17391"/>
    <cellStyle name="Обычный 16 2 6 2 2 3 2" xfId="45676"/>
    <cellStyle name="Обычный 16 2 6 2 2 4" xfId="24862"/>
    <cellStyle name="Обычный 16 2 6 2 2 4 2" xfId="53146"/>
    <cellStyle name="Обычный 16 2 6 2 2 5" xfId="31533"/>
    <cellStyle name="Обычный 16 2 6 2 2 6" xfId="60677"/>
    <cellStyle name="Обычный 16 2 6 2 3" xfId="5217"/>
    <cellStyle name="Обычный 16 2 6 2 3 2" xfId="10881"/>
    <cellStyle name="Обычный 16 2 6 2 3 2 2" xfId="39166"/>
    <cellStyle name="Обычный 16 2 6 2 3 3" xfId="24863"/>
    <cellStyle name="Обычный 16 2 6 2 3 3 2" xfId="53147"/>
    <cellStyle name="Обычный 16 2 6 2 3 4" xfId="33506"/>
    <cellStyle name="Обычный 16 2 6 2 4" xfId="6535"/>
    <cellStyle name="Обычный 16 2 6 2 4 2" xfId="10882"/>
    <cellStyle name="Обычный 16 2 6 2 4 2 2" xfId="39167"/>
    <cellStyle name="Обычный 16 2 6 2 4 3" xfId="24864"/>
    <cellStyle name="Обычный 16 2 6 2 4 3 2" xfId="53148"/>
    <cellStyle name="Обычный 16 2 6 2 4 4" xfId="34822"/>
    <cellStyle name="Обычный 16 2 6 2 5" xfId="10879"/>
    <cellStyle name="Обычный 16 2 6 2 5 2" xfId="39164"/>
    <cellStyle name="Обычный 16 2 6 2 6" xfId="15416"/>
    <cellStyle name="Обычный 16 2 6 2 6 2" xfId="43701"/>
    <cellStyle name="Обычный 16 2 6 2 7" xfId="19441"/>
    <cellStyle name="Обычный 16 2 6 2 7 2" xfId="47725"/>
    <cellStyle name="Обычный 16 2 6 2 8" xfId="20679"/>
    <cellStyle name="Обычный 16 2 6 2 8 2" xfId="48963"/>
    <cellStyle name="Обычный 16 2 6 2 9" xfId="24861"/>
    <cellStyle name="Обычный 16 2 6 2 9 2" xfId="53145"/>
    <cellStyle name="Обычный 16 2 6 3" xfId="2006"/>
    <cellStyle name="Обычный 16 2 6 3 2" xfId="3981"/>
    <cellStyle name="Обычный 16 2 6 3 2 2" xfId="10884"/>
    <cellStyle name="Обычный 16 2 6 3 2 2 2" xfId="39169"/>
    <cellStyle name="Обычный 16 2 6 3 2 3" xfId="18129"/>
    <cellStyle name="Обычный 16 2 6 3 2 3 2" xfId="46414"/>
    <cellStyle name="Обычный 16 2 6 3 2 4" xfId="24866"/>
    <cellStyle name="Обычный 16 2 6 3 2 4 2" xfId="53150"/>
    <cellStyle name="Обычный 16 2 6 3 2 5" xfId="32271"/>
    <cellStyle name="Обычный 16 2 6 3 3" xfId="10883"/>
    <cellStyle name="Обычный 16 2 6 3 3 2" xfId="39168"/>
    <cellStyle name="Обычный 16 2 6 3 4" xfId="16154"/>
    <cellStyle name="Обычный 16 2 6 3 4 2" xfId="44439"/>
    <cellStyle name="Обычный 16 2 6 3 5" xfId="24865"/>
    <cellStyle name="Обычный 16 2 6 3 5 2" xfId="53149"/>
    <cellStyle name="Обычный 16 2 6 3 6" xfId="30296"/>
    <cellStyle name="Обычный 16 2 6 3 7" xfId="60676"/>
    <cellStyle name="Обычный 16 2 6 4" xfId="2664"/>
    <cellStyle name="Обычный 16 2 6 4 2" xfId="10885"/>
    <cellStyle name="Обычный 16 2 6 4 2 2" xfId="39170"/>
    <cellStyle name="Обычный 16 2 6 4 3" xfId="16812"/>
    <cellStyle name="Обычный 16 2 6 4 3 2" xfId="45097"/>
    <cellStyle name="Обычный 16 2 6 4 4" xfId="24867"/>
    <cellStyle name="Обычный 16 2 6 4 4 2" xfId="53151"/>
    <cellStyle name="Обычный 16 2 6 4 5" xfId="30954"/>
    <cellStyle name="Обычный 16 2 6 5" xfId="5216"/>
    <cellStyle name="Обычный 16 2 6 5 2" xfId="10886"/>
    <cellStyle name="Обычный 16 2 6 5 2 2" xfId="39171"/>
    <cellStyle name="Обычный 16 2 6 5 3" xfId="24868"/>
    <cellStyle name="Обычный 16 2 6 5 3 2" xfId="53152"/>
    <cellStyle name="Обычный 16 2 6 5 4" xfId="33505"/>
    <cellStyle name="Обычный 16 2 6 6" xfId="6534"/>
    <cellStyle name="Обычный 16 2 6 6 2" xfId="10887"/>
    <cellStyle name="Обычный 16 2 6 6 2 2" xfId="39172"/>
    <cellStyle name="Обычный 16 2 6 6 3" xfId="24869"/>
    <cellStyle name="Обычный 16 2 6 6 3 2" xfId="53153"/>
    <cellStyle name="Обычный 16 2 6 6 4" xfId="34821"/>
    <cellStyle name="Обычный 16 2 6 7" xfId="10878"/>
    <cellStyle name="Обычный 16 2 6 7 2" xfId="39163"/>
    <cellStyle name="Обычный 16 2 6 8" xfId="14837"/>
    <cellStyle name="Обычный 16 2 6 8 2" xfId="43122"/>
    <cellStyle name="Обычный 16 2 6 9" xfId="19440"/>
    <cellStyle name="Обычный 16 2 6 9 2" xfId="47724"/>
    <cellStyle name="Обычный 16 2 7" xfId="1244"/>
    <cellStyle name="Обычный 16 2 7 10" xfId="29535"/>
    <cellStyle name="Обычный 16 2 7 11" xfId="57983"/>
    <cellStyle name="Обычный 16 2 7 12" xfId="59333"/>
    <cellStyle name="Обычный 16 2 7 2" xfId="3220"/>
    <cellStyle name="Обычный 16 2 7 2 2" xfId="10889"/>
    <cellStyle name="Обычный 16 2 7 2 2 2" xfId="39174"/>
    <cellStyle name="Обычный 16 2 7 2 3" xfId="17368"/>
    <cellStyle name="Обычный 16 2 7 2 3 2" xfId="45653"/>
    <cellStyle name="Обычный 16 2 7 2 4" xfId="24871"/>
    <cellStyle name="Обычный 16 2 7 2 4 2" xfId="53155"/>
    <cellStyle name="Обычный 16 2 7 2 5" xfId="31510"/>
    <cellStyle name="Обычный 16 2 7 2 6" xfId="60678"/>
    <cellStyle name="Обычный 16 2 7 3" xfId="5218"/>
    <cellStyle name="Обычный 16 2 7 3 2" xfId="10890"/>
    <cellStyle name="Обычный 16 2 7 3 2 2" xfId="39175"/>
    <cellStyle name="Обычный 16 2 7 3 3" xfId="24872"/>
    <cellStyle name="Обычный 16 2 7 3 3 2" xfId="53156"/>
    <cellStyle name="Обычный 16 2 7 3 4" xfId="33507"/>
    <cellStyle name="Обычный 16 2 7 4" xfId="6536"/>
    <cellStyle name="Обычный 16 2 7 4 2" xfId="10891"/>
    <cellStyle name="Обычный 16 2 7 4 2 2" xfId="39176"/>
    <cellStyle name="Обычный 16 2 7 4 3" xfId="24873"/>
    <cellStyle name="Обычный 16 2 7 4 3 2" xfId="53157"/>
    <cellStyle name="Обычный 16 2 7 4 4" xfId="34823"/>
    <cellStyle name="Обычный 16 2 7 5" xfId="10888"/>
    <cellStyle name="Обычный 16 2 7 5 2" xfId="39173"/>
    <cellStyle name="Обычный 16 2 7 6" xfId="15393"/>
    <cellStyle name="Обычный 16 2 7 6 2" xfId="43678"/>
    <cellStyle name="Обычный 16 2 7 7" xfId="19442"/>
    <cellStyle name="Обычный 16 2 7 7 2" xfId="47726"/>
    <cellStyle name="Обычный 16 2 7 8" xfId="20680"/>
    <cellStyle name="Обычный 16 2 7 8 2" xfId="48964"/>
    <cellStyle name="Обычный 16 2 7 9" xfId="24870"/>
    <cellStyle name="Обычный 16 2 7 9 2" xfId="53154"/>
    <cellStyle name="Обычный 16 2 8" xfId="1677"/>
    <cellStyle name="Обычный 16 2 8 2" xfId="3652"/>
    <cellStyle name="Обычный 16 2 8 2 2" xfId="10893"/>
    <cellStyle name="Обычный 16 2 8 2 2 2" xfId="39178"/>
    <cellStyle name="Обычный 16 2 8 2 3" xfId="17800"/>
    <cellStyle name="Обычный 16 2 8 2 3 2" xfId="46085"/>
    <cellStyle name="Обычный 16 2 8 2 4" xfId="24875"/>
    <cellStyle name="Обычный 16 2 8 2 4 2" xfId="53159"/>
    <cellStyle name="Обычный 16 2 8 2 5" xfId="31942"/>
    <cellStyle name="Обычный 16 2 8 3" xfId="10892"/>
    <cellStyle name="Обычный 16 2 8 3 2" xfId="39177"/>
    <cellStyle name="Обычный 16 2 8 4" xfId="15825"/>
    <cellStyle name="Обычный 16 2 8 4 2" xfId="44110"/>
    <cellStyle name="Обычный 16 2 8 5" xfId="24874"/>
    <cellStyle name="Обычный 16 2 8 5 2" xfId="53158"/>
    <cellStyle name="Обычный 16 2 8 6" xfId="29967"/>
    <cellStyle name="Обычный 16 2 8 7" xfId="60631"/>
    <cellStyle name="Обычный 16 2 9" xfId="2335"/>
    <cellStyle name="Обычный 16 2 9 2" xfId="10894"/>
    <cellStyle name="Обычный 16 2 9 2 2" xfId="39179"/>
    <cellStyle name="Обычный 16 2 9 3" xfId="16483"/>
    <cellStyle name="Обычный 16 2 9 3 2" xfId="44768"/>
    <cellStyle name="Обычный 16 2 9 4" xfId="24876"/>
    <cellStyle name="Обычный 16 2 9 4 2" xfId="53160"/>
    <cellStyle name="Обычный 16 2 9 5" xfId="30625"/>
    <cellStyle name="Обычный 16 20" xfId="20632"/>
    <cellStyle name="Обычный 16 20 2" xfId="48916"/>
    <cellStyle name="Обычный 16 21" xfId="24610"/>
    <cellStyle name="Обычный 16 21 2" xfId="52894"/>
    <cellStyle name="Обычный 16 22" xfId="28487"/>
    <cellStyle name="Обычный 16 22 2" xfId="56771"/>
    <cellStyle name="Обычный 16 23" xfId="28649"/>
    <cellStyle name="Обычный 16 24" xfId="56931"/>
    <cellStyle name="Обычный 16 25" xfId="57225"/>
    <cellStyle name="Обычный 16 26" xfId="57935"/>
    <cellStyle name="Обычный 16 27" xfId="59285"/>
    <cellStyle name="Обычный 16 3" xfId="255"/>
    <cellStyle name="Обычный 16 3 10" xfId="5219"/>
    <cellStyle name="Обычный 16 3 10 2" xfId="10896"/>
    <cellStyle name="Обычный 16 3 10 2 2" xfId="39181"/>
    <cellStyle name="Обычный 16 3 10 3" xfId="24878"/>
    <cellStyle name="Обычный 16 3 10 3 2" xfId="53162"/>
    <cellStyle name="Обычный 16 3 10 4" xfId="33508"/>
    <cellStyle name="Обычный 16 3 11" xfId="6537"/>
    <cellStyle name="Обычный 16 3 11 2" xfId="10897"/>
    <cellStyle name="Обычный 16 3 11 2 2" xfId="39182"/>
    <cellStyle name="Обычный 16 3 11 3" xfId="24879"/>
    <cellStyle name="Обычный 16 3 11 3 2" xfId="53163"/>
    <cellStyle name="Обычный 16 3 11 4" xfId="34824"/>
    <cellStyle name="Обычный 16 3 12" xfId="7280"/>
    <cellStyle name="Обычный 16 3 12 2" xfId="10898"/>
    <cellStyle name="Обычный 16 3 12 2 2" xfId="39183"/>
    <cellStyle name="Обычный 16 3 12 3" xfId="24880"/>
    <cellStyle name="Обычный 16 3 12 3 2" xfId="53164"/>
    <cellStyle name="Обычный 16 3 12 4" xfId="35565"/>
    <cellStyle name="Обычный 16 3 13" xfId="10895"/>
    <cellStyle name="Обычный 16 3 13 2" xfId="39180"/>
    <cellStyle name="Обычный 16 3 14" xfId="14514"/>
    <cellStyle name="Обычный 16 3 14 2" xfId="42799"/>
    <cellStyle name="Обычный 16 3 15" xfId="18791"/>
    <cellStyle name="Обычный 16 3 15 2" xfId="47075"/>
    <cellStyle name="Обычный 16 3 16" xfId="20681"/>
    <cellStyle name="Обычный 16 3 16 2" xfId="48965"/>
    <cellStyle name="Обычный 16 3 17" xfId="24877"/>
    <cellStyle name="Обычный 16 3 17 2" xfId="53161"/>
    <cellStyle name="Обычный 16 3 18" xfId="28494"/>
    <cellStyle name="Обычный 16 3 18 2" xfId="56778"/>
    <cellStyle name="Обычный 16 3 19" xfId="28656"/>
    <cellStyle name="Обычный 16 3 2" xfId="256"/>
    <cellStyle name="Обычный 16 3 2 10" xfId="6538"/>
    <cellStyle name="Обычный 16 3 2 10 2" xfId="10900"/>
    <cellStyle name="Обычный 16 3 2 10 2 2" xfId="39185"/>
    <cellStyle name="Обычный 16 3 2 10 3" xfId="24882"/>
    <cellStyle name="Обычный 16 3 2 10 3 2" xfId="53166"/>
    <cellStyle name="Обычный 16 3 2 10 4" xfId="34825"/>
    <cellStyle name="Обычный 16 3 2 11" xfId="7281"/>
    <cellStyle name="Обычный 16 3 2 11 2" xfId="10901"/>
    <cellStyle name="Обычный 16 3 2 11 2 2" xfId="39186"/>
    <cellStyle name="Обычный 16 3 2 11 3" xfId="24883"/>
    <cellStyle name="Обычный 16 3 2 11 3 2" xfId="53167"/>
    <cellStyle name="Обычный 16 3 2 11 4" xfId="35566"/>
    <cellStyle name="Обычный 16 3 2 12" xfId="10899"/>
    <cellStyle name="Обычный 16 3 2 12 2" xfId="39184"/>
    <cellStyle name="Обычный 16 3 2 13" xfId="14515"/>
    <cellStyle name="Обычный 16 3 2 13 2" xfId="42800"/>
    <cellStyle name="Обычный 16 3 2 14" xfId="18792"/>
    <cellStyle name="Обычный 16 3 2 14 2" xfId="47076"/>
    <cellStyle name="Обычный 16 3 2 15" xfId="20682"/>
    <cellStyle name="Обычный 16 3 2 15 2" xfId="48966"/>
    <cellStyle name="Обычный 16 3 2 16" xfId="24881"/>
    <cellStyle name="Обычный 16 3 2 16 2" xfId="53165"/>
    <cellStyle name="Обычный 16 3 2 17" xfId="28495"/>
    <cellStyle name="Обычный 16 3 2 17 2" xfId="56779"/>
    <cellStyle name="Обычный 16 3 2 18" xfId="28657"/>
    <cellStyle name="Обычный 16 3 2 19" xfId="56939"/>
    <cellStyle name="Обычный 16 3 2 2" xfId="518"/>
    <cellStyle name="Обычный 16 3 2 2 10" xfId="19443"/>
    <cellStyle name="Обычный 16 3 2 2 10 2" xfId="47727"/>
    <cellStyle name="Обычный 16 3 2 2 11" xfId="20683"/>
    <cellStyle name="Обычный 16 3 2 2 11 2" xfId="48967"/>
    <cellStyle name="Обычный 16 3 2 2 12" xfId="24884"/>
    <cellStyle name="Обычный 16 3 2 2 12 2" xfId="53168"/>
    <cellStyle name="Обычный 16 3 2 2 13" xfId="28821"/>
    <cellStyle name="Обычный 16 3 2 2 14" xfId="57986"/>
    <cellStyle name="Обычный 16 3 2 2 15" xfId="59336"/>
    <cellStyle name="Обычный 16 3 2 2 2" xfId="858"/>
    <cellStyle name="Обычный 16 3 2 2 2 10" xfId="20684"/>
    <cellStyle name="Обычный 16 3 2 2 2 10 2" xfId="48968"/>
    <cellStyle name="Обычный 16 3 2 2 2 11" xfId="24885"/>
    <cellStyle name="Обычный 16 3 2 2 2 11 2" xfId="53169"/>
    <cellStyle name="Обычный 16 3 2 2 2 12" xfId="29150"/>
    <cellStyle name="Обычный 16 3 2 2 2 13" xfId="57987"/>
    <cellStyle name="Обычный 16 3 2 2 2 14" xfId="59337"/>
    <cellStyle name="Обычный 16 3 2 2 2 2" xfId="1271"/>
    <cellStyle name="Обычный 16 3 2 2 2 2 10" xfId="29562"/>
    <cellStyle name="Обычный 16 3 2 2 2 2 11" xfId="57988"/>
    <cellStyle name="Обычный 16 3 2 2 2 2 12" xfId="59338"/>
    <cellStyle name="Обычный 16 3 2 2 2 2 2" xfId="3247"/>
    <cellStyle name="Обычный 16 3 2 2 2 2 2 2" xfId="10905"/>
    <cellStyle name="Обычный 16 3 2 2 2 2 2 2 2" xfId="39190"/>
    <cellStyle name="Обычный 16 3 2 2 2 2 2 3" xfId="17395"/>
    <cellStyle name="Обычный 16 3 2 2 2 2 2 3 2" xfId="45680"/>
    <cellStyle name="Обычный 16 3 2 2 2 2 2 4" xfId="24887"/>
    <cellStyle name="Обычный 16 3 2 2 2 2 2 4 2" xfId="53171"/>
    <cellStyle name="Обычный 16 3 2 2 2 2 2 5" xfId="31537"/>
    <cellStyle name="Обычный 16 3 2 2 2 2 2 6" xfId="60683"/>
    <cellStyle name="Обычный 16 3 2 2 2 2 3" xfId="5223"/>
    <cellStyle name="Обычный 16 3 2 2 2 2 3 2" xfId="10906"/>
    <cellStyle name="Обычный 16 3 2 2 2 2 3 2 2" xfId="39191"/>
    <cellStyle name="Обычный 16 3 2 2 2 2 3 3" xfId="24888"/>
    <cellStyle name="Обычный 16 3 2 2 2 2 3 3 2" xfId="53172"/>
    <cellStyle name="Обычный 16 3 2 2 2 2 3 4" xfId="33512"/>
    <cellStyle name="Обычный 16 3 2 2 2 2 4" xfId="6541"/>
    <cellStyle name="Обычный 16 3 2 2 2 2 4 2" xfId="10907"/>
    <cellStyle name="Обычный 16 3 2 2 2 2 4 2 2" xfId="39192"/>
    <cellStyle name="Обычный 16 3 2 2 2 2 4 3" xfId="24889"/>
    <cellStyle name="Обычный 16 3 2 2 2 2 4 3 2" xfId="53173"/>
    <cellStyle name="Обычный 16 3 2 2 2 2 4 4" xfId="34828"/>
    <cellStyle name="Обычный 16 3 2 2 2 2 5" xfId="10904"/>
    <cellStyle name="Обычный 16 3 2 2 2 2 5 2" xfId="39189"/>
    <cellStyle name="Обычный 16 3 2 2 2 2 6" xfId="15420"/>
    <cellStyle name="Обычный 16 3 2 2 2 2 6 2" xfId="43705"/>
    <cellStyle name="Обычный 16 3 2 2 2 2 7" xfId="19445"/>
    <cellStyle name="Обычный 16 3 2 2 2 2 7 2" xfId="47729"/>
    <cellStyle name="Обычный 16 3 2 2 2 2 8" xfId="20685"/>
    <cellStyle name="Обычный 16 3 2 2 2 2 8 2" xfId="48969"/>
    <cellStyle name="Обычный 16 3 2 2 2 2 9" xfId="24886"/>
    <cellStyle name="Обычный 16 3 2 2 2 2 9 2" xfId="53170"/>
    <cellStyle name="Обычный 16 3 2 2 2 3" xfId="2177"/>
    <cellStyle name="Обычный 16 3 2 2 2 3 2" xfId="4152"/>
    <cellStyle name="Обычный 16 3 2 2 2 3 2 2" xfId="10909"/>
    <cellStyle name="Обычный 16 3 2 2 2 3 2 2 2" xfId="39194"/>
    <cellStyle name="Обычный 16 3 2 2 2 3 2 3" xfId="18300"/>
    <cellStyle name="Обычный 16 3 2 2 2 3 2 3 2" xfId="46585"/>
    <cellStyle name="Обычный 16 3 2 2 2 3 2 4" xfId="24891"/>
    <cellStyle name="Обычный 16 3 2 2 2 3 2 4 2" xfId="53175"/>
    <cellStyle name="Обычный 16 3 2 2 2 3 2 5" xfId="32442"/>
    <cellStyle name="Обычный 16 3 2 2 2 3 3" xfId="10908"/>
    <cellStyle name="Обычный 16 3 2 2 2 3 3 2" xfId="39193"/>
    <cellStyle name="Обычный 16 3 2 2 2 3 4" xfId="16325"/>
    <cellStyle name="Обычный 16 3 2 2 2 3 4 2" xfId="44610"/>
    <cellStyle name="Обычный 16 3 2 2 2 3 5" xfId="24890"/>
    <cellStyle name="Обычный 16 3 2 2 2 3 5 2" xfId="53174"/>
    <cellStyle name="Обычный 16 3 2 2 2 3 6" xfId="30467"/>
    <cellStyle name="Обычный 16 3 2 2 2 3 7" xfId="60682"/>
    <cellStyle name="Обычный 16 3 2 2 2 4" xfId="2835"/>
    <cellStyle name="Обычный 16 3 2 2 2 4 2" xfId="10910"/>
    <cellStyle name="Обычный 16 3 2 2 2 4 2 2" xfId="39195"/>
    <cellStyle name="Обычный 16 3 2 2 2 4 3" xfId="16983"/>
    <cellStyle name="Обычный 16 3 2 2 2 4 3 2" xfId="45268"/>
    <cellStyle name="Обычный 16 3 2 2 2 4 4" xfId="24892"/>
    <cellStyle name="Обычный 16 3 2 2 2 4 4 2" xfId="53176"/>
    <cellStyle name="Обычный 16 3 2 2 2 4 5" xfId="31125"/>
    <cellStyle name="Обычный 16 3 2 2 2 5" xfId="5222"/>
    <cellStyle name="Обычный 16 3 2 2 2 5 2" xfId="10911"/>
    <cellStyle name="Обычный 16 3 2 2 2 5 2 2" xfId="39196"/>
    <cellStyle name="Обычный 16 3 2 2 2 5 3" xfId="24893"/>
    <cellStyle name="Обычный 16 3 2 2 2 5 3 2" xfId="53177"/>
    <cellStyle name="Обычный 16 3 2 2 2 5 4" xfId="33511"/>
    <cellStyle name="Обычный 16 3 2 2 2 6" xfId="6540"/>
    <cellStyle name="Обычный 16 3 2 2 2 6 2" xfId="10912"/>
    <cellStyle name="Обычный 16 3 2 2 2 6 2 2" xfId="39197"/>
    <cellStyle name="Обычный 16 3 2 2 2 6 3" xfId="24894"/>
    <cellStyle name="Обычный 16 3 2 2 2 6 3 2" xfId="53178"/>
    <cellStyle name="Обычный 16 3 2 2 2 6 4" xfId="34827"/>
    <cellStyle name="Обычный 16 3 2 2 2 7" xfId="10903"/>
    <cellStyle name="Обычный 16 3 2 2 2 7 2" xfId="39188"/>
    <cellStyle name="Обычный 16 3 2 2 2 8" xfId="15008"/>
    <cellStyle name="Обычный 16 3 2 2 2 8 2" xfId="43293"/>
    <cellStyle name="Обычный 16 3 2 2 2 9" xfId="19444"/>
    <cellStyle name="Обычный 16 3 2 2 2 9 2" xfId="47728"/>
    <cellStyle name="Обычный 16 3 2 2 3" xfId="1270"/>
    <cellStyle name="Обычный 16 3 2 2 3 10" xfId="29561"/>
    <cellStyle name="Обычный 16 3 2 2 3 11" xfId="57989"/>
    <cellStyle name="Обычный 16 3 2 2 3 12" xfId="59339"/>
    <cellStyle name="Обычный 16 3 2 2 3 2" xfId="3246"/>
    <cellStyle name="Обычный 16 3 2 2 3 2 2" xfId="10914"/>
    <cellStyle name="Обычный 16 3 2 2 3 2 2 2" xfId="39199"/>
    <cellStyle name="Обычный 16 3 2 2 3 2 3" xfId="17394"/>
    <cellStyle name="Обычный 16 3 2 2 3 2 3 2" xfId="45679"/>
    <cellStyle name="Обычный 16 3 2 2 3 2 4" xfId="24896"/>
    <cellStyle name="Обычный 16 3 2 2 3 2 4 2" xfId="53180"/>
    <cellStyle name="Обычный 16 3 2 2 3 2 5" xfId="31536"/>
    <cellStyle name="Обычный 16 3 2 2 3 2 6" xfId="60684"/>
    <cellStyle name="Обычный 16 3 2 2 3 3" xfId="5224"/>
    <cellStyle name="Обычный 16 3 2 2 3 3 2" xfId="10915"/>
    <cellStyle name="Обычный 16 3 2 2 3 3 2 2" xfId="39200"/>
    <cellStyle name="Обычный 16 3 2 2 3 3 3" xfId="24897"/>
    <cellStyle name="Обычный 16 3 2 2 3 3 3 2" xfId="53181"/>
    <cellStyle name="Обычный 16 3 2 2 3 3 4" xfId="33513"/>
    <cellStyle name="Обычный 16 3 2 2 3 4" xfId="6542"/>
    <cellStyle name="Обычный 16 3 2 2 3 4 2" xfId="10916"/>
    <cellStyle name="Обычный 16 3 2 2 3 4 2 2" xfId="39201"/>
    <cellStyle name="Обычный 16 3 2 2 3 4 3" xfId="24898"/>
    <cellStyle name="Обычный 16 3 2 2 3 4 3 2" xfId="53182"/>
    <cellStyle name="Обычный 16 3 2 2 3 4 4" xfId="34829"/>
    <cellStyle name="Обычный 16 3 2 2 3 5" xfId="10913"/>
    <cellStyle name="Обычный 16 3 2 2 3 5 2" xfId="39198"/>
    <cellStyle name="Обычный 16 3 2 2 3 6" xfId="15419"/>
    <cellStyle name="Обычный 16 3 2 2 3 6 2" xfId="43704"/>
    <cellStyle name="Обычный 16 3 2 2 3 7" xfId="19446"/>
    <cellStyle name="Обычный 16 3 2 2 3 7 2" xfId="47730"/>
    <cellStyle name="Обычный 16 3 2 2 3 8" xfId="20686"/>
    <cellStyle name="Обычный 16 3 2 2 3 8 2" xfId="48970"/>
    <cellStyle name="Обычный 16 3 2 2 3 9" xfId="24895"/>
    <cellStyle name="Обычный 16 3 2 2 3 9 2" xfId="53179"/>
    <cellStyle name="Обычный 16 3 2 2 4" xfId="1848"/>
    <cellStyle name="Обычный 16 3 2 2 4 2" xfId="3823"/>
    <cellStyle name="Обычный 16 3 2 2 4 2 2" xfId="10918"/>
    <cellStyle name="Обычный 16 3 2 2 4 2 2 2" xfId="39203"/>
    <cellStyle name="Обычный 16 3 2 2 4 2 3" xfId="17971"/>
    <cellStyle name="Обычный 16 3 2 2 4 2 3 2" xfId="46256"/>
    <cellStyle name="Обычный 16 3 2 2 4 2 4" xfId="24900"/>
    <cellStyle name="Обычный 16 3 2 2 4 2 4 2" xfId="53184"/>
    <cellStyle name="Обычный 16 3 2 2 4 2 5" xfId="32113"/>
    <cellStyle name="Обычный 16 3 2 2 4 3" xfId="10917"/>
    <cellStyle name="Обычный 16 3 2 2 4 3 2" xfId="39202"/>
    <cellStyle name="Обычный 16 3 2 2 4 4" xfId="15996"/>
    <cellStyle name="Обычный 16 3 2 2 4 4 2" xfId="44281"/>
    <cellStyle name="Обычный 16 3 2 2 4 5" xfId="24899"/>
    <cellStyle name="Обычный 16 3 2 2 4 5 2" xfId="53183"/>
    <cellStyle name="Обычный 16 3 2 2 4 6" xfId="30138"/>
    <cellStyle name="Обычный 16 3 2 2 4 7" xfId="60681"/>
    <cellStyle name="Обычный 16 3 2 2 5" xfId="2506"/>
    <cellStyle name="Обычный 16 3 2 2 5 2" xfId="10919"/>
    <cellStyle name="Обычный 16 3 2 2 5 2 2" xfId="39204"/>
    <cellStyle name="Обычный 16 3 2 2 5 3" xfId="16654"/>
    <cellStyle name="Обычный 16 3 2 2 5 3 2" xfId="44939"/>
    <cellStyle name="Обычный 16 3 2 2 5 4" xfId="24901"/>
    <cellStyle name="Обычный 16 3 2 2 5 4 2" xfId="53185"/>
    <cellStyle name="Обычный 16 3 2 2 5 5" xfId="30796"/>
    <cellStyle name="Обычный 16 3 2 2 6" xfId="5221"/>
    <cellStyle name="Обычный 16 3 2 2 6 2" xfId="10920"/>
    <cellStyle name="Обычный 16 3 2 2 6 2 2" xfId="39205"/>
    <cellStyle name="Обычный 16 3 2 2 6 3" xfId="24902"/>
    <cellStyle name="Обычный 16 3 2 2 6 3 2" xfId="53186"/>
    <cellStyle name="Обычный 16 3 2 2 6 4" xfId="33510"/>
    <cellStyle name="Обычный 16 3 2 2 7" xfId="6539"/>
    <cellStyle name="Обычный 16 3 2 2 7 2" xfId="10921"/>
    <cellStyle name="Обычный 16 3 2 2 7 2 2" xfId="39206"/>
    <cellStyle name="Обычный 16 3 2 2 7 3" xfId="24903"/>
    <cellStyle name="Обычный 16 3 2 2 7 3 2" xfId="53187"/>
    <cellStyle name="Обычный 16 3 2 2 7 4" xfId="34826"/>
    <cellStyle name="Обычный 16 3 2 2 8" xfId="10902"/>
    <cellStyle name="Обычный 16 3 2 2 8 2" xfId="39187"/>
    <cellStyle name="Обычный 16 3 2 2 9" xfId="14679"/>
    <cellStyle name="Обычный 16 3 2 2 9 2" xfId="42964"/>
    <cellStyle name="Обычный 16 3 2 20" xfId="57233"/>
    <cellStyle name="Обычный 16 3 2 21" xfId="57985"/>
    <cellStyle name="Обычный 16 3 2 22" xfId="59335"/>
    <cellStyle name="Обычный 16 3 2 3" xfId="691"/>
    <cellStyle name="Обычный 16 3 2 3 10" xfId="20687"/>
    <cellStyle name="Обычный 16 3 2 3 10 2" xfId="48971"/>
    <cellStyle name="Обычный 16 3 2 3 11" xfId="24904"/>
    <cellStyle name="Обычный 16 3 2 3 11 2" xfId="53188"/>
    <cellStyle name="Обычный 16 3 2 3 12" xfId="28986"/>
    <cellStyle name="Обычный 16 3 2 3 13" xfId="57990"/>
    <cellStyle name="Обычный 16 3 2 3 14" xfId="59340"/>
    <cellStyle name="Обычный 16 3 2 3 2" xfId="1272"/>
    <cellStyle name="Обычный 16 3 2 3 2 10" xfId="29563"/>
    <cellStyle name="Обычный 16 3 2 3 2 11" xfId="57991"/>
    <cellStyle name="Обычный 16 3 2 3 2 12" xfId="59341"/>
    <cellStyle name="Обычный 16 3 2 3 2 2" xfId="3248"/>
    <cellStyle name="Обычный 16 3 2 3 2 2 2" xfId="10924"/>
    <cellStyle name="Обычный 16 3 2 3 2 2 2 2" xfId="39209"/>
    <cellStyle name="Обычный 16 3 2 3 2 2 3" xfId="17396"/>
    <cellStyle name="Обычный 16 3 2 3 2 2 3 2" xfId="45681"/>
    <cellStyle name="Обычный 16 3 2 3 2 2 4" xfId="24906"/>
    <cellStyle name="Обычный 16 3 2 3 2 2 4 2" xfId="53190"/>
    <cellStyle name="Обычный 16 3 2 3 2 2 5" xfId="31538"/>
    <cellStyle name="Обычный 16 3 2 3 2 2 6" xfId="60686"/>
    <cellStyle name="Обычный 16 3 2 3 2 3" xfId="5226"/>
    <cellStyle name="Обычный 16 3 2 3 2 3 2" xfId="10925"/>
    <cellStyle name="Обычный 16 3 2 3 2 3 2 2" xfId="39210"/>
    <cellStyle name="Обычный 16 3 2 3 2 3 3" xfId="24907"/>
    <cellStyle name="Обычный 16 3 2 3 2 3 3 2" xfId="53191"/>
    <cellStyle name="Обычный 16 3 2 3 2 3 4" xfId="33515"/>
    <cellStyle name="Обычный 16 3 2 3 2 4" xfId="6544"/>
    <cellStyle name="Обычный 16 3 2 3 2 4 2" xfId="10926"/>
    <cellStyle name="Обычный 16 3 2 3 2 4 2 2" xfId="39211"/>
    <cellStyle name="Обычный 16 3 2 3 2 4 3" xfId="24908"/>
    <cellStyle name="Обычный 16 3 2 3 2 4 3 2" xfId="53192"/>
    <cellStyle name="Обычный 16 3 2 3 2 4 4" xfId="34831"/>
    <cellStyle name="Обычный 16 3 2 3 2 5" xfId="10923"/>
    <cellStyle name="Обычный 16 3 2 3 2 5 2" xfId="39208"/>
    <cellStyle name="Обычный 16 3 2 3 2 6" xfId="15421"/>
    <cellStyle name="Обычный 16 3 2 3 2 6 2" xfId="43706"/>
    <cellStyle name="Обычный 16 3 2 3 2 7" xfId="19448"/>
    <cellStyle name="Обычный 16 3 2 3 2 7 2" xfId="47732"/>
    <cellStyle name="Обычный 16 3 2 3 2 8" xfId="20688"/>
    <cellStyle name="Обычный 16 3 2 3 2 8 2" xfId="48972"/>
    <cellStyle name="Обычный 16 3 2 3 2 9" xfId="24905"/>
    <cellStyle name="Обычный 16 3 2 3 2 9 2" xfId="53189"/>
    <cellStyle name="Обычный 16 3 2 3 3" xfId="2013"/>
    <cellStyle name="Обычный 16 3 2 3 3 2" xfId="3988"/>
    <cellStyle name="Обычный 16 3 2 3 3 2 2" xfId="10928"/>
    <cellStyle name="Обычный 16 3 2 3 3 2 2 2" xfId="39213"/>
    <cellStyle name="Обычный 16 3 2 3 3 2 3" xfId="18136"/>
    <cellStyle name="Обычный 16 3 2 3 3 2 3 2" xfId="46421"/>
    <cellStyle name="Обычный 16 3 2 3 3 2 4" xfId="24910"/>
    <cellStyle name="Обычный 16 3 2 3 3 2 4 2" xfId="53194"/>
    <cellStyle name="Обычный 16 3 2 3 3 2 5" xfId="32278"/>
    <cellStyle name="Обычный 16 3 2 3 3 3" xfId="10927"/>
    <cellStyle name="Обычный 16 3 2 3 3 3 2" xfId="39212"/>
    <cellStyle name="Обычный 16 3 2 3 3 4" xfId="16161"/>
    <cellStyle name="Обычный 16 3 2 3 3 4 2" xfId="44446"/>
    <cellStyle name="Обычный 16 3 2 3 3 5" xfId="24909"/>
    <cellStyle name="Обычный 16 3 2 3 3 5 2" xfId="53193"/>
    <cellStyle name="Обычный 16 3 2 3 3 6" xfId="30303"/>
    <cellStyle name="Обычный 16 3 2 3 3 7" xfId="60685"/>
    <cellStyle name="Обычный 16 3 2 3 4" xfId="2671"/>
    <cellStyle name="Обычный 16 3 2 3 4 2" xfId="10929"/>
    <cellStyle name="Обычный 16 3 2 3 4 2 2" xfId="39214"/>
    <cellStyle name="Обычный 16 3 2 3 4 3" xfId="16819"/>
    <cellStyle name="Обычный 16 3 2 3 4 3 2" xfId="45104"/>
    <cellStyle name="Обычный 16 3 2 3 4 4" xfId="24911"/>
    <cellStyle name="Обычный 16 3 2 3 4 4 2" xfId="53195"/>
    <cellStyle name="Обычный 16 3 2 3 4 5" xfId="30961"/>
    <cellStyle name="Обычный 16 3 2 3 5" xfId="5225"/>
    <cellStyle name="Обычный 16 3 2 3 5 2" xfId="10930"/>
    <cellStyle name="Обычный 16 3 2 3 5 2 2" xfId="39215"/>
    <cellStyle name="Обычный 16 3 2 3 5 3" xfId="24912"/>
    <cellStyle name="Обычный 16 3 2 3 5 3 2" xfId="53196"/>
    <cellStyle name="Обычный 16 3 2 3 5 4" xfId="33514"/>
    <cellStyle name="Обычный 16 3 2 3 6" xfId="6543"/>
    <cellStyle name="Обычный 16 3 2 3 6 2" xfId="10931"/>
    <cellStyle name="Обычный 16 3 2 3 6 2 2" xfId="39216"/>
    <cellStyle name="Обычный 16 3 2 3 6 3" xfId="24913"/>
    <cellStyle name="Обычный 16 3 2 3 6 3 2" xfId="53197"/>
    <cellStyle name="Обычный 16 3 2 3 6 4" xfId="34830"/>
    <cellStyle name="Обычный 16 3 2 3 7" xfId="10922"/>
    <cellStyle name="Обычный 16 3 2 3 7 2" xfId="39207"/>
    <cellStyle name="Обычный 16 3 2 3 8" xfId="14844"/>
    <cellStyle name="Обычный 16 3 2 3 8 2" xfId="43129"/>
    <cellStyle name="Обычный 16 3 2 3 9" xfId="19447"/>
    <cellStyle name="Обычный 16 3 2 3 9 2" xfId="47731"/>
    <cellStyle name="Обычный 16 3 2 4" xfId="1269"/>
    <cellStyle name="Обычный 16 3 2 4 10" xfId="29560"/>
    <cellStyle name="Обычный 16 3 2 4 11" xfId="57992"/>
    <cellStyle name="Обычный 16 3 2 4 12" xfId="59342"/>
    <cellStyle name="Обычный 16 3 2 4 2" xfId="3245"/>
    <cellStyle name="Обычный 16 3 2 4 2 2" xfId="10933"/>
    <cellStyle name="Обычный 16 3 2 4 2 2 2" xfId="39218"/>
    <cellStyle name="Обычный 16 3 2 4 2 3" xfId="17393"/>
    <cellStyle name="Обычный 16 3 2 4 2 3 2" xfId="45678"/>
    <cellStyle name="Обычный 16 3 2 4 2 4" xfId="24915"/>
    <cellStyle name="Обычный 16 3 2 4 2 4 2" xfId="53199"/>
    <cellStyle name="Обычный 16 3 2 4 2 5" xfId="31535"/>
    <cellStyle name="Обычный 16 3 2 4 2 6" xfId="60687"/>
    <cellStyle name="Обычный 16 3 2 4 3" xfId="5227"/>
    <cellStyle name="Обычный 16 3 2 4 3 2" xfId="10934"/>
    <cellStyle name="Обычный 16 3 2 4 3 2 2" xfId="39219"/>
    <cellStyle name="Обычный 16 3 2 4 3 3" xfId="24916"/>
    <cellStyle name="Обычный 16 3 2 4 3 3 2" xfId="53200"/>
    <cellStyle name="Обычный 16 3 2 4 3 4" xfId="33516"/>
    <cellStyle name="Обычный 16 3 2 4 4" xfId="6545"/>
    <cellStyle name="Обычный 16 3 2 4 4 2" xfId="10935"/>
    <cellStyle name="Обычный 16 3 2 4 4 2 2" xfId="39220"/>
    <cellStyle name="Обычный 16 3 2 4 4 3" xfId="24917"/>
    <cellStyle name="Обычный 16 3 2 4 4 3 2" xfId="53201"/>
    <cellStyle name="Обычный 16 3 2 4 4 4" xfId="34832"/>
    <cellStyle name="Обычный 16 3 2 4 5" xfId="10932"/>
    <cellStyle name="Обычный 16 3 2 4 5 2" xfId="39217"/>
    <cellStyle name="Обычный 16 3 2 4 6" xfId="15418"/>
    <cellStyle name="Обычный 16 3 2 4 6 2" xfId="43703"/>
    <cellStyle name="Обычный 16 3 2 4 7" xfId="19449"/>
    <cellStyle name="Обычный 16 3 2 4 7 2" xfId="47733"/>
    <cellStyle name="Обычный 16 3 2 4 8" xfId="20689"/>
    <cellStyle name="Обычный 16 3 2 4 8 2" xfId="48973"/>
    <cellStyle name="Обычный 16 3 2 4 9" xfId="24914"/>
    <cellStyle name="Обычный 16 3 2 4 9 2" xfId="53198"/>
    <cellStyle name="Обычный 16 3 2 5" xfId="1684"/>
    <cellStyle name="Обычный 16 3 2 5 2" xfId="3659"/>
    <cellStyle name="Обычный 16 3 2 5 2 2" xfId="10937"/>
    <cellStyle name="Обычный 16 3 2 5 2 2 2" xfId="39222"/>
    <cellStyle name="Обычный 16 3 2 5 2 3" xfId="17807"/>
    <cellStyle name="Обычный 16 3 2 5 2 3 2" xfId="46092"/>
    <cellStyle name="Обычный 16 3 2 5 2 4" xfId="24919"/>
    <cellStyle name="Обычный 16 3 2 5 2 4 2" xfId="53203"/>
    <cellStyle name="Обычный 16 3 2 5 2 5" xfId="31949"/>
    <cellStyle name="Обычный 16 3 2 5 3" xfId="10936"/>
    <cellStyle name="Обычный 16 3 2 5 3 2" xfId="39221"/>
    <cellStyle name="Обычный 16 3 2 5 4" xfId="15832"/>
    <cellStyle name="Обычный 16 3 2 5 4 2" xfId="44117"/>
    <cellStyle name="Обычный 16 3 2 5 5" xfId="24918"/>
    <cellStyle name="Обычный 16 3 2 5 5 2" xfId="53202"/>
    <cellStyle name="Обычный 16 3 2 5 6" xfId="29974"/>
    <cellStyle name="Обычный 16 3 2 5 7" xfId="60680"/>
    <cellStyle name="Обычный 16 3 2 6" xfId="2342"/>
    <cellStyle name="Обычный 16 3 2 6 2" xfId="10938"/>
    <cellStyle name="Обычный 16 3 2 6 2 2" xfId="39223"/>
    <cellStyle name="Обычный 16 3 2 6 3" xfId="16490"/>
    <cellStyle name="Обычный 16 3 2 6 3 2" xfId="44775"/>
    <cellStyle name="Обычный 16 3 2 6 4" xfId="24920"/>
    <cellStyle name="Обычный 16 3 2 6 4 2" xfId="53204"/>
    <cellStyle name="Обычный 16 3 2 6 5" xfId="30632"/>
    <cellStyle name="Обычный 16 3 2 7" xfId="4319"/>
    <cellStyle name="Обычный 16 3 2 7 2" xfId="10939"/>
    <cellStyle name="Обычный 16 3 2 7 2 2" xfId="39224"/>
    <cellStyle name="Обычный 16 3 2 7 3" xfId="18467"/>
    <cellStyle name="Обычный 16 3 2 7 3 2" xfId="46752"/>
    <cellStyle name="Обычный 16 3 2 7 4" xfId="24921"/>
    <cellStyle name="Обычный 16 3 2 7 4 2" xfId="53205"/>
    <cellStyle name="Обычный 16 3 2 7 5" xfId="32609"/>
    <cellStyle name="Обычный 16 3 2 8" xfId="4482"/>
    <cellStyle name="Обычный 16 3 2 8 2" xfId="10940"/>
    <cellStyle name="Обычный 16 3 2 8 2 2" xfId="39225"/>
    <cellStyle name="Обычный 16 3 2 8 3" xfId="18630"/>
    <cellStyle name="Обычный 16 3 2 8 3 2" xfId="46915"/>
    <cellStyle name="Обычный 16 3 2 8 4" xfId="24922"/>
    <cellStyle name="Обычный 16 3 2 8 4 2" xfId="53206"/>
    <cellStyle name="Обычный 16 3 2 8 5" xfId="32772"/>
    <cellStyle name="Обычный 16 3 2 9" xfId="5220"/>
    <cellStyle name="Обычный 16 3 2 9 2" xfId="10941"/>
    <cellStyle name="Обычный 16 3 2 9 2 2" xfId="39226"/>
    <cellStyle name="Обычный 16 3 2 9 3" xfId="24923"/>
    <cellStyle name="Обычный 16 3 2 9 3 2" xfId="53207"/>
    <cellStyle name="Обычный 16 3 2 9 4" xfId="33509"/>
    <cellStyle name="Обычный 16 3 20" xfId="56938"/>
    <cellStyle name="Обычный 16 3 21" xfId="57232"/>
    <cellStyle name="Обычный 16 3 22" xfId="57984"/>
    <cellStyle name="Обычный 16 3 23" xfId="59334"/>
    <cellStyle name="Обычный 16 3 3" xfId="517"/>
    <cellStyle name="Обычный 16 3 3 10" xfId="19450"/>
    <cellStyle name="Обычный 16 3 3 10 2" xfId="47734"/>
    <cellStyle name="Обычный 16 3 3 11" xfId="20690"/>
    <cellStyle name="Обычный 16 3 3 11 2" xfId="48974"/>
    <cellStyle name="Обычный 16 3 3 12" xfId="24924"/>
    <cellStyle name="Обычный 16 3 3 12 2" xfId="53208"/>
    <cellStyle name="Обычный 16 3 3 13" xfId="28820"/>
    <cellStyle name="Обычный 16 3 3 14" xfId="57993"/>
    <cellStyle name="Обычный 16 3 3 15" xfId="59343"/>
    <cellStyle name="Обычный 16 3 3 2" xfId="857"/>
    <cellStyle name="Обычный 16 3 3 2 10" xfId="20691"/>
    <cellStyle name="Обычный 16 3 3 2 10 2" xfId="48975"/>
    <cellStyle name="Обычный 16 3 3 2 11" xfId="24925"/>
    <cellStyle name="Обычный 16 3 3 2 11 2" xfId="53209"/>
    <cellStyle name="Обычный 16 3 3 2 12" xfId="29149"/>
    <cellStyle name="Обычный 16 3 3 2 13" xfId="57994"/>
    <cellStyle name="Обычный 16 3 3 2 14" xfId="59344"/>
    <cellStyle name="Обычный 16 3 3 2 2" xfId="1274"/>
    <cellStyle name="Обычный 16 3 3 2 2 10" xfId="29565"/>
    <cellStyle name="Обычный 16 3 3 2 2 11" xfId="57995"/>
    <cellStyle name="Обычный 16 3 3 2 2 12" xfId="59345"/>
    <cellStyle name="Обычный 16 3 3 2 2 2" xfId="3250"/>
    <cellStyle name="Обычный 16 3 3 2 2 2 2" xfId="10945"/>
    <cellStyle name="Обычный 16 3 3 2 2 2 2 2" xfId="39230"/>
    <cellStyle name="Обычный 16 3 3 2 2 2 3" xfId="17398"/>
    <cellStyle name="Обычный 16 3 3 2 2 2 3 2" xfId="45683"/>
    <cellStyle name="Обычный 16 3 3 2 2 2 4" xfId="24927"/>
    <cellStyle name="Обычный 16 3 3 2 2 2 4 2" xfId="53211"/>
    <cellStyle name="Обычный 16 3 3 2 2 2 5" xfId="31540"/>
    <cellStyle name="Обычный 16 3 3 2 2 2 6" xfId="60690"/>
    <cellStyle name="Обычный 16 3 3 2 2 3" xfId="5230"/>
    <cellStyle name="Обычный 16 3 3 2 2 3 2" xfId="10946"/>
    <cellStyle name="Обычный 16 3 3 2 2 3 2 2" xfId="39231"/>
    <cellStyle name="Обычный 16 3 3 2 2 3 3" xfId="24928"/>
    <cellStyle name="Обычный 16 3 3 2 2 3 3 2" xfId="53212"/>
    <cellStyle name="Обычный 16 3 3 2 2 3 4" xfId="33519"/>
    <cellStyle name="Обычный 16 3 3 2 2 4" xfId="6548"/>
    <cellStyle name="Обычный 16 3 3 2 2 4 2" xfId="10947"/>
    <cellStyle name="Обычный 16 3 3 2 2 4 2 2" xfId="39232"/>
    <cellStyle name="Обычный 16 3 3 2 2 4 3" xfId="24929"/>
    <cellStyle name="Обычный 16 3 3 2 2 4 3 2" xfId="53213"/>
    <cellStyle name="Обычный 16 3 3 2 2 4 4" xfId="34835"/>
    <cellStyle name="Обычный 16 3 3 2 2 5" xfId="10944"/>
    <cellStyle name="Обычный 16 3 3 2 2 5 2" xfId="39229"/>
    <cellStyle name="Обычный 16 3 3 2 2 6" xfId="15423"/>
    <cellStyle name="Обычный 16 3 3 2 2 6 2" xfId="43708"/>
    <cellStyle name="Обычный 16 3 3 2 2 7" xfId="19452"/>
    <cellStyle name="Обычный 16 3 3 2 2 7 2" xfId="47736"/>
    <cellStyle name="Обычный 16 3 3 2 2 8" xfId="20692"/>
    <cellStyle name="Обычный 16 3 3 2 2 8 2" xfId="48976"/>
    <cellStyle name="Обычный 16 3 3 2 2 9" xfId="24926"/>
    <cellStyle name="Обычный 16 3 3 2 2 9 2" xfId="53210"/>
    <cellStyle name="Обычный 16 3 3 2 3" xfId="2176"/>
    <cellStyle name="Обычный 16 3 3 2 3 2" xfId="4151"/>
    <cellStyle name="Обычный 16 3 3 2 3 2 2" xfId="10949"/>
    <cellStyle name="Обычный 16 3 3 2 3 2 2 2" xfId="39234"/>
    <cellStyle name="Обычный 16 3 3 2 3 2 3" xfId="18299"/>
    <cellStyle name="Обычный 16 3 3 2 3 2 3 2" xfId="46584"/>
    <cellStyle name="Обычный 16 3 3 2 3 2 4" xfId="24931"/>
    <cellStyle name="Обычный 16 3 3 2 3 2 4 2" xfId="53215"/>
    <cellStyle name="Обычный 16 3 3 2 3 2 5" xfId="32441"/>
    <cellStyle name="Обычный 16 3 3 2 3 3" xfId="10948"/>
    <cellStyle name="Обычный 16 3 3 2 3 3 2" xfId="39233"/>
    <cellStyle name="Обычный 16 3 3 2 3 4" xfId="16324"/>
    <cellStyle name="Обычный 16 3 3 2 3 4 2" xfId="44609"/>
    <cellStyle name="Обычный 16 3 3 2 3 5" xfId="24930"/>
    <cellStyle name="Обычный 16 3 3 2 3 5 2" xfId="53214"/>
    <cellStyle name="Обычный 16 3 3 2 3 6" xfId="30466"/>
    <cellStyle name="Обычный 16 3 3 2 3 7" xfId="60689"/>
    <cellStyle name="Обычный 16 3 3 2 4" xfId="2834"/>
    <cellStyle name="Обычный 16 3 3 2 4 2" xfId="10950"/>
    <cellStyle name="Обычный 16 3 3 2 4 2 2" xfId="39235"/>
    <cellStyle name="Обычный 16 3 3 2 4 3" xfId="16982"/>
    <cellStyle name="Обычный 16 3 3 2 4 3 2" xfId="45267"/>
    <cellStyle name="Обычный 16 3 3 2 4 4" xfId="24932"/>
    <cellStyle name="Обычный 16 3 3 2 4 4 2" xfId="53216"/>
    <cellStyle name="Обычный 16 3 3 2 4 5" xfId="31124"/>
    <cellStyle name="Обычный 16 3 3 2 5" xfId="5229"/>
    <cellStyle name="Обычный 16 3 3 2 5 2" xfId="10951"/>
    <cellStyle name="Обычный 16 3 3 2 5 2 2" xfId="39236"/>
    <cellStyle name="Обычный 16 3 3 2 5 3" xfId="24933"/>
    <cellStyle name="Обычный 16 3 3 2 5 3 2" xfId="53217"/>
    <cellStyle name="Обычный 16 3 3 2 5 4" xfId="33518"/>
    <cellStyle name="Обычный 16 3 3 2 6" xfId="6547"/>
    <cellStyle name="Обычный 16 3 3 2 6 2" xfId="10952"/>
    <cellStyle name="Обычный 16 3 3 2 6 2 2" xfId="39237"/>
    <cellStyle name="Обычный 16 3 3 2 6 3" xfId="24934"/>
    <cellStyle name="Обычный 16 3 3 2 6 3 2" xfId="53218"/>
    <cellStyle name="Обычный 16 3 3 2 6 4" xfId="34834"/>
    <cellStyle name="Обычный 16 3 3 2 7" xfId="10943"/>
    <cellStyle name="Обычный 16 3 3 2 7 2" xfId="39228"/>
    <cellStyle name="Обычный 16 3 3 2 8" xfId="15007"/>
    <cellStyle name="Обычный 16 3 3 2 8 2" xfId="43292"/>
    <cellStyle name="Обычный 16 3 3 2 9" xfId="19451"/>
    <cellStyle name="Обычный 16 3 3 2 9 2" xfId="47735"/>
    <cellStyle name="Обычный 16 3 3 3" xfId="1273"/>
    <cellStyle name="Обычный 16 3 3 3 10" xfId="29564"/>
    <cellStyle name="Обычный 16 3 3 3 11" xfId="57996"/>
    <cellStyle name="Обычный 16 3 3 3 12" xfId="59346"/>
    <cellStyle name="Обычный 16 3 3 3 2" xfId="3249"/>
    <cellStyle name="Обычный 16 3 3 3 2 2" xfId="10954"/>
    <cellStyle name="Обычный 16 3 3 3 2 2 2" xfId="39239"/>
    <cellStyle name="Обычный 16 3 3 3 2 3" xfId="17397"/>
    <cellStyle name="Обычный 16 3 3 3 2 3 2" xfId="45682"/>
    <cellStyle name="Обычный 16 3 3 3 2 4" xfId="24936"/>
    <cellStyle name="Обычный 16 3 3 3 2 4 2" xfId="53220"/>
    <cellStyle name="Обычный 16 3 3 3 2 5" xfId="31539"/>
    <cellStyle name="Обычный 16 3 3 3 2 6" xfId="60691"/>
    <cellStyle name="Обычный 16 3 3 3 3" xfId="5231"/>
    <cellStyle name="Обычный 16 3 3 3 3 2" xfId="10955"/>
    <cellStyle name="Обычный 16 3 3 3 3 2 2" xfId="39240"/>
    <cellStyle name="Обычный 16 3 3 3 3 3" xfId="24937"/>
    <cellStyle name="Обычный 16 3 3 3 3 3 2" xfId="53221"/>
    <cellStyle name="Обычный 16 3 3 3 3 4" xfId="33520"/>
    <cellStyle name="Обычный 16 3 3 3 4" xfId="6549"/>
    <cellStyle name="Обычный 16 3 3 3 4 2" xfId="10956"/>
    <cellStyle name="Обычный 16 3 3 3 4 2 2" xfId="39241"/>
    <cellStyle name="Обычный 16 3 3 3 4 3" xfId="24938"/>
    <cellStyle name="Обычный 16 3 3 3 4 3 2" xfId="53222"/>
    <cellStyle name="Обычный 16 3 3 3 4 4" xfId="34836"/>
    <cellStyle name="Обычный 16 3 3 3 5" xfId="10953"/>
    <cellStyle name="Обычный 16 3 3 3 5 2" xfId="39238"/>
    <cellStyle name="Обычный 16 3 3 3 6" xfId="15422"/>
    <cellStyle name="Обычный 16 3 3 3 6 2" xfId="43707"/>
    <cellStyle name="Обычный 16 3 3 3 7" xfId="19453"/>
    <cellStyle name="Обычный 16 3 3 3 7 2" xfId="47737"/>
    <cellStyle name="Обычный 16 3 3 3 8" xfId="20693"/>
    <cellStyle name="Обычный 16 3 3 3 8 2" xfId="48977"/>
    <cellStyle name="Обычный 16 3 3 3 9" xfId="24935"/>
    <cellStyle name="Обычный 16 3 3 3 9 2" xfId="53219"/>
    <cellStyle name="Обычный 16 3 3 4" xfId="1847"/>
    <cellStyle name="Обычный 16 3 3 4 2" xfId="3822"/>
    <cellStyle name="Обычный 16 3 3 4 2 2" xfId="10958"/>
    <cellStyle name="Обычный 16 3 3 4 2 2 2" xfId="39243"/>
    <cellStyle name="Обычный 16 3 3 4 2 3" xfId="17970"/>
    <cellStyle name="Обычный 16 3 3 4 2 3 2" xfId="46255"/>
    <cellStyle name="Обычный 16 3 3 4 2 4" xfId="24940"/>
    <cellStyle name="Обычный 16 3 3 4 2 4 2" xfId="53224"/>
    <cellStyle name="Обычный 16 3 3 4 2 5" xfId="32112"/>
    <cellStyle name="Обычный 16 3 3 4 3" xfId="10957"/>
    <cellStyle name="Обычный 16 3 3 4 3 2" xfId="39242"/>
    <cellStyle name="Обычный 16 3 3 4 4" xfId="15995"/>
    <cellStyle name="Обычный 16 3 3 4 4 2" xfId="44280"/>
    <cellStyle name="Обычный 16 3 3 4 5" xfId="24939"/>
    <cellStyle name="Обычный 16 3 3 4 5 2" xfId="53223"/>
    <cellStyle name="Обычный 16 3 3 4 6" xfId="30137"/>
    <cellStyle name="Обычный 16 3 3 4 7" xfId="60688"/>
    <cellStyle name="Обычный 16 3 3 5" xfId="2505"/>
    <cellStyle name="Обычный 16 3 3 5 2" xfId="10959"/>
    <cellStyle name="Обычный 16 3 3 5 2 2" xfId="39244"/>
    <cellStyle name="Обычный 16 3 3 5 3" xfId="16653"/>
    <cellStyle name="Обычный 16 3 3 5 3 2" xfId="44938"/>
    <cellStyle name="Обычный 16 3 3 5 4" xfId="24941"/>
    <cellStyle name="Обычный 16 3 3 5 4 2" xfId="53225"/>
    <cellStyle name="Обычный 16 3 3 5 5" xfId="30795"/>
    <cellStyle name="Обычный 16 3 3 6" xfId="5228"/>
    <cellStyle name="Обычный 16 3 3 6 2" xfId="10960"/>
    <cellStyle name="Обычный 16 3 3 6 2 2" xfId="39245"/>
    <cellStyle name="Обычный 16 3 3 6 3" xfId="24942"/>
    <cellStyle name="Обычный 16 3 3 6 3 2" xfId="53226"/>
    <cellStyle name="Обычный 16 3 3 6 4" xfId="33517"/>
    <cellStyle name="Обычный 16 3 3 7" xfId="6546"/>
    <cellStyle name="Обычный 16 3 3 7 2" xfId="10961"/>
    <cellStyle name="Обычный 16 3 3 7 2 2" xfId="39246"/>
    <cellStyle name="Обычный 16 3 3 7 3" xfId="24943"/>
    <cellStyle name="Обычный 16 3 3 7 3 2" xfId="53227"/>
    <cellStyle name="Обычный 16 3 3 7 4" xfId="34833"/>
    <cellStyle name="Обычный 16 3 3 8" xfId="10942"/>
    <cellStyle name="Обычный 16 3 3 8 2" xfId="39227"/>
    <cellStyle name="Обычный 16 3 3 9" xfId="14678"/>
    <cellStyle name="Обычный 16 3 3 9 2" xfId="42963"/>
    <cellStyle name="Обычный 16 3 4" xfId="690"/>
    <cellStyle name="Обычный 16 3 4 10" xfId="20694"/>
    <cellStyle name="Обычный 16 3 4 10 2" xfId="48978"/>
    <cellStyle name="Обычный 16 3 4 11" xfId="24944"/>
    <cellStyle name="Обычный 16 3 4 11 2" xfId="53228"/>
    <cellStyle name="Обычный 16 3 4 12" xfId="28985"/>
    <cellStyle name="Обычный 16 3 4 13" xfId="57997"/>
    <cellStyle name="Обычный 16 3 4 14" xfId="59347"/>
    <cellStyle name="Обычный 16 3 4 2" xfId="1275"/>
    <cellStyle name="Обычный 16 3 4 2 10" xfId="29566"/>
    <cellStyle name="Обычный 16 3 4 2 11" xfId="57998"/>
    <cellStyle name="Обычный 16 3 4 2 12" xfId="59348"/>
    <cellStyle name="Обычный 16 3 4 2 2" xfId="3251"/>
    <cellStyle name="Обычный 16 3 4 2 2 2" xfId="10964"/>
    <cellStyle name="Обычный 16 3 4 2 2 2 2" xfId="39249"/>
    <cellStyle name="Обычный 16 3 4 2 2 3" xfId="17399"/>
    <cellStyle name="Обычный 16 3 4 2 2 3 2" xfId="45684"/>
    <cellStyle name="Обычный 16 3 4 2 2 4" xfId="24946"/>
    <cellStyle name="Обычный 16 3 4 2 2 4 2" xfId="53230"/>
    <cellStyle name="Обычный 16 3 4 2 2 5" xfId="31541"/>
    <cellStyle name="Обычный 16 3 4 2 2 6" xfId="60693"/>
    <cellStyle name="Обычный 16 3 4 2 3" xfId="5233"/>
    <cellStyle name="Обычный 16 3 4 2 3 2" xfId="10965"/>
    <cellStyle name="Обычный 16 3 4 2 3 2 2" xfId="39250"/>
    <cellStyle name="Обычный 16 3 4 2 3 3" xfId="24947"/>
    <cellStyle name="Обычный 16 3 4 2 3 3 2" xfId="53231"/>
    <cellStyle name="Обычный 16 3 4 2 3 4" xfId="33522"/>
    <cellStyle name="Обычный 16 3 4 2 4" xfId="6551"/>
    <cellStyle name="Обычный 16 3 4 2 4 2" xfId="10966"/>
    <cellStyle name="Обычный 16 3 4 2 4 2 2" xfId="39251"/>
    <cellStyle name="Обычный 16 3 4 2 4 3" xfId="24948"/>
    <cellStyle name="Обычный 16 3 4 2 4 3 2" xfId="53232"/>
    <cellStyle name="Обычный 16 3 4 2 4 4" xfId="34838"/>
    <cellStyle name="Обычный 16 3 4 2 5" xfId="10963"/>
    <cellStyle name="Обычный 16 3 4 2 5 2" xfId="39248"/>
    <cellStyle name="Обычный 16 3 4 2 6" xfId="15424"/>
    <cellStyle name="Обычный 16 3 4 2 6 2" xfId="43709"/>
    <cellStyle name="Обычный 16 3 4 2 7" xfId="19455"/>
    <cellStyle name="Обычный 16 3 4 2 7 2" xfId="47739"/>
    <cellStyle name="Обычный 16 3 4 2 8" xfId="20695"/>
    <cellStyle name="Обычный 16 3 4 2 8 2" xfId="48979"/>
    <cellStyle name="Обычный 16 3 4 2 9" xfId="24945"/>
    <cellStyle name="Обычный 16 3 4 2 9 2" xfId="53229"/>
    <cellStyle name="Обычный 16 3 4 3" xfId="2012"/>
    <cellStyle name="Обычный 16 3 4 3 2" xfId="3987"/>
    <cellStyle name="Обычный 16 3 4 3 2 2" xfId="10968"/>
    <cellStyle name="Обычный 16 3 4 3 2 2 2" xfId="39253"/>
    <cellStyle name="Обычный 16 3 4 3 2 3" xfId="18135"/>
    <cellStyle name="Обычный 16 3 4 3 2 3 2" xfId="46420"/>
    <cellStyle name="Обычный 16 3 4 3 2 4" xfId="24950"/>
    <cellStyle name="Обычный 16 3 4 3 2 4 2" xfId="53234"/>
    <cellStyle name="Обычный 16 3 4 3 2 5" xfId="32277"/>
    <cellStyle name="Обычный 16 3 4 3 3" xfId="10967"/>
    <cellStyle name="Обычный 16 3 4 3 3 2" xfId="39252"/>
    <cellStyle name="Обычный 16 3 4 3 4" xfId="16160"/>
    <cellStyle name="Обычный 16 3 4 3 4 2" xfId="44445"/>
    <cellStyle name="Обычный 16 3 4 3 5" xfId="24949"/>
    <cellStyle name="Обычный 16 3 4 3 5 2" xfId="53233"/>
    <cellStyle name="Обычный 16 3 4 3 6" xfId="30302"/>
    <cellStyle name="Обычный 16 3 4 3 7" xfId="60692"/>
    <cellStyle name="Обычный 16 3 4 4" xfId="2670"/>
    <cellStyle name="Обычный 16 3 4 4 2" xfId="10969"/>
    <cellStyle name="Обычный 16 3 4 4 2 2" xfId="39254"/>
    <cellStyle name="Обычный 16 3 4 4 3" xfId="16818"/>
    <cellStyle name="Обычный 16 3 4 4 3 2" xfId="45103"/>
    <cellStyle name="Обычный 16 3 4 4 4" xfId="24951"/>
    <cellStyle name="Обычный 16 3 4 4 4 2" xfId="53235"/>
    <cellStyle name="Обычный 16 3 4 4 5" xfId="30960"/>
    <cellStyle name="Обычный 16 3 4 5" xfId="5232"/>
    <cellStyle name="Обычный 16 3 4 5 2" xfId="10970"/>
    <cellStyle name="Обычный 16 3 4 5 2 2" xfId="39255"/>
    <cellStyle name="Обычный 16 3 4 5 3" xfId="24952"/>
    <cellStyle name="Обычный 16 3 4 5 3 2" xfId="53236"/>
    <cellStyle name="Обычный 16 3 4 5 4" xfId="33521"/>
    <cellStyle name="Обычный 16 3 4 6" xfId="6550"/>
    <cellStyle name="Обычный 16 3 4 6 2" xfId="10971"/>
    <cellStyle name="Обычный 16 3 4 6 2 2" xfId="39256"/>
    <cellStyle name="Обычный 16 3 4 6 3" xfId="24953"/>
    <cellStyle name="Обычный 16 3 4 6 3 2" xfId="53237"/>
    <cellStyle name="Обычный 16 3 4 6 4" xfId="34837"/>
    <cellStyle name="Обычный 16 3 4 7" xfId="10962"/>
    <cellStyle name="Обычный 16 3 4 7 2" xfId="39247"/>
    <cellStyle name="Обычный 16 3 4 8" xfId="14843"/>
    <cellStyle name="Обычный 16 3 4 8 2" xfId="43128"/>
    <cellStyle name="Обычный 16 3 4 9" xfId="19454"/>
    <cellStyle name="Обычный 16 3 4 9 2" xfId="47738"/>
    <cellStyle name="Обычный 16 3 5" xfId="1268"/>
    <cellStyle name="Обычный 16 3 5 10" xfId="29559"/>
    <cellStyle name="Обычный 16 3 5 11" xfId="57999"/>
    <cellStyle name="Обычный 16 3 5 12" xfId="59349"/>
    <cellStyle name="Обычный 16 3 5 2" xfId="3244"/>
    <cellStyle name="Обычный 16 3 5 2 2" xfId="10973"/>
    <cellStyle name="Обычный 16 3 5 2 2 2" xfId="39258"/>
    <cellStyle name="Обычный 16 3 5 2 3" xfId="17392"/>
    <cellStyle name="Обычный 16 3 5 2 3 2" xfId="45677"/>
    <cellStyle name="Обычный 16 3 5 2 4" xfId="24955"/>
    <cellStyle name="Обычный 16 3 5 2 4 2" xfId="53239"/>
    <cellStyle name="Обычный 16 3 5 2 5" xfId="31534"/>
    <cellStyle name="Обычный 16 3 5 2 6" xfId="60694"/>
    <cellStyle name="Обычный 16 3 5 3" xfId="5234"/>
    <cellStyle name="Обычный 16 3 5 3 2" xfId="10974"/>
    <cellStyle name="Обычный 16 3 5 3 2 2" xfId="39259"/>
    <cellStyle name="Обычный 16 3 5 3 3" xfId="24956"/>
    <cellStyle name="Обычный 16 3 5 3 3 2" xfId="53240"/>
    <cellStyle name="Обычный 16 3 5 3 4" xfId="33523"/>
    <cellStyle name="Обычный 16 3 5 4" xfId="6552"/>
    <cellStyle name="Обычный 16 3 5 4 2" xfId="10975"/>
    <cellStyle name="Обычный 16 3 5 4 2 2" xfId="39260"/>
    <cellStyle name="Обычный 16 3 5 4 3" xfId="24957"/>
    <cellStyle name="Обычный 16 3 5 4 3 2" xfId="53241"/>
    <cellStyle name="Обычный 16 3 5 4 4" xfId="34839"/>
    <cellStyle name="Обычный 16 3 5 5" xfId="10972"/>
    <cellStyle name="Обычный 16 3 5 5 2" xfId="39257"/>
    <cellStyle name="Обычный 16 3 5 6" xfId="15417"/>
    <cellStyle name="Обычный 16 3 5 6 2" xfId="43702"/>
    <cellStyle name="Обычный 16 3 5 7" xfId="19456"/>
    <cellStyle name="Обычный 16 3 5 7 2" xfId="47740"/>
    <cellStyle name="Обычный 16 3 5 8" xfId="20696"/>
    <cellStyle name="Обычный 16 3 5 8 2" xfId="48980"/>
    <cellStyle name="Обычный 16 3 5 9" xfId="24954"/>
    <cellStyle name="Обычный 16 3 5 9 2" xfId="53238"/>
    <cellStyle name="Обычный 16 3 6" xfId="1683"/>
    <cellStyle name="Обычный 16 3 6 2" xfId="3658"/>
    <cellStyle name="Обычный 16 3 6 2 2" xfId="10977"/>
    <cellStyle name="Обычный 16 3 6 2 2 2" xfId="39262"/>
    <cellStyle name="Обычный 16 3 6 2 3" xfId="17806"/>
    <cellStyle name="Обычный 16 3 6 2 3 2" xfId="46091"/>
    <cellStyle name="Обычный 16 3 6 2 4" xfId="24959"/>
    <cellStyle name="Обычный 16 3 6 2 4 2" xfId="53243"/>
    <cellStyle name="Обычный 16 3 6 2 5" xfId="31948"/>
    <cellStyle name="Обычный 16 3 6 3" xfId="10976"/>
    <cellStyle name="Обычный 16 3 6 3 2" xfId="39261"/>
    <cellStyle name="Обычный 16 3 6 4" xfId="15831"/>
    <cellStyle name="Обычный 16 3 6 4 2" xfId="44116"/>
    <cellStyle name="Обычный 16 3 6 5" xfId="24958"/>
    <cellStyle name="Обычный 16 3 6 5 2" xfId="53242"/>
    <cellStyle name="Обычный 16 3 6 6" xfId="29973"/>
    <cellStyle name="Обычный 16 3 6 7" xfId="60679"/>
    <cellStyle name="Обычный 16 3 7" xfId="2341"/>
    <cellStyle name="Обычный 16 3 7 2" xfId="10978"/>
    <cellStyle name="Обычный 16 3 7 2 2" xfId="39263"/>
    <cellStyle name="Обычный 16 3 7 3" xfId="16489"/>
    <cellStyle name="Обычный 16 3 7 3 2" xfId="44774"/>
    <cellStyle name="Обычный 16 3 7 4" xfId="24960"/>
    <cellStyle name="Обычный 16 3 7 4 2" xfId="53244"/>
    <cellStyle name="Обычный 16 3 7 5" xfId="30631"/>
    <cellStyle name="Обычный 16 3 8" xfId="4318"/>
    <cellStyle name="Обычный 16 3 8 2" xfId="10979"/>
    <cellStyle name="Обычный 16 3 8 2 2" xfId="39264"/>
    <cellStyle name="Обычный 16 3 8 3" xfId="18466"/>
    <cellStyle name="Обычный 16 3 8 3 2" xfId="46751"/>
    <cellStyle name="Обычный 16 3 8 4" xfId="24961"/>
    <cellStyle name="Обычный 16 3 8 4 2" xfId="53245"/>
    <cellStyle name="Обычный 16 3 8 5" xfId="32608"/>
    <cellStyle name="Обычный 16 3 9" xfId="4481"/>
    <cellStyle name="Обычный 16 3 9 2" xfId="10980"/>
    <cellStyle name="Обычный 16 3 9 2 2" xfId="39265"/>
    <cellStyle name="Обычный 16 3 9 3" xfId="18629"/>
    <cellStyle name="Обычный 16 3 9 3 2" xfId="46914"/>
    <cellStyle name="Обычный 16 3 9 4" xfId="24962"/>
    <cellStyle name="Обычный 16 3 9 4 2" xfId="53246"/>
    <cellStyle name="Обычный 16 3 9 5" xfId="32771"/>
    <cellStyle name="Обычный 16 4" xfId="257"/>
    <cellStyle name="Обычный 16 4 10" xfId="5235"/>
    <cellStyle name="Обычный 16 4 10 2" xfId="10982"/>
    <cellStyle name="Обычный 16 4 10 2 2" xfId="39267"/>
    <cellStyle name="Обычный 16 4 10 3" xfId="24964"/>
    <cellStyle name="Обычный 16 4 10 3 2" xfId="53248"/>
    <cellStyle name="Обычный 16 4 10 4" xfId="33524"/>
    <cellStyle name="Обычный 16 4 11" xfId="6553"/>
    <cellStyle name="Обычный 16 4 11 2" xfId="10983"/>
    <cellStyle name="Обычный 16 4 11 2 2" xfId="39268"/>
    <cellStyle name="Обычный 16 4 11 3" xfId="24965"/>
    <cellStyle name="Обычный 16 4 11 3 2" xfId="53249"/>
    <cellStyle name="Обычный 16 4 11 4" xfId="34840"/>
    <cellStyle name="Обычный 16 4 12" xfId="7282"/>
    <cellStyle name="Обычный 16 4 12 2" xfId="10984"/>
    <cellStyle name="Обычный 16 4 12 2 2" xfId="39269"/>
    <cellStyle name="Обычный 16 4 12 3" xfId="24966"/>
    <cellStyle name="Обычный 16 4 12 3 2" xfId="53250"/>
    <cellStyle name="Обычный 16 4 12 4" xfId="35567"/>
    <cellStyle name="Обычный 16 4 13" xfId="10981"/>
    <cellStyle name="Обычный 16 4 13 2" xfId="39266"/>
    <cellStyle name="Обычный 16 4 14" xfId="14516"/>
    <cellStyle name="Обычный 16 4 14 2" xfId="42801"/>
    <cellStyle name="Обычный 16 4 15" xfId="18793"/>
    <cellStyle name="Обычный 16 4 15 2" xfId="47077"/>
    <cellStyle name="Обычный 16 4 16" xfId="20697"/>
    <cellStyle name="Обычный 16 4 16 2" xfId="48981"/>
    <cellStyle name="Обычный 16 4 17" xfId="24963"/>
    <cellStyle name="Обычный 16 4 17 2" xfId="53247"/>
    <cellStyle name="Обычный 16 4 18" xfId="28496"/>
    <cellStyle name="Обычный 16 4 18 2" xfId="56780"/>
    <cellStyle name="Обычный 16 4 19" xfId="28658"/>
    <cellStyle name="Обычный 16 4 2" xfId="258"/>
    <cellStyle name="Обычный 16 4 2 10" xfId="6554"/>
    <cellStyle name="Обычный 16 4 2 10 2" xfId="10986"/>
    <cellStyle name="Обычный 16 4 2 10 2 2" xfId="39271"/>
    <cellStyle name="Обычный 16 4 2 10 3" xfId="24968"/>
    <cellStyle name="Обычный 16 4 2 10 3 2" xfId="53252"/>
    <cellStyle name="Обычный 16 4 2 10 4" xfId="34841"/>
    <cellStyle name="Обычный 16 4 2 11" xfId="7283"/>
    <cellStyle name="Обычный 16 4 2 11 2" xfId="10987"/>
    <cellStyle name="Обычный 16 4 2 11 2 2" xfId="39272"/>
    <cellStyle name="Обычный 16 4 2 11 3" xfId="24969"/>
    <cellStyle name="Обычный 16 4 2 11 3 2" xfId="53253"/>
    <cellStyle name="Обычный 16 4 2 11 4" xfId="35568"/>
    <cellStyle name="Обычный 16 4 2 12" xfId="10985"/>
    <cellStyle name="Обычный 16 4 2 12 2" xfId="39270"/>
    <cellStyle name="Обычный 16 4 2 13" xfId="14517"/>
    <cellStyle name="Обычный 16 4 2 13 2" xfId="42802"/>
    <cellStyle name="Обычный 16 4 2 14" xfId="18794"/>
    <cellStyle name="Обычный 16 4 2 14 2" xfId="47078"/>
    <cellStyle name="Обычный 16 4 2 15" xfId="20698"/>
    <cellStyle name="Обычный 16 4 2 15 2" xfId="48982"/>
    <cellStyle name="Обычный 16 4 2 16" xfId="24967"/>
    <cellStyle name="Обычный 16 4 2 16 2" xfId="53251"/>
    <cellStyle name="Обычный 16 4 2 17" xfId="28497"/>
    <cellStyle name="Обычный 16 4 2 17 2" xfId="56781"/>
    <cellStyle name="Обычный 16 4 2 18" xfId="28659"/>
    <cellStyle name="Обычный 16 4 2 19" xfId="56941"/>
    <cellStyle name="Обычный 16 4 2 2" xfId="520"/>
    <cellStyle name="Обычный 16 4 2 2 10" xfId="19457"/>
    <cellStyle name="Обычный 16 4 2 2 10 2" xfId="47741"/>
    <cellStyle name="Обычный 16 4 2 2 11" xfId="20699"/>
    <cellStyle name="Обычный 16 4 2 2 11 2" xfId="48983"/>
    <cellStyle name="Обычный 16 4 2 2 12" xfId="24970"/>
    <cellStyle name="Обычный 16 4 2 2 12 2" xfId="53254"/>
    <cellStyle name="Обычный 16 4 2 2 13" xfId="28823"/>
    <cellStyle name="Обычный 16 4 2 2 14" xfId="58002"/>
    <cellStyle name="Обычный 16 4 2 2 15" xfId="59352"/>
    <cellStyle name="Обычный 16 4 2 2 2" xfId="860"/>
    <cellStyle name="Обычный 16 4 2 2 2 10" xfId="20700"/>
    <cellStyle name="Обычный 16 4 2 2 2 10 2" xfId="48984"/>
    <cellStyle name="Обычный 16 4 2 2 2 11" xfId="24971"/>
    <cellStyle name="Обычный 16 4 2 2 2 11 2" xfId="53255"/>
    <cellStyle name="Обычный 16 4 2 2 2 12" xfId="29152"/>
    <cellStyle name="Обычный 16 4 2 2 2 13" xfId="58003"/>
    <cellStyle name="Обычный 16 4 2 2 2 14" xfId="59353"/>
    <cellStyle name="Обычный 16 4 2 2 2 2" xfId="1279"/>
    <cellStyle name="Обычный 16 4 2 2 2 2 10" xfId="29570"/>
    <cellStyle name="Обычный 16 4 2 2 2 2 11" xfId="58004"/>
    <cellStyle name="Обычный 16 4 2 2 2 2 12" xfId="59354"/>
    <cellStyle name="Обычный 16 4 2 2 2 2 2" xfId="3255"/>
    <cellStyle name="Обычный 16 4 2 2 2 2 2 2" xfId="10991"/>
    <cellStyle name="Обычный 16 4 2 2 2 2 2 2 2" xfId="39276"/>
    <cellStyle name="Обычный 16 4 2 2 2 2 2 3" xfId="17403"/>
    <cellStyle name="Обычный 16 4 2 2 2 2 2 3 2" xfId="45688"/>
    <cellStyle name="Обычный 16 4 2 2 2 2 2 4" xfId="24973"/>
    <cellStyle name="Обычный 16 4 2 2 2 2 2 4 2" xfId="53257"/>
    <cellStyle name="Обычный 16 4 2 2 2 2 2 5" xfId="31545"/>
    <cellStyle name="Обычный 16 4 2 2 2 2 2 6" xfId="60699"/>
    <cellStyle name="Обычный 16 4 2 2 2 2 3" xfId="5239"/>
    <cellStyle name="Обычный 16 4 2 2 2 2 3 2" xfId="10992"/>
    <cellStyle name="Обычный 16 4 2 2 2 2 3 2 2" xfId="39277"/>
    <cellStyle name="Обычный 16 4 2 2 2 2 3 3" xfId="24974"/>
    <cellStyle name="Обычный 16 4 2 2 2 2 3 3 2" xfId="53258"/>
    <cellStyle name="Обычный 16 4 2 2 2 2 3 4" xfId="33528"/>
    <cellStyle name="Обычный 16 4 2 2 2 2 4" xfId="6557"/>
    <cellStyle name="Обычный 16 4 2 2 2 2 4 2" xfId="10993"/>
    <cellStyle name="Обычный 16 4 2 2 2 2 4 2 2" xfId="39278"/>
    <cellStyle name="Обычный 16 4 2 2 2 2 4 3" xfId="24975"/>
    <cellStyle name="Обычный 16 4 2 2 2 2 4 3 2" xfId="53259"/>
    <cellStyle name="Обычный 16 4 2 2 2 2 4 4" xfId="34844"/>
    <cellStyle name="Обычный 16 4 2 2 2 2 5" xfId="10990"/>
    <cellStyle name="Обычный 16 4 2 2 2 2 5 2" xfId="39275"/>
    <cellStyle name="Обычный 16 4 2 2 2 2 6" xfId="15428"/>
    <cellStyle name="Обычный 16 4 2 2 2 2 6 2" xfId="43713"/>
    <cellStyle name="Обычный 16 4 2 2 2 2 7" xfId="19459"/>
    <cellStyle name="Обычный 16 4 2 2 2 2 7 2" xfId="47743"/>
    <cellStyle name="Обычный 16 4 2 2 2 2 8" xfId="20701"/>
    <cellStyle name="Обычный 16 4 2 2 2 2 8 2" xfId="48985"/>
    <cellStyle name="Обычный 16 4 2 2 2 2 9" xfId="24972"/>
    <cellStyle name="Обычный 16 4 2 2 2 2 9 2" xfId="53256"/>
    <cellStyle name="Обычный 16 4 2 2 2 3" xfId="2179"/>
    <cellStyle name="Обычный 16 4 2 2 2 3 2" xfId="4154"/>
    <cellStyle name="Обычный 16 4 2 2 2 3 2 2" xfId="10995"/>
    <cellStyle name="Обычный 16 4 2 2 2 3 2 2 2" xfId="39280"/>
    <cellStyle name="Обычный 16 4 2 2 2 3 2 3" xfId="18302"/>
    <cellStyle name="Обычный 16 4 2 2 2 3 2 3 2" xfId="46587"/>
    <cellStyle name="Обычный 16 4 2 2 2 3 2 4" xfId="24977"/>
    <cellStyle name="Обычный 16 4 2 2 2 3 2 4 2" xfId="53261"/>
    <cellStyle name="Обычный 16 4 2 2 2 3 2 5" xfId="32444"/>
    <cellStyle name="Обычный 16 4 2 2 2 3 3" xfId="10994"/>
    <cellStyle name="Обычный 16 4 2 2 2 3 3 2" xfId="39279"/>
    <cellStyle name="Обычный 16 4 2 2 2 3 4" xfId="16327"/>
    <cellStyle name="Обычный 16 4 2 2 2 3 4 2" xfId="44612"/>
    <cellStyle name="Обычный 16 4 2 2 2 3 5" xfId="24976"/>
    <cellStyle name="Обычный 16 4 2 2 2 3 5 2" xfId="53260"/>
    <cellStyle name="Обычный 16 4 2 2 2 3 6" xfId="30469"/>
    <cellStyle name="Обычный 16 4 2 2 2 3 7" xfId="60698"/>
    <cellStyle name="Обычный 16 4 2 2 2 4" xfId="2837"/>
    <cellStyle name="Обычный 16 4 2 2 2 4 2" xfId="10996"/>
    <cellStyle name="Обычный 16 4 2 2 2 4 2 2" xfId="39281"/>
    <cellStyle name="Обычный 16 4 2 2 2 4 3" xfId="16985"/>
    <cellStyle name="Обычный 16 4 2 2 2 4 3 2" xfId="45270"/>
    <cellStyle name="Обычный 16 4 2 2 2 4 4" xfId="24978"/>
    <cellStyle name="Обычный 16 4 2 2 2 4 4 2" xfId="53262"/>
    <cellStyle name="Обычный 16 4 2 2 2 4 5" xfId="31127"/>
    <cellStyle name="Обычный 16 4 2 2 2 5" xfId="5238"/>
    <cellStyle name="Обычный 16 4 2 2 2 5 2" xfId="10997"/>
    <cellStyle name="Обычный 16 4 2 2 2 5 2 2" xfId="39282"/>
    <cellStyle name="Обычный 16 4 2 2 2 5 3" xfId="24979"/>
    <cellStyle name="Обычный 16 4 2 2 2 5 3 2" xfId="53263"/>
    <cellStyle name="Обычный 16 4 2 2 2 5 4" xfId="33527"/>
    <cellStyle name="Обычный 16 4 2 2 2 6" xfId="6556"/>
    <cellStyle name="Обычный 16 4 2 2 2 6 2" xfId="10998"/>
    <cellStyle name="Обычный 16 4 2 2 2 6 2 2" xfId="39283"/>
    <cellStyle name="Обычный 16 4 2 2 2 6 3" xfId="24980"/>
    <cellStyle name="Обычный 16 4 2 2 2 6 3 2" xfId="53264"/>
    <cellStyle name="Обычный 16 4 2 2 2 6 4" xfId="34843"/>
    <cellStyle name="Обычный 16 4 2 2 2 7" xfId="10989"/>
    <cellStyle name="Обычный 16 4 2 2 2 7 2" xfId="39274"/>
    <cellStyle name="Обычный 16 4 2 2 2 8" xfId="15010"/>
    <cellStyle name="Обычный 16 4 2 2 2 8 2" xfId="43295"/>
    <cellStyle name="Обычный 16 4 2 2 2 9" xfId="19458"/>
    <cellStyle name="Обычный 16 4 2 2 2 9 2" xfId="47742"/>
    <cellStyle name="Обычный 16 4 2 2 3" xfId="1278"/>
    <cellStyle name="Обычный 16 4 2 2 3 10" xfId="29569"/>
    <cellStyle name="Обычный 16 4 2 2 3 11" xfId="58005"/>
    <cellStyle name="Обычный 16 4 2 2 3 12" xfId="59355"/>
    <cellStyle name="Обычный 16 4 2 2 3 2" xfId="3254"/>
    <cellStyle name="Обычный 16 4 2 2 3 2 2" xfId="11000"/>
    <cellStyle name="Обычный 16 4 2 2 3 2 2 2" xfId="39285"/>
    <cellStyle name="Обычный 16 4 2 2 3 2 3" xfId="17402"/>
    <cellStyle name="Обычный 16 4 2 2 3 2 3 2" xfId="45687"/>
    <cellStyle name="Обычный 16 4 2 2 3 2 4" xfId="24982"/>
    <cellStyle name="Обычный 16 4 2 2 3 2 4 2" xfId="53266"/>
    <cellStyle name="Обычный 16 4 2 2 3 2 5" xfId="31544"/>
    <cellStyle name="Обычный 16 4 2 2 3 2 6" xfId="60700"/>
    <cellStyle name="Обычный 16 4 2 2 3 3" xfId="5240"/>
    <cellStyle name="Обычный 16 4 2 2 3 3 2" xfId="11001"/>
    <cellStyle name="Обычный 16 4 2 2 3 3 2 2" xfId="39286"/>
    <cellStyle name="Обычный 16 4 2 2 3 3 3" xfId="24983"/>
    <cellStyle name="Обычный 16 4 2 2 3 3 3 2" xfId="53267"/>
    <cellStyle name="Обычный 16 4 2 2 3 3 4" xfId="33529"/>
    <cellStyle name="Обычный 16 4 2 2 3 4" xfId="6558"/>
    <cellStyle name="Обычный 16 4 2 2 3 4 2" xfId="11002"/>
    <cellStyle name="Обычный 16 4 2 2 3 4 2 2" xfId="39287"/>
    <cellStyle name="Обычный 16 4 2 2 3 4 3" xfId="24984"/>
    <cellStyle name="Обычный 16 4 2 2 3 4 3 2" xfId="53268"/>
    <cellStyle name="Обычный 16 4 2 2 3 4 4" xfId="34845"/>
    <cellStyle name="Обычный 16 4 2 2 3 5" xfId="10999"/>
    <cellStyle name="Обычный 16 4 2 2 3 5 2" xfId="39284"/>
    <cellStyle name="Обычный 16 4 2 2 3 6" xfId="15427"/>
    <cellStyle name="Обычный 16 4 2 2 3 6 2" xfId="43712"/>
    <cellStyle name="Обычный 16 4 2 2 3 7" xfId="19460"/>
    <cellStyle name="Обычный 16 4 2 2 3 7 2" xfId="47744"/>
    <cellStyle name="Обычный 16 4 2 2 3 8" xfId="20702"/>
    <cellStyle name="Обычный 16 4 2 2 3 8 2" xfId="48986"/>
    <cellStyle name="Обычный 16 4 2 2 3 9" xfId="24981"/>
    <cellStyle name="Обычный 16 4 2 2 3 9 2" xfId="53265"/>
    <cellStyle name="Обычный 16 4 2 2 4" xfId="1850"/>
    <cellStyle name="Обычный 16 4 2 2 4 2" xfId="3825"/>
    <cellStyle name="Обычный 16 4 2 2 4 2 2" xfId="11004"/>
    <cellStyle name="Обычный 16 4 2 2 4 2 2 2" xfId="39289"/>
    <cellStyle name="Обычный 16 4 2 2 4 2 3" xfId="17973"/>
    <cellStyle name="Обычный 16 4 2 2 4 2 3 2" xfId="46258"/>
    <cellStyle name="Обычный 16 4 2 2 4 2 4" xfId="24986"/>
    <cellStyle name="Обычный 16 4 2 2 4 2 4 2" xfId="53270"/>
    <cellStyle name="Обычный 16 4 2 2 4 2 5" xfId="32115"/>
    <cellStyle name="Обычный 16 4 2 2 4 3" xfId="11003"/>
    <cellStyle name="Обычный 16 4 2 2 4 3 2" xfId="39288"/>
    <cellStyle name="Обычный 16 4 2 2 4 4" xfId="15998"/>
    <cellStyle name="Обычный 16 4 2 2 4 4 2" xfId="44283"/>
    <cellStyle name="Обычный 16 4 2 2 4 5" xfId="24985"/>
    <cellStyle name="Обычный 16 4 2 2 4 5 2" xfId="53269"/>
    <cellStyle name="Обычный 16 4 2 2 4 6" xfId="30140"/>
    <cellStyle name="Обычный 16 4 2 2 4 7" xfId="60697"/>
    <cellStyle name="Обычный 16 4 2 2 5" xfId="2508"/>
    <cellStyle name="Обычный 16 4 2 2 5 2" xfId="11005"/>
    <cellStyle name="Обычный 16 4 2 2 5 2 2" xfId="39290"/>
    <cellStyle name="Обычный 16 4 2 2 5 3" xfId="16656"/>
    <cellStyle name="Обычный 16 4 2 2 5 3 2" xfId="44941"/>
    <cellStyle name="Обычный 16 4 2 2 5 4" xfId="24987"/>
    <cellStyle name="Обычный 16 4 2 2 5 4 2" xfId="53271"/>
    <cellStyle name="Обычный 16 4 2 2 5 5" xfId="30798"/>
    <cellStyle name="Обычный 16 4 2 2 6" xfId="5237"/>
    <cellStyle name="Обычный 16 4 2 2 6 2" xfId="11006"/>
    <cellStyle name="Обычный 16 4 2 2 6 2 2" xfId="39291"/>
    <cellStyle name="Обычный 16 4 2 2 6 3" xfId="24988"/>
    <cellStyle name="Обычный 16 4 2 2 6 3 2" xfId="53272"/>
    <cellStyle name="Обычный 16 4 2 2 6 4" xfId="33526"/>
    <cellStyle name="Обычный 16 4 2 2 7" xfId="6555"/>
    <cellStyle name="Обычный 16 4 2 2 7 2" xfId="11007"/>
    <cellStyle name="Обычный 16 4 2 2 7 2 2" xfId="39292"/>
    <cellStyle name="Обычный 16 4 2 2 7 3" xfId="24989"/>
    <cellStyle name="Обычный 16 4 2 2 7 3 2" xfId="53273"/>
    <cellStyle name="Обычный 16 4 2 2 7 4" xfId="34842"/>
    <cellStyle name="Обычный 16 4 2 2 8" xfId="10988"/>
    <cellStyle name="Обычный 16 4 2 2 8 2" xfId="39273"/>
    <cellStyle name="Обычный 16 4 2 2 9" xfId="14681"/>
    <cellStyle name="Обычный 16 4 2 2 9 2" xfId="42966"/>
    <cellStyle name="Обычный 16 4 2 20" xfId="57235"/>
    <cellStyle name="Обычный 16 4 2 21" xfId="58001"/>
    <cellStyle name="Обычный 16 4 2 22" xfId="59351"/>
    <cellStyle name="Обычный 16 4 2 3" xfId="693"/>
    <cellStyle name="Обычный 16 4 2 3 10" xfId="20703"/>
    <cellStyle name="Обычный 16 4 2 3 10 2" xfId="48987"/>
    <cellStyle name="Обычный 16 4 2 3 11" xfId="24990"/>
    <cellStyle name="Обычный 16 4 2 3 11 2" xfId="53274"/>
    <cellStyle name="Обычный 16 4 2 3 12" xfId="28988"/>
    <cellStyle name="Обычный 16 4 2 3 13" xfId="58006"/>
    <cellStyle name="Обычный 16 4 2 3 14" xfId="59356"/>
    <cellStyle name="Обычный 16 4 2 3 2" xfId="1280"/>
    <cellStyle name="Обычный 16 4 2 3 2 10" xfId="29571"/>
    <cellStyle name="Обычный 16 4 2 3 2 11" xfId="58007"/>
    <cellStyle name="Обычный 16 4 2 3 2 12" xfId="59357"/>
    <cellStyle name="Обычный 16 4 2 3 2 2" xfId="3256"/>
    <cellStyle name="Обычный 16 4 2 3 2 2 2" xfId="11010"/>
    <cellStyle name="Обычный 16 4 2 3 2 2 2 2" xfId="39295"/>
    <cellStyle name="Обычный 16 4 2 3 2 2 3" xfId="17404"/>
    <cellStyle name="Обычный 16 4 2 3 2 2 3 2" xfId="45689"/>
    <cellStyle name="Обычный 16 4 2 3 2 2 4" xfId="24992"/>
    <cellStyle name="Обычный 16 4 2 3 2 2 4 2" xfId="53276"/>
    <cellStyle name="Обычный 16 4 2 3 2 2 5" xfId="31546"/>
    <cellStyle name="Обычный 16 4 2 3 2 2 6" xfId="60702"/>
    <cellStyle name="Обычный 16 4 2 3 2 3" xfId="5242"/>
    <cellStyle name="Обычный 16 4 2 3 2 3 2" xfId="11011"/>
    <cellStyle name="Обычный 16 4 2 3 2 3 2 2" xfId="39296"/>
    <cellStyle name="Обычный 16 4 2 3 2 3 3" xfId="24993"/>
    <cellStyle name="Обычный 16 4 2 3 2 3 3 2" xfId="53277"/>
    <cellStyle name="Обычный 16 4 2 3 2 3 4" xfId="33531"/>
    <cellStyle name="Обычный 16 4 2 3 2 4" xfId="6560"/>
    <cellStyle name="Обычный 16 4 2 3 2 4 2" xfId="11012"/>
    <cellStyle name="Обычный 16 4 2 3 2 4 2 2" xfId="39297"/>
    <cellStyle name="Обычный 16 4 2 3 2 4 3" xfId="24994"/>
    <cellStyle name="Обычный 16 4 2 3 2 4 3 2" xfId="53278"/>
    <cellStyle name="Обычный 16 4 2 3 2 4 4" xfId="34847"/>
    <cellStyle name="Обычный 16 4 2 3 2 5" xfId="11009"/>
    <cellStyle name="Обычный 16 4 2 3 2 5 2" xfId="39294"/>
    <cellStyle name="Обычный 16 4 2 3 2 6" xfId="15429"/>
    <cellStyle name="Обычный 16 4 2 3 2 6 2" xfId="43714"/>
    <cellStyle name="Обычный 16 4 2 3 2 7" xfId="19462"/>
    <cellStyle name="Обычный 16 4 2 3 2 7 2" xfId="47746"/>
    <cellStyle name="Обычный 16 4 2 3 2 8" xfId="20704"/>
    <cellStyle name="Обычный 16 4 2 3 2 8 2" xfId="48988"/>
    <cellStyle name="Обычный 16 4 2 3 2 9" xfId="24991"/>
    <cellStyle name="Обычный 16 4 2 3 2 9 2" xfId="53275"/>
    <cellStyle name="Обычный 16 4 2 3 3" xfId="2015"/>
    <cellStyle name="Обычный 16 4 2 3 3 2" xfId="3990"/>
    <cellStyle name="Обычный 16 4 2 3 3 2 2" xfId="11014"/>
    <cellStyle name="Обычный 16 4 2 3 3 2 2 2" xfId="39299"/>
    <cellStyle name="Обычный 16 4 2 3 3 2 3" xfId="18138"/>
    <cellStyle name="Обычный 16 4 2 3 3 2 3 2" xfId="46423"/>
    <cellStyle name="Обычный 16 4 2 3 3 2 4" xfId="24996"/>
    <cellStyle name="Обычный 16 4 2 3 3 2 4 2" xfId="53280"/>
    <cellStyle name="Обычный 16 4 2 3 3 2 5" xfId="32280"/>
    <cellStyle name="Обычный 16 4 2 3 3 3" xfId="11013"/>
    <cellStyle name="Обычный 16 4 2 3 3 3 2" xfId="39298"/>
    <cellStyle name="Обычный 16 4 2 3 3 4" xfId="16163"/>
    <cellStyle name="Обычный 16 4 2 3 3 4 2" xfId="44448"/>
    <cellStyle name="Обычный 16 4 2 3 3 5" xfId="24995"/>
    <cellStyle name="Обычный 16 4 2 3 3 5 2" xfId="53279"/>
    <cellStyle name="Обычный 16 4 2 3 3 6" xfId="30305"/>
    <cellStyle name="Обычный 16 4 2 3 3 7" xfId="60701"/>
    <cellStyle name="Обычный 16 4 2 3 4" xfId="2673"/>
    <cellStyle name="Обычный 16 4 2 3 4 2" xfId="11015"/>
    <cellStyle name="Обычный 16 4 2 3 4 2 2" xfId="39300"/>
    <cellStyle name="Обычный 16 4 2 3 4 3" xfId="16821"/>
    <cellStyle name="Обычный 16 4 2 3 4 3 2" xfId="45106"/>
    <cellStyle name="Обычный 16 4 2 3 4 4" xfId="24997"/>
    <cellStyle name="Обычный 16 4 2 3 4 4 2" xfId="53281"/>
    <cellStyle name="Обычный 16 4 2 3 4 5" xfId="30963"/>
    <cellStyle name="Обычный 16 4 2 3 5" xfId="5241"/>
    <cellStyle name="Обычный 16 4 2 3 5 2" xfId="11016"/>
    <cellStyle name="Обычный 16 4 2 3 5 2 2" xfId="39301"/>
    <cellStyle name="Обычный 16 4 2 3 5 3" xfId="24998"/>
    <cellStyle name="Обычный 16 4 2 3 5 3 2" xfId="53282"/>
    <cellStyle name="Обычный 16 4 2 3 5 4" xfId="33530"/>
    <cellStyle name="Обычный 16 4 2 3 6" xfId="6559"/>
    <cellStyle name="Обычный 16 4 2 3 6 2" xfId="11017"/>
    <cellStyle name="Обычный 16 4 2 3 6 2 2" xfId="39302"/>
    <cellStyle name="Обычный 16 4 2 3 6 3" xfId="24999"/>
    <cellStyle name="Обычный 16 4 2 3 6 3 2" xfId="53283"/>
    <cellStyle name="Обычный 16 4 2 3 6 4" xfId="34846"/>
    <cellStyle name="Обычный 16 4 2 3 7" xfId="11008"/>
    <cellStyle name="Обычный 16 4 2 3 7 2" xfId="39293"/>
    <cellStyle name="Обычный 16 4 2 3 8" xfId="14846"/>
    <cellStyle name="Обычный 16 4 2 3 8 2" xfId="43131"/>
    <cellStyle name="Обычный 16 4 2 3 9" xfId="19461"/>
    <cellStyle name="Обычный 16 4 2 3 9 2" xfId="47745"/>
    <cellStyle name="Обычный 16 4 2 4" xfId="1277"/>
    <cellStyle name="Обычный 16 4 2 4 10" xfId="29568"/>
    <cellStyle name="Обычный 16 4 2 4 11" xfId="58008"/>
    <cellStyle name="Обычный 16 4 2 4 12" xfId="59358"/>
    <cellStyle name="Обычный 16 4 2 4 2" xfId="3253"/>
    <cellStyle name="Обычный 16 4 2 4 2 2" xfId="11019"/>
    <cellStyle name="Обычный 16 4 2 4 2 2 2" xfId="39304"/>
    <cellStyle name="Обычный 16 4 2 4 2 3" xfId="17401"/>
    <cellStyle name="Обычный 16 4 2 4 2 3 2" xfId="45686"/>
    <cellStyle name="Обычный 16 4 2 4 2 4" xfId="25001"/>
    <cellStyle name="Обычный 16 4 2 4 2 4 2" xfId="53285"/>
    <cellStyle name="Обычный 16 4 2 4 2 5" xfId="31543"/>
    <cellStyle name="Обычный 16 4 2 4 2 6" xfId="60703"/>
    <cellStyle name="Обычный 16 4 2 4 3" xfId="5243"/>
    <cellStyle name="Обычный 16 4 2 4 3 2" xfId="11020"/>
    <cellStyle name="Обычный 16 4 2 4 3 2 2" xfId="39305"/>
    <cellStyle name="Обычный 16 4 2 4 3 3" xfId="25002"/>
    <cellStyle name="Обычный 16 4 2 4 3 3 2" xfId="53286"/>
    <cellStyle name="Обычный 16 4 2 4 3 4" xfId="33532"/>
    <cellStyle name="Обычный 16 4 2 4 4" xfId="6561"/>
    <cellStyle name="Обычный 16 4 2 4 4 2" xfId="11021"/>
    <cellStyle name="Обычный 16 4 2 4 4 2 2" xfId="39306"/>
    <cellStyle name="Обычный 16 4 2 4 4 3" xfId="25003"/>
    <cellStyle name="Обычный 16 4 2 4 4 3 2" xfId="53287"/>
    <cellStyle name="Обычный 16 4 2 4 4 4" xfId="34848"/>
    <cellStyle name="Обычный 16 4 2 4 5" xfId="11018"/>
    <cellStyle name="Обычный 16 4 2 4 5 2" xfId="39303"/>
    <cellStyle name="Обычный 16 4 2 4 6" xfId="15426"/>
    <cellStyle name="Обычный 16 4 2 4 6 2" xfId="43711"/>
    <cellStyle name="Обычный 16 4 2 4 7" xfId="19463"/>
    <cellStyle name="Обычный 16 4 2 4 7 2" xfId="47747"/>
    <cellStyle name="Обычный 16 4 2 4 8" xfId="20705"/>
    <cellStyle name="Обычный 16 4 2 4 8 2" xfId="48989"/>
    <cellStyle name="Обычный 16 4 2 4 9" xfId="25000"/>
    <cellStyle name="Обычный 16 4 2 4 9 2" xfId="53284"/>
    <cellStyle name="Обычный 16 4 2 5" xfId="1686"/>
    <cellStyle name="Обычный 16 4 2 5 2" xfId="3661"/>
    <cellStyle name="Обычный 16 4 2 5 2 2" xfId="11023"/>
    <cellStyle name="Обычный 16 4 2 5 2 2 2" xfId="39308"/>
    <cellStyle name="Обычный 16 4 2 5 2 3" xfId="17809"/>
    <cellStyle name="Обычный 16 4 2 5 2 3 2" xfId="46094"/>
    <cellStyle name="Обычный 16 4 2 5 2 4" xfId="25005"/>
    <cellStyle name="Обычный 16 4 2 5 2 4 2" xfId="53289"/>
    <cellStyle name="Обычный 16 4 2 5 2 5" xfId="31951"/>
    <cellStyle name="Обычный 16 4 2 5 3" xfId="11022"/>
    <cellStyle name="Обычный 16 4 2 5 3 2" xfId="39307"/>
    <cellStyle name="Обычный 16 4 2 5 4" xfId="15834"/>
    <cellStyle name="Обычный 16 4 2 5 4 2" xfId="44119"/>
    <cellStyle name="Обычный 16 4 2 5 5" xfId="25004"/>
    <cellStyle name="Обычный 16 4 2 5 5 2" xfId="53288"/>
    <cellStyle name="Обычный 16 4 2 5 6" xfId="29976"/>
    <cellStyle name="Обычный 16 4 2 5 7" xfId="60696"/>
    <cellStyle name="Обычный 16 4 2 6" xfId="2344"/>
    <cellStyle name="Обычный 16 4 2 6 2" xfId="11024"/>
    <cellStyle name="Обычный 16 4 2 6 2 2" xfId="39309"/>
    <cellStyle name="Обычный 16 4 2 6 3" xfId="16492"/>
    <cellStyle name="Обычный 16 4 2 6 3 2" xfId="44777"/>
    <cellStyle name="Обычный 16 4 2 6 4" xfId="25006"/>
    <cellStyle name="Обычный 16 4 2 6 4 2" xfId="53290"/>
    <cellStyle name="Обычный 16 4 2 6 5" xfId="30634"/>
    <cellStyle name="Обычный 16 4 2 7" xfId="4321"/>
    <cellStyle name="Обычный 16 4 2 7 2" xfId="11025"/>
    <cellStyle name="Обычный 16 4 2 7 2 2" xfId="39310"/>
    <cellStyle name="Обычный 16 4 2 7 3" xfId="18469"/>
    <cellStyle name="Обычный 16 4 2 7 3 2" xfId="46754"/>
    <cellStyle name="Обычный 16 4 2 7 4" xfId="25007"/>
    <cellStyle name="Обычный 16 4 2 7 4 2" xfId="53291"/>
    <cellStyle name="Обычный 16 4 2 7 5" xfId="32611"/>
    <cellStyle name="Обычный 16 4 2 8" xfId="4484"/>
    <cellStyle name="Обычный 16 4 2 8 2" xfId="11026"/>
    <cellStyle name="Обычный 16 4 2 8 2 2" xfId="39311"/>
    <cellStyle name="Обычный 16 4 2 8 3" xfId="18632"/>
    <cellStyle name="Обычный 16 4 2 8 3 2" xfId="46917"/>
    <cellStyle name="Обычный 16 4 2 8 4" xfId="25008"/>
    <cellStyle name="Обычный 16 4 2 8 4 2" xfId="53292"/>
    <cellStyle name="Обычный 16 4 2 8 5" xfId="32774"/>
    <cellStyle name="Обычный 16 4 2 9" xfId="5236"/>
    <cellStyle name="Обычный 16 4 2 9 2" xfId="11027"/>
    <cellStyle name="Обычный 16 4 2 9 2 2" xfId="39312"/>
    <cellStyle name="Обычный 16 4 2 9 3" xfId="25009"/>
    <cellStyle name="Обычный 16 4 2 9 3 2" xfId="53293"/>
    <cellStyle name="Обычный 16 4 2 9 4" xfId="33525"/>
    <cellStyle name="Обычный 16 4 20" xfId="56940"/>
    <cellStyle name="Обычный 16 4 21" xfId="57234"/>
    <cellStyle name="Обычный 16 4 22" xfId="58000"/>
    <cellStyle name="Обычный 16 4 23" xfId="59350"/>
    <cellStyle name="Обычный 16 4 3" xfId="519"/>
    <cellStyle name="Обычный 16 4 3 10" xfId="19464"/>
    <cellStyle name="Обычный 16 4 3 10 2" xfId="47748"/>
    <cellStyle name="Обычный 16 4 3 11" xfId="20706"/>
    <cellStyle name="Обычный 16 4 3 11 2" xfId="48990"/>
    <cellStyle name="Обычный 16 4 3 12" xfId="25010"/>
    <cellStyle name="Обычный 16 4 3 12 2" xfId="53294"/>
    <cellStyle name="Обычный 16 4 3 13" xfId="28822"/>
    <cellStyle name="Обычный 16 4 3 14" xfId="58009"/>
    <cellStyle name="Обычный 16 4 3 15" xfId="59359"/>
    <cellStyle name="Обычный 16 4 3 2" xfId="859"/>
    <cellStyle name="Обычный 16 4 3 2 10" xfId="20707"/>
    <cellStyle name="Обычный 16 4 3 2 10 2" xfId="48991"/>
    <cellStyle name="Обычный 16 4 3 2 11" xfId="25011"/>
    <cellStyle name="Обычный 16 4 3 2 11 2" xfId="53295"/>
    <cellStyle name="Обычный 16 4 3 2 12" xfId="29151"/>
    <cellStyle name="Обычный 16 4 3 2 13" xfId="58010"/>
    <cellStyle name="Обычный 16 4 3 2 14" xfId="59360"/>
    <cellStyle name="Обычный 16 4 3 2 2" xfId="1282"/>
    <cellStyle name="Обычный 16 4 3 2 2 10" xfId="29573"/>
    <cellStyle name="Обычный 16 4 3 2 2 11" xfId="58011"/>
    <cellStyle name="Обычный 16 4 3 2 2 12" xfId="59361"/>
    <cellStyle name="Обычный 16 4 3 2 2 2" xfId="3258"/>
    <cellStyle name="Обычный 16 4 3 2 2 2 2" xfId="11031"/>
    <cellStyle name="Обычный 16 4 3 2 2 2 2 2" xfId="39316"/>
    <cellStyle name="Обычный 16 4 3 2 2 2 3" xfId="17406"/>
    <cellStyle name="Обычный 16 4 3 2 2 2 3 2" xfId="45691"/>
    <cellStyle name="Обычный 16 4 3 2 2 2 4" xfId="25013"/>
    <cellStyle name="Обычный 16 4 3 2 2 2 4 2" xfId="53297"/>
    <cellStyle name="Обычный 16 4 3 2 2 2 5" xfId="31548"/>
    <cellStyle name="Обычный 16 4 3 2 2 2 6" xfId="60706"/>
    <cellStyle name="Обычный 16 4 3 2 2 3" xfId="5246"/>
    <cellStyle name="Обычный 16 4 3 2 2 3 2" xfId="11032"/>
    <cellStyle name="Обычный 16 4 3 2 2 3 2 2" xfId="39317"/>
    <cellStyle name="Обычный 16 4 3 2 2 3 3" xfId="25014"/>
    <cellStyle name="Обычный 16 4 3 2 2 3 3 2" xfId="53298"/>
    <cellStyle name="Обычный 16 4 3 2 2 3 4" xfId="33535"/>
    <cellStyle name="Обычный 16 4 3 2 2 4" xfId="6564"/>
    <cellStyle name="Обычный 16 4 3 2 2 4 2" xfId="11033"/>
    <cellStyle name="Обычный 16 4 3 2 2 4 2 2" xfId="39318"/>
    <cellStyle name="Обычный 16 4 3 2 2 4 3" xfId="25015"/>
    <cellStyle name="Обычный 16 4 3 2 2 4 3 2" xfId="53299"/>
    <cellStyle name="Обычный 16 4 3 2 2 4 4" xfId="34851"/>
    <cellStyle name="Обычный 16 4 3 2 2 5" xfId="11030"/>
    <cellStyle name="Обычный 16 4 3 2 2 5 2" xfId="39315"/>
    <cellStyle name="Обычный 16 4 3 2 2 6" xfId="15431"/>
    <cellStyle name="Обычный 16 4 3 2 2 6 2" xfId="43716"/>
    <cellStyle name="Обычный 16 4 3 2 2 7" xfId="19466"/>
    <cellStyle name="Обычный 16 4 3 2 2 7 2" xfId="47750"/>
    <cellStyle name="Обычный 16 4 3 2 2 8" xfId="20708"/>
    <cellStyle name="Обычный 16 4 3 2 2 8 2" xfId="48992"/>
    <cellStyle name="Обычный 16 4 3 2 2 9" xfId="25012"/>
    <cellStyle name="Обычный 16 4 3 2 2 9 2" xfId="53296"/>
    <cellStyle name="Обычный 16 4 3 2 3" xfId="2178"/>
    <cellStyle name="Обычный 16 4 3 2 3 2" xfId="4153"/>
    <cellStyle name="Обычный 16 4 3 2 3 2 2" xfId="11035"/>
    <cellStyle name="Обычный 16 4 3 2 3 2 2 2" xfId="39320"/>
    <cellStyle name="Обычный 16 4 3 2 3 2 3" xfId="18301"/>
    <cellStyle name="Обычный 16 4 3 2 3 2 3 2" xfId="46586"/>
    <cellStyle name="Обычный 16 4 3 2 3 2 4" xfId="25017"/>
    <cellStyle name="Обычный 16 4 3 2 3 2 4 2" xfId="53301"/>
    <cellStyle name="Обычный 16 4 3 2 3 2 5" xfId="32443"/>
    <cellStyle name="Обычный 16 4 3 2 3 3" xfId="11034"/>
    <cellStyle name="Обычный 16 4 3 2 3 3 2" xfId="39319"/>
    <cellStyle name="Обычный 16 4 3 2 3 4" xfId="16326"/>
    <cellStyle name="Обычный 16 4 3 2 3 4 2" xfId="44611"/>
    <cellStyle name="Обычный 16 4 3 2 3 5" xfId="25016"/>
    <cellStyle name="Обычный 16 4 3 2 3 5 2" xfId="53300"/>
    <cellStyle name="Обычный 16 4 3 2 3 6" xfId="30468"/>
    <cellStyle name="Обычный 16 4 3 2 3 7" xfId="60705"/>
    <cellStyle name="Обычный 16 4 3 2 4" xfId="2836"/>
    <cellStyle name="Обычный 16 4 3 2 4 2" xfId="11036"/>
    <cellStyle name="Обычный 16 4 3 2 4 2 2" xfId="39321"/>
    <cellStyle name="Обычный 16 4 3 2 4 3" xfId="16984"/>
    <cellStyle name="Обычный 16 4 3 2 4 3 2" xfId="45269"/>
    <cellStyle name="Обычный 16 4 3 2 4 4" xfId="25018"/>
    <cellStyle name="Обычный 16 4 3 2 4 4 2" xfId="53302"/>
    <cellStyle name="Обычный 16 4 3 2 4 5" xfId="31126"/>
    <cellStyle name="Обычный 16 4 3 2 5" xfId="5245"/>
    <cellStyle name="Обычный 16 4 3 2 5 2" xfId="11037"/>
    <cellStyle name="Обычный 16 4 3 2 5 2 2" xfId="39322"/>
    <cellStyle name="Обычный 16 4 3 2 5 3" xfId="25019"/>
    <cellStyle name="Обычный 16 4 3 2 5 3 2" xfId="53303"/>
    <cellStyle name="Обычный 16 4 3 2 5 4" xfId="33534"/>
    <cellStyle name="Обычный 16 4 3 2 6" xfId="6563"/>
    <cellStyle name="Обычный 16 4 3 2 6 2" xfId="11038"/>
    <cellStyle name="Обычный 16 4 3 2 6 2 2" xfId="39323"/>
    <cellStyle name="Обычный 16 4 3 2 6 3" xfId="25020"/>
    <cellStyle name="Обычный 16 4 3 2 6 3 2" xfId="53304"/>
    <cellStyle name="Обычный 16 4 3 2 6 4" xfId="34850"/>
    <cellStyle name="Обычный 16 4 3 2 7" xfId="11029"/>
    <cellStyle name="Обычный 16 4 3 2 7 2" xfId="39314"/>
    <cellStyle name="Обычный 16 4 3 2 8" xfId="15009"/>
    <cellStyle name="Обычный 16 4 3 2 8 2" xfId="43294"/>
    <cellStyle name="Обычный 16 4 3 2 9" xfId="19465"/>
    <cellStyle name="Обычный 16 4 3 2 9 2" xfId="47749"/>
    <cellStyle name="Обычный 16 4 3 3" xfId="1281"/>
    <cellStyle name="Обычный 16 4 3 3 10" xfId="29572"/>
    <cellStyle name="Обычный 16 4 3 3 11" xfId="58012"/>
    <cellStyle name="Обычный 16 4 3 3 12" xfId="59362"/>
    <cellStyle name="Обычный 16 4 3 3 2" xfId="3257"/>
    <cellStyle name="Обычный 16 4 3 3 2 2" xfId="11040"/>
    <cellStyle name="Обычный 16 4 3 3 2 2 2" xfId="39325"/>
    <cellStyle name="Обычный 16 4 3 3 2 3" xfId="17405"/>
    <cellStyle name="Обычный 16 4 3 3 2 3 2" xfId="45690"/>
    <cellStyle name="Обычный 16 4 3 3 2 4" xfId="25022"/>
    <cellStyle name="Обычный 16 4 3 3 2 4 2" xfId="53306"/>
    <cellStyle name="Обычный 16 4 3 3 2 5" xfId="31547"/>
    <cellStyle name="Обычный 16 4 3 3 2 6" xfId="60707"/>
    <cellStyle name="Обычный 16 4 3 3 3" xfId="5247"/>
    <cellStyle name="Обычный 16 4 3 3 3 2" xfId="11041"/>
    <cellStyle name="Обычный 16 4 3 3 3 2 2" xfId="39326"/>
    <cellStyle name="Обычный 16 4 3 3 3 3" xfId="25023"/>
    <cellStyle name="Обычный 16 4 3 3 3 3 2" xfId="53307"/>
    <cellStyle name="Обычный 16 4 3 3 3 4" xfId="33536"/>
    <cellStyle name="Обычный 16 4 3 3 4" xfId="6565"/>
    <cellStyle name="Обычный 16 4 3 3 4 2" xfId="11042"/>
    <cellStyle name="Обычный 16 4 3 3 4 2 2" xfId="39327"/>
    <cellStyle name="Обычный 16 4 3 3 4 3" xfId="25024"/>
    <cellStyle name="Обычный 16 4 3 3 4 3 2" xfId="53308"/>
    <cellStyle name="Обычный 16 4 3 3 4 4" xfId="34852"/>
    <cellStyle name="Обычный 16 4 3 3 5" xfId="11039"/>
    <cellStyle name="Обычный 16 4 3 3 5 2" xfId="39324"/>
    <cellStyle name="Обычный 16 4 3 3 6" xfId="15430"/>
    <cellStyle name="Обычный 16 4 3 3 6 2" xfId="43715"/>
    <cellStyle name="Обычный 16 4 3 3 7" xfId="19467"/>
    <cellStyle name="Обычный 16 4 3 3 7 2" xfId="47751"/>
    <cellStyle name="Обычный 16 4 3 3 8" xfId="20709"/>
    <cellStyle name="Обычный 16 4 3 3 8 2" xfId="48993"/>
    <cellStyle name="Обычный 16 4 3 3 9" xfId="25021"/>
    <cellStyle name="Обычный 16 4 3 3 9 2" xfId="53305"/>
    <cellStyle name="Обычный 16 4 3 4" xfId="1849"/>
    <cellStyle name="Обычный 16 4 3 4 2" xfId="3824"/>
    <cellStyle name="Обычный 16 4 3 4 2 2" xfId="11044"/>
    <cellStyle name="Обычный 16 4 3 4 2 2 2" xfId="39329"/>
    <cellStyle name="Обычный 16 4 3 4 2 3" xfId="17972"/>
    <cellStyle name="Обычный 16 4 3 4 2 3 2" xfId="46257"/>
    <cellStyle name="Обычный 16 4 3 4 2 4" xfId="25026"/>
    <cellStyle name="Обычный 16 4 3 4 2 4 2" xfId="53310"/>
    <cellStyle name="Обычный 16 4 3 4 2 5" xfId="32114"/>
    <cellStyle name="Обычный 16 4 3 4 3" xfId="11043"/>
    <cellStyle name="Обычный 16 4 3 4 3 2" xfId="39328"/>
    <cellStyle name="Обычный 16 4 3 4 4" xfId="15997"/>
    <cellStyle name="Обычный 16 4 3 4 4 2" xfId="44282"/>
    <cellStyle name="Обычный 16 4 3 4 5" xfId="25025"/>
    <cellStyle name="Обычный 16 4 3 4 5 2" xfId="53309"/>
    <cellStyle name="Обычный 16 4 3 4 6" xfId="30139"/>
    <cellStyle name="Обычный 16 4 3 4 7" xfId="60704"/>
    <cellStyle name="Обычный 16 4 3 5" xfId="2507"/>
    <cellStyle name="Обычный 16 4 3 5 2" xfId="11045"/>
    <cellStyle name="Обычный 16 4 3 5 2 2" xfId="39330"/>
    <cellStyle name="Обычный 16 4 3 5 3" xfId="16655"/>
    <cellStyle name="Обычный 16 4 3 5 3 2" xfId="44940"/>
    <cellStyle name="Обычный 16 4 3 5 4" xfId="25027"/>
    <cellStyle name="Обычный 16 4 3 5 4 2" xfId="53311"/>
    <cellStyle name="Обычный 16 4 3 5 5" xfId="30797"/>
    <cellStyle name="Обычный 16 4 3 6" xfId="5244"/>
    <cellStyle name="Обычный 16 4 3 6 2" xfId="11046"/>
    <cellStyle name="Обычный 16 4 3 6 2 2" xfId="39331"/>
    <cellStyle name="Обычный 16 4 3 6 3" xfId="25028"/>
    <cellStyle name="Обычный 16 4 3 6 3 2" xfId="53312"/>
    <cellStyle name="Обычный 16 4 3 6 4" xfId="33533"/>
    <cellStyle name="Обычный 16 4 3 7" xfId="6562"/>
    <cellStyle name="Обычный 16 4 3 7 2" xfId="11047"/>
    <cellStyle name="Обычный 16 4 3 7 2 2" xfId="39332"/>
    <cellStyle name="Обычный 16 4 3 7 3" xfId="25029"/>
    <cellStyle name="Обычный 16 4 3 7 3 2" xfId="53313"/>
    <cellStyle name="Обычный 16 4 3 7 4" xfId="34849"/>
    <cellStyle name="Обычный 16 4 3 8" xfId="11028"/>
    <cellStyle name="Обычный 16 4 3 8 2" xfId="39313"/>
    <cellStyle name="Обычный 16 4 3 9" xfId="14680"/>
    <cellStyle name="Обычный 16 4 3 9 2" xfId="42965"/>
    <cellStyle name="Обычный 16 4 4" xfId="692"/>
    <cellStyle name="Обычный 16 4 4 10" xfId="20710"/>
    <cellStyle name="Обычный 16 4 4 10 2" xfId="48994"/>
    <cellStyle name="Обычный 16 4 4 11" xfId="25030"/>
    <cellStyle name="Обычный 16 4 4 11 2" xfId="53314"/>
    <cellStyle name="Обычный 16 4 4 12" xfId="28987"/>
    <cellStyle name="Обычный 16 4 4 13" xfId="58013"/>
    <cellStyle name="Обычный 16 4 4 14" xfId="59363"/>
    <cellStyle name="Обычный 16 4 4 2" xfId="1283"/>
    <cellStyle name="Обычный 16 4 4 2 10" xfId="29574"/>
    <cellStyle name="Обычный 16 4 4 2 11" xfId="58014"/>
    <cellStyle name="Обычный 16 4 4 2 12" xfId="59364"/>
    <cellStyle name="Обычный 16 4 4 2 2" xfId="3259"/>
    <cellStyle name="Обычный 16 4 4 2 2 2" xfId="11050"/>
    <cellStyle name="Обычный 16 4 4 2 2 2 2" xfId="39335"/>
    <cellStyle name="Обычный 16 4 4 2 2 3" xfId="17407"/>
    <cellStyle name="Обычный 16 4 4 2 2 3 2" xfId="45692"/>
    <cellStyle name="Обычный 16 4 4 2 2 4" xfId="25032"/>
    <cellStyle name="Обычный 16 4 4 2 2 4 2" xfId="53316"/>
    <cellStyle name="Обычный 16 4 4 2 2 5" xfId="31549"/>
    <cellStyle name="Обычный 16 4 4 2 2 6" xfId="60709"/>
    <cellStyle name="Обычный 16 4 4 2 3" xfId="5249"/>
    <cellStyle name="Обычный 16 4 4 2 3 2" xfId="11051"/>
    <cellStyle name="Обычный 16 4 4 2 3 2 2" xfId="39336"/>
    <cellStyle name="Обычный 16 4 4 2 3 3" xfId="25033"/>
    <cellStyle name="Обычный 16 4 4 2 3 3 2" xfId="53317"/>
    <cellStyle name="Обычный 16 4 4 2 3 4" xfId="33538"/>
    <cellStyle name="Обычный 16 4 4 2 4" xfId="6567"/>
    <cellStyle name="Обычный 16 4 4 2 4 2" xfId="11052"/>
    <cellStyle name="Обычный 16 4 4 2 4 2 2" xfId="39337"/>
    <cellStyle name="Обычный 16 4 4 2 4 3" xfId="25034"/>
    <cellStyle name="Обычный 16 4 4 2 4 3 2" xfId="53318"/>
    <cellStyle name="Обычный 16 4 4 2 4 4" xfId="34854"/>
    <cellStyle name="Обычный 16 4 4 2 5" xfId="11049"/>
    <cellStyle name="Обычный 16 4 4 2 5 2" xfId="39334"/>
    <cellStyle name="Обычный 16 4 4 2 6" xfId="15432"/>
    <cellStyle name="Обычный 16 4 4 2 6 2" xfId="43717"/>
    <cellStyle name="Обычный 16 4 4 2 7" xfId="19469"/>
    <cellStyle name="Обычный 16 4 4 2 7 2" xfId="47753"/>
    <cellStyle name="Обычный 16 4 4 2 8" xfId="20711"/>
    <cellStyle name="Обычный 16 4 4 2 8 2" xfId="48995"/>
    <cellStyle name="Обычный 16 4 4 2 9" xfId="25031"/>
    <cellStyle name="Обычный 16 4 4 2 9 2" xfId="53315"/>
    <cellStyle name="Обычный 16 4 4 3" xfId="2014"/>
    <cellStyle name="Обычный 16 4 4 3 2" xfId="3989"/>
    <cellStyle name="Обычный 16 4 4 3 2 2" xfId="11054"/>
    <cellStyle name="Обычный 16 4 4 3 2 2 2" xfId="39339"/>
    <cellStyle name="Обычный 16 4 4 3 2 3" xfId="18137"/>
    <cellStyle name="Обычный 16 4 4 3 2 3 2" xfId="46422"/>
    <cellStyle name="Обычный 16 4 4 3 2 4" xfId="25036"/>
    <cellStyle name="Обычный 16 4 4 3 2 4 2" xfId="53320"/>
    <cellStyle name="Обычный 16 4 4 3 2 5" xfId="32279"/>
    <cellStyle name="Обычный 16 4 4 3 3" xfId="11053"/>
    <cellStyle name="Обычный 16 4 4 3 3 2" xfId="39338"/>
    <cellStyle name="Обычный 16 4 4 3 4" xfId="16162"/>
    <cellStyle name="Обычный 16 4 4 3 4 2" xfId="44447"/>
    <cellStyle name="Обычный 16 4 4 3 5" xfId="25035"/>
    <cellStyle name="Обычный 16 4 4 3 5 2" xfId="53319"/>
    <cellStyle name="Обычный 16 4 4 3 6" xfId="30304"/>
    <cellStyle name="Обычный 16 4 4 3 7" xfId="60708"/>
    <cellStyle name="Обычный 16 4 4 4" xfId="2672"/>
    <cellStyle name="Обычный 16 4 4 4 2" xfId="11055"/>
    <cellStyle name="Обычный 16 4 4 4 2 2" xfId="39340"/>
    <cellStyle name="Обычный 16 4 4 4 3" xfId="16820"/>
    <cellStyle name="Обычный 16 4 4 4 3 2" xfId="45105"/>
    <cellStyle name="Обычный 16 4 4 4 4" xfId="25037"/>
    <cellStyle name="Обычный 16 4 4 4 4 2" xfId="53321"/>
    <cellStyle name="Обычный 16 4 4 4 5" xfId="30962"/>
    <cellStyle name="Обычный 16 4 4 5" xfId="5248"/>
    <cellStyle name="Обычный 16 4 4 5 2" xfId="11056"/>
    <cellStyle name="Обычный 16 4 4 5 2 2" xfId="39341"/>
    <cellStyle name="Обычный 16 4 4 5 3" xfId="25038"/>
    <cellStyle name="Обычный 16 4 4 5 3 2" xfId="53322"/>
    <cellStyle name="Обычный 16 4 4 5 4" xfId="33537"/>
    <cellStyle name="Обычный 16 4 4 6" xfId="6566"/>
    <cellStyle name="Обычный 16 4 4 6 2" xfId="11057"/>
    <cellStyle name="Обычный 16 4 4 6 2 2" xfId="39342"/>
    <cellStyle name="Обычный 16 4 4 6 3" xfId="25039"/>
    <cellStyle name="Обычный 16 4 4 6 3 2" xfId="53323"/>
    <cellStyle name="Обычный 16 4 4 6 4" xfId="34853"/>
    <cellStyle name="Обычный 16 4 4 7" xfId="11048"/>
    <cellStyle name="Обычный 16 4 4 7 2" xfId="39333"/>
    <cellStyle name="Обычный 16 4 4 8" xfId="14845"/>
    <cellStyle name="Обычный 16 4 4 8 2" xfId="43130"/>
    <cellStyle name="Обычный 16 4 4 9" xfId="19468"/>
    <cellStyle name="Обычный 16 4 4 9 2" xfId="47752"/>
    <cellStyle name="Обычный 16 4 5" xfId="1276"/>
    <cellStyle name="Обычный 16 4 5 10" xfId="29567"/>
    <cellStyle name="Обычный 16 4 5 11" xfId="58015"/>
    <cellStyle name="Обычный 16 4 5 12" xfId="59365"/>
    <cellStyle name="Обычный 16 4 5 2" xfId="3252"/>
    <cellStyle name="Обычный 16 4 5 2 2" xfId="11059"/>
    <cellStyle name="Обычный 16 4 5 2 2 2" xfId="39344"/>
    <cellStyle name="Обычный 16 4 5 2 3" xfId="17400"/>
    <cellStyle name="Обычный 16 4 5 2 3 2" xfId="45685"/>
    <cellStyle name="Обычный 16 4 5 2 4" xfId="25041"/>
    <cellStyle name="Обычный 16 4 5 2 4 2" xfId="53325"/>
    <cellStyle name="Обычный 16 4 5 2 5" xfId="31542"/>
    <cellStyle name="Обычный 16 4 5 2 6" xfId="60710"/>
    <cellStyle name="Обычный 16 4 5 3" xfId="5250"/>
    <cellStyle name="Обычный 16 4 5 3 2" xfId="11060"/>
    <cellStyle name="Обычный 16 4 5 3 2 2" xfId="39345"/>
    <cellStyle name="Обычный 16 4 5 3 3" xfId="25042"/>
    <cellStyle name="Обычный 16 4 5 3 3 2" xfId="53326"/>
    <cellStyle name="Обычный 16 4 5 3 4" xfId="33539"/>
    <cellStyle name="Обычный 16 4 5 4" xfId="6568"/>
    <cellStyle name="Обычный 16 4 5 4 2" xfId="11061"/>
    <cellStyle name="Обычный 16 4 5 4 2 2" xfId="39346"/>
    <cellStyle name="Обычный 16 4 5 4 3" xfId="25043"/>
    <cellStyle name="Обычный 16 4 5 4 3 2" xfId="53327"/>
    <cellStyle name="Обычный 16 4 5 4 4" xfId="34855"/>
    <cellStyle name="Обычный 16 4 5 5" xfId="11058"/>
    <cellStyle name="Обычный 16 4 5 5 2" xfId="39343"/>
    <cellStyle name="Обычный 16 4 5 6" xfId="15425"/>
    <cellStyle name="Обычный 16 4 5 6 2" xfId="43710"/>
    <cellStyle name="Обычный 16 4 5 7" xfId="19470"/>
    <cellStyle name="Обычный 16 4 5 7 2" xfId="47754"/>
    <cellStyle name="Обычный 16 4 5 8" xfId="20712"/>
    <cellStyle name="Обычный 16 4 5 8 2" xfId="48996"/>
    <cellStyle name="Обычный 16 4 5 9" xfId="25040"/>
    <cellStyle name="Обычный 16 4 5 9 2" xfId="53324"/>
    <cellStyle name="Обычный 16 4 6" xfId="1685"/>
    <cellStyle name="Обычный 16 4 6 2" xfId="3660"/>
    <cellStyle name="Обычный 16 4 6 2 2" xfId="11063"/>
    <cellStyle name="Обычный 16 4 6 2 2 2" xfId="39348"/>
    <cellStyle name="Обычный 16 4 6 2 3" xfId="17808"/>
    <cellStyle name="Обычный 16 4 6 2 3 2" xfId="46093"/>
    <cellStyle name="Обычный 16 4 6 2 4" xfId="25045"/>
    <cellStyle name="Обычный 16 4 6 2 4 2" xfId="53329"/>
    <cellStyle name="Обычный 16 4 6 2 5" xfId="31950"/>
    <cellStyle name="Обычный 16 4 6 3" xfId="11062"/>
    <cellStyle name="Обычный 16 4 6 3 2" xfId="39347"/>
    <cellStyle name="Обычный 16 4 6 4" xfId="15833"/>
    <cellStyle name="Обычный 16 4 6 4 2" xfId="44118"/>
    <cellStyle name="Обычный 16 4 6 5" xfId="25044"/>
    <cellStyle name="Обычный 16 4 6 5 2" xfId="53328"/>
    <cellStyle name="Обычный 16 4 6 6" xfId="29975"/>
    <cellStyle name="Обычный 16 4 6 7" xfId="60695"/>
    <cellStyle name="Обычный 16 4 7" xfId="2343"/>
    <cellStyle name="Обычный 16 4 7 2" xfId="11064"/>
    <cellStyle name="Обычный 16 4 7 2 2" xfId="39349"/>
    <cellStyle name="Обычный 16 4 7 3" xfId="16491"/>
    <cellStyle name="Обычный 16 4 7 3 2" xfId="44776"/>
    <cellStyle name="Обычный 16 4 7 4" xfId="25046"/>
    <cellStyle name="Обычный 16 4 7 4 2" xfId="53330"/>
    <cellStyle name="Обычный 16 4 7 5" xfId="30633"/>
    <cellStyle name="Обычный 16 4 8" xfId="4320"/>
    <cellStyle name="Обычный 16 4 8 2" xfId="11065"/>
    <cellStyle name="Обычный 16 4 8 2 2" xfId="39350"/>
    <cellStyle name="Обычный 16 4 8 3" xfId="18468"/>
    <cellStyle name="Обычный 16 4 8 3 2" xfId="46753"/>
    <cellStyle name="Обычный 16 4 8 4" xfId="25047"/>
    <cellStyle name="Обычный 16 4 8 4 2" xfId="53331"/>
    <cellStyle name="Обычный 16 4 8 5" xfId="32610"/>
    <cellStyle name="Обычный 16 4 9" xfId="4483"/>
    <cellStyle name="Обычный 16 4 9 2" xfId="11066"/>
    <cellStyle name="Обычный 16 4 9 2 2" xfId="39351"/>
    <cellStyle name="Обычный 16 4 9 3" xfId="18631"/>
    <cellStyle name="Обычный 16 4 9 3 2" xfId="46916"/>
    <cellStyle name="Обычный 16 4 9 4" xfId="25048"/>
    <cellStyle name="Обычный 16 4 9 4 2" xfId="53332"/>
    <cellStyle name="Обычный 16 4 9 5" xfId="32773"/>
    <cellStyle name="Обычный 16 5" xfId="259"/>
    <cellStyle name="Обычный 16 5 10" xfId="6569"/>
    <cellStyle name="Обычный 16 5 10 2" xfId="11068"/>
    <cellStyle name="Обычный 16 5 10 2 2" xfId="39353"/>
    <cellStyle name="Обычный 16 5 10 3" xfId="25050"/>
    <cellStyle name="Обычный 16 5 10 3 2" xfId="53334"/>
    <cellStyle name="Обычный 16 5 10 4" xfId="34856"/>
    <cellStyle name="Обычный 16 5 11" xfId="7284"/>
    <cellStyle name="Обычный 16 5 11 2" xfId="11069"/>
    <cellStyle name="Обычный 16 5 11 2 2" xfId="39354"/>
    <cellStyle name="Обычный 16 5 11 3" xfId="25051"/>
    <cellStyle name="Обычный 16 5 11 3 2" xfId="53335"/>
    <cellStyle name="Обычный 16 5 11 4" xfId="35569"/>
    <cellStyle name="Обычный 16 5 12" xfId="11067"/>
    <cellStyle name="Обычный 16 5 12 2" xfId="39352"/>
    <cellStyle name="Обычный 16 5 13" xfId="14518"/>
    <cellStyle name="Обычный 16 5 13 2" xfId="42803"/>
    <cellStyle name="Обычный 16 5 14" xfId="18795"/>
    <cellStyle name="Обычный 16 5 14 2" xfId="47079"/>
    <cellStyle name="Обычный 16 5 15" xfId="20713"/>
    <cellStyle name="Обычный 16 5 15 2" xfId="48997"/>
    <cellStyle name="Обычный 16 5 16" xfId="25049"/>
    <cellStyle name="Обычный 16 5 16 2" xfId="53333"/>
    <cellStyle name="Обычный 16 5 17" xfId="28498"/>
    <cellStyle name="Обычный 16 5 17 2" xfId="56782"/>
    <cellStyle name="Обычный 16 5 18" xfId="28660"/>
    <cellStyle name="Обычный 16 5 19" xfId="56942"/>
    <cellStyle name="Обычный 16 5 2" xfId="521"/>
    <cellStyle name="Обычный 16 5 2 10" xfId="19471"/>
    <cellStyle name="Обычный 16 5 2 10 2" xfId="47755"/>
    <cellStyle name="Обычный 16 5 2 11" xfId="20714"/>
    <cellStyle name="Обычный 16 5 2 11 2" xfId="48998"/>
    <cellStyle name="Обычный 16 5 2 12" xfId="25052"/>
    <cellStyle name="Обычный 16 5 2 12 2" xfId="53336"/>
    <cellStyle name="Обычный 16 5 2 13" xfId="28824"/>
    <cellStyle name="Обычный 16 5 2 14" xfId="58017"/>
    <cellStyle name="Обычный 16 5 2 15" xfId="59367"/>
    <cellStyle name="Обычный 16 5 2 2" xfId="861"/>
    <cellStyle name="Обычный 16 5 2 2 10" xfId="20715"/>
    <cellStyle name="Обычный 16 5 2 2 10 2" xfId="48999"/>
    <cellStyle name="Обычный 16 5 2 2 11" xfId="25053"/>
    <cellStyle name="Обычный 16 5 2 2 11 2" xfId="53337"/>
    <cellStyle name="Обычный 16 5 2 2 12" xfId="29153"/>
    <cellStyle name="Обычный 16 5 2 2 13" xfId="58018"/>
    <cellStyle name="Обычный 16 5 2 2 14" xfId="59368"/>
    <cellStyle name="Обычный 16 5 2 2 2" xfId="1286"/>
    <cellStyle name="Обычный 16 5 2 2 2 10" xfId="29577"/>
    <cellStyle name="Обычный 16 5 2 2 2 11" xfId="58019"/>
    <cellStyle name="Обычный 16 5 2 2 2 12" xfId="59369"/>
    <cellStyle name="Обычный 16 5 2 2 2 2" xfId="3262"/>
    <cellStyle name="Обычный 16 5 2 2 2 2 2" xfId="11073"/>
    <cellStyle name="Обычный 16 5 2 2 2 2 2 2" xfId="39358"/>
    <cellStyle name="Обычный 16 5 2 2 2 2 3" xfId="17410"/>
    <cellStyle name="Обычный 16 5 2 2 2 2 3 2" xfId="45695"/>
    <cellStyle name="Обычный 16 5 2 2 2 2 4" xfId="25055"/>
    <cellStyle name="Обычный 16 5 2 2 2 2 4 2" xfId="53339"/>
    <cellStyle name="Обычный 16 5 2 2 2 2 5" xfId="31552"/>
    <cellStyle name="Обычный 16 5 2 2 2 2 6" xfId="60714"/>
    <cellStyle name="Обычный 16 5 2 2 2 3" xfId="5254"/>
    <cellStyle name="Обычный 16 5 2 2 2 3 2" xfId="11074"/>
    <cellStyle name="Обычный 16 5 2 2 2 3 2 2" xfId="39359"/>
    <cellStyle name="Обычный 16 5 2 2 2 3 3" xfId="25056"/>
    <cellStyle name="Обычный 16 5 2 2 2 3 3 2" xfId="53340"/>
    <cellStyle name="Обычный 16 5 2 2 2 3 4" xfId="33543"/>
    <cellStyle name="Обычный 16 5 2 2 2 4" xfId="6572"/>
    <cellStyle name="Обычный 16 5 2 2 2 4 2" xfId="11075"/>
    <cellStyle name="Обычный 16 5 2 2 2 4 2 2" xfId="39360"/>
    <cellStyle name="Обычный 16 5 2 2 2 4 3" xfId="25057"/>
    <cellStyle name="Обычный 16 5 2 2 2 4 3 2" xfId="53341"/>
    <cellStyle name="Обычный 16 5 2 2 2 4 4" xfId="34859"/>
    <cellStyle name="Обычный 16 5 2 2 2 5" xfId="11072"/>
    <cellStyle name="Обычный 16 5 2 2 2 5 2" xfId="39357"/>
    <cellStyle name="Обычный 16 5 2 2 2 6" xfId="15435"/>
    <cellStyle name="Обычный 16 5 2 2 2 6 2" xfId="43720"/>
    <cellStyle name="Обычный 16 5 2 2 2 7" xfId="19473"/>
    <cellStyle name="Обычный 16 5 2 2 2 7 2" xfId="47757"/>
    <cellStyle name="Обычный 16 5 2 2 2 8" xfId="20716"/>
    <cellStyle name="Обычный 16 5 2 2 2 8 2" xfId="49000"/>
    <cellStyle name="Обычный 16 5 2 2 2 9" xfId="25054"/>
    <cellStyle name="Обычный 16 5 2 2 2 9 2" xfId="53338"/>
    <cellStyle name="Обычный 16 5 2 2 3" xfId="2180"/>
    <cellStyle name="Обычный 16 5 2 2 3 2" xfId="4155"/>
    <cellStyle name="Обычный 16 5 2 2 3 2 2" xfId="11077"/>
    <cellStyle name="Обычный 16 5 2 2 3 2 2 2" xfId="39362"/>
    <cellStyle name="Обычный 16 5 2 2 3 2 3" xfId="18303"/>
    <cellStyle name="Обычный 16 5 2 2 3 2 3 2" xfId="46588"/>
    <cellStyle name="Обычный 16 5 2 2 3 2 4" xfId="25059"/>
    <cellStyle name="Обычный 16 5 2 2 3 2 4 2" xfId="53343"/>
    <cellStyle name="Обычный 16 5 2 2 3 2 5" xfId="32445"/>
    <cellStyle name="Обычный 16 5 2 2 3 3" xfId="11076"/>
    <cellStyle name="Обычный 16 5 2 2 3 3 2" xfId="39361"/>
    <cellStyle name="Обычный 16 5 2 2 3 4" xfId="16328"/>
    <cellStyle name="Обычный 16 5 2 2 3 4 2" xfId="44613"/>
    <cellStyle name="Обычный 16 5 2 2 3 5" xfId="25058"/>
    <cellStyle name="Обычный 16 5 2 2 3 5 2" xfId="53342"/>
    <cellStyle name="Обычный 16 5 2 2 3 6" xfId="30470"/>
    <cellStyle name="Обычный 16 5 2 2 3 7" xfId="60713"/>
    <cellStyle name="Обычный 16 5 2 2 4" xfId="2838"/>
    <cellStyle name="Обычный 16 5 2 2 4 2" xfId="11078"/>
    <cellStyle name="Обычный 16 5 2 2 4 2 2" xfId="39363"/>
    <cellStyle name="Обычный 16 5 2 2 4 3" xfId="16986"/>
    <cellStyle name="Обычный 16 5 2 2 4 3 2" xfId="45271"/>
    <cellStyle name="Обычный 16 5 2 2 4 4" xfId="25060"/>
    <cellStyle name="Обычный 16 5 2 2 4 4 2" xfId="53344"/>
    <cellStyle name="Обычный 16 5 2 2 4 5" xfId="31128"/>
    <cellStyle name="Обычный 16 5 2 2 5" xfId="5253"/>
    <cellStyle name="Обычный 16 5 2 2 5 2" xfId="11079"/>
    <cellStyle name="Обычный 16 5 2 2 5 2 2" xfId="39364"/>
    <cellStyle name="Обычный 16 5 2 2 5 3" xfId="25061"/>
    <cellStyle name="Обычный 16 5 2 2 5 3 2" xfId="53345"/>
    <cellStyle name="Обычный 16 5 2 2 5 4" xfId="33542"/>
    <cellStyle name="Обычный 16 5 2 2 6" xfId="6571"/>
    <cellStyle name="Обычный 16 5 2 2 6 2" xfId="11080"/>
    <cellStyle name="Обычный 16 5 2 2 6 2 2" xfId="39365"/>
    <cellStyle name="Обычный 16 5 2 2 6 3" xfId="25062"/>
    <cellStyle name="Обычный 16 5 2 2 6 3 2" xfId="53346"/>
    <cellStyle name="Обычный 16 5 2 2 6 4" xfId="34858"/>
    <cellStyle name="Обычный 16 5 2 2 7" xfId="11071"/>
    <cellStyle name="Обычный 16 5 2 2 7 2" xfId="39356"/>
    <cellStyle name="Обычный 16 5 2 2 8" xfId="15011"/>
    <cellStyle name="Обычный 16 5 2 2 8 2" xfId="43296"/>
    <cellStyle name="Обычный 16 5 2 2 9" xfId="19472"/>
    <cellStyle name="Обычный 16 5 2 2 9 2" xfId="47756"/>
    <cellStyle name="Обычный 16 5 2 3" xfId="1285"/>
    <cellStyle name="Обычный 16 5 2 3 10" xfId="29576"/>
    <cellStyle name="Обычный 16 5 2 3 11" xfId="58020"/>
    <cellStyle name="Обычный 16 5 2 3 12" xfId="59370"/>
    <cellStyle name="Обычный 16 5 2 3 2" xfId="3261"/>
    <cellStyle name="Обычный 16 5 2 3 2 2" xfId="11082"/>
    <cellStyle name="Обычный 16 5 2 3 2 2 2" xfId="39367"/>
    <cellStyle name="Обычный 16 5 2 3 2 3" xfId="17409"/>
    <cellStyle name="Обычный 16 5 2 3 2 3 2" xfId="45694"/>
    <cellStyle name="Обычный 16 5 2 3 2 4" xfId="25064"/>
    <cellStyle name="Обычный 16 5 2 3 2 4 2" xfId="53348"/>
    <cellStyle name="Обычный 16 5 2 3 2 5" xfId="31551"/>
    <cellStyle name="Обычный 16 5 2 3 2 6" xfId="60715"/>
    <cellStyle name="Обычный 16 5 2 3 3" xfId="5255"/>
    <cellStyle name="Обычный 16 5 2 3 3 2" xfId="11083"/>
    <cellStyle name="Обычный 16 5 2 3 3 2 2" xfId="39368"/>
    <cellStyle name="Обычный 16 5 2 3 3 3" xfId="25065"/>
    <cellStyle name="Обычный 16 5 2 3 3 3 2" xfId="53349"/>
    <cellStyle name="Обычный 16 5 2 3 3 4" xfId="33544"/>
    <cellStyle name="Обычный 16 5 2 3 4" xfId="6573"/>
    <cellStyle name="Обычный 16 5 2 3 4 2" xfId="11084"/>
    <cellStyle name="Обычный 16 5 2 3 4 2 2" xfId="39369"/>
    <cellStyle name="Обычный 16 5 2 3 4 3" xfId="25066"/>
    <cellStyle name="Обычный 16 5 2 3 4 3 2" xfId="53350"/>
    <cellStyle name="Обычный 16 5 2 3 4 4" xfId="34860"/>
    <cellStyle name="Обычный 16 5 2 3 5" xfId="11081"/>
    <cellStyle name="Обычный 16 5 2 3 5 2" xfId="39366"/>
    <cellStyle name="Обычный 16 5 2 3 6" xfId="15434"/>
    <cellStyle name="Обычный 16 5 2 3 6 2" xfId="43719"/>
    <cellStyle name="Обычный 16 5 2 3 7" xfId="19474"/>
    <cellStyle name="Обычный 16 5 2 3 7 2" xfId="47758"/>
    <cellStyle name="Обычный 16 5 2 3 8" xfId="20717"/>
    <cellStyle name="Обычный 16 5 2 3 8 2" xfId="49001"/>
    <cellStyle name="Обычный 16 5 2 3 9" xfId="25063"/>
    <cellStyle name="Обычный 16 5 2 3 9 2" xfId="53347"/>
    <cellStyle name="Обычный 16 5 2 4" xfId="1851"/>
    <cellStyle name="Обычный 16 5 2 4 2" xfId="3826"/>
    <cellStyle name="Обычный 16 5 2 4 2 2" xfId="11086"/>
    <cellStyle name="Обычный 16 5 2 4 2 2 2" xfId="39371"/>
    <cellStyle name="Обычный 16 5 2 4 2 3" xfId="17974"/>
    <cellStyle name="Обычный 16 5 2 4 2 3 2" xfId="46259"/>
    <cellStyle name="Обычный 16 5 2 4 2 4" xfId="25068"/>
    <cellStyle name="Обычный 16 5 2 4 2 4 2" xfId="53352"/>
    <cellStyle name="Обычный 16 5 2 4 2 5" xfId="32116"/>
    <cellStyle name="Обычный 16 5 2 4 3" xfId="11085"/>
    <cellStyle name="Обычный 16 5 2 4 3 2" xfId="39370"/>
    <cellStyle name="Обычный 16 5 2 4 4" xfId="15999"/>
    <cellStyle name="Обычный 16 5 2 4 4 2" xfId="44284"/>
    <cellStyle name="Обычный 16 5 2 4 5" xfId="25067"/>
    <cellStyle name="Обычный 16 5 2 4 5 2" xfId="53351"/>
    <cellStyle name="Обычный 16 5 2 4 6" xfId="30141"/>
    <cellStyle name="Обычный 16 5 2 4 7" xfId="60712"/>
    <cellStyle name="Обычный 16 5 2 5" xfId="2509"/>
    <cellStyle name="Обычный 16 5 2 5 2" xfId="11087"/>
    <cellStyle name="Обычный 16 5 2 5 2 2" xfId="39372"/>
    <cellStyle name="Обычный 16 5 2 5 3" xfId="16657"/>
    <cellStyle name="Обычный 16 5 2 5 3 2" xfId="44942"/>
    <cellStyle name="Обычный 16 5 2 5 4" xfId="25069"/>
    <cellStyle name="Обычный 16 5 2 5 4 2" xfId="53353"/>
    <cellStyle name="Обычный 16 5 2 5 5" xfId="30799"/>
    <cellStyle name="Обычный 16 5 2 6" xfId="5252"/>
    <cellStyle name="Обычный 16 5 2 6 2" xfId="11088"/>
    <cellStyle name="Обычный 16 5 2 6 2 2" xfId="39373"/>
    <cellStyle name="Обычный 16 5 2 6 3" xfId="25070"/>
    <cellStyle name="Обычный 16 5 2 6 3 2" xfId="53354"/>
    <cellStyle name="Обычный 16 5 2 6 4" xfId="33541"/>
    <cellStyle name="Обычный 16 5 2 7" xfId="6570"/>
    <cellStyle name="Обычный 16 5 2 7 2" xfId="11089"/>
    <cellStyle name="Обычный 16 5 2 7 2 2" xfId="39374"/>
    <cellStyle name="Обычный 16 5 2 7 3" xfId="25071"/>
    <cellStyle name="Обычный 16 5 2 7 3 2" xfId="53355"/>
    <cellStyle name="Обычный 16 5 2 7 4" xfId="34857"/>
    <cellStyle name="Обычный 16 5 2 8" xfId="11070"/>
    <cellStyle name="Обычный 16 5 2 8 2" xfId="39355"/>
    <cellStyle name="Обычный 16 5 2 9" xfId="14682"/>
    <cellStyle name="Обычный 16 5 2 9 2" xfId="42967"/>
    <cellStyle name="Обычный 16 5 20" xfId="57236"/>
    <cellStyle name="Обычный 16 5 21" xfId="58016"/>
    <cellStyle name="Обычный 16 5 22" xfId="59366"/>
    <cellStyle name="Обычный 16 5 3" xfId="694"/>
    <cellStyle name="Обычный 16 5 3 10" xfId="20718"/>
    <cellStyle name="Обычный 16 5 3 10 2" xfId="49002"/>
    <cellStyle name="Обычный 16 5 3 11" xfId="25072"/>
    <cellStyle name="Обычный 16 5 3 11 2" xfId="53356"/>
    <cellStyle name="Обычный 16 5 3 12" xfId="28989"/>
    <cellStyle name="Обычный 16 5 3 13" xfId="58021"/>
    <cellStyle name="Обычный 16 5 3 14" xfId="59371"/>
    <cellStyle name="Обычный 16 5 3 2" xfId="1287"/>
    <cellStyle name="Обычный 16 5 3 2 10" xfId="29578"/>
    <cellStyle name="Обычный 16 5 3 2 11" xfId="58022"/>
    <cellStyle name="Обычный 16 5 3 2 12" xfId="59372"/>
    <cellStyle name="Обычный 16 5 3 2 2" xfId="3263"/>
    <cellStyle name="Обычный 16 5 3 2 2 2" xfId="11092"/>
    <cellStyle name="Обычный 16 5 3 2 2 2 2" xfId="39377"/>
    <cellStyle name="Обычный 16 5 3 2 2 3" xfId="17411"/>
    <cellStyle name="Обычный 16 5 3 2 2 3 2" xfId="45696"/>
    <cellStyle name="Обычный 16 5 3 2 2 4" xfId="25074"/>
    <cellStyle name="Обычный 16 5 3 2 2 4 2" xfId="53358"/>
    <cellStyle name="Обычный 16 5 3 2 2 5" xfId="31553"/>
    <cellStyle name="Обычный 16 5 3 2 2 6" xfId="60717"/>
    <cellStyle name="Обычный 16 5 3 2 3" xfId="5257"/>
    <cellStyle name="Обычный 16 5 3 2 3 2" xfId="11093"/>
    <cellStyle name="Обычный 16 5 3 2 3 2 2" xfId="39378"/>
    <cellStyle name="Обычный 16 5 3 2 3 3" xfId="25075"/>
    <cellStyle name="Обычный 16 5 3 2 3 3 2" xfId="53359"/>
    <cellStyle name="Обычный 16 5 3 2 3 4" xfId="33546"/>
    <cellStyle name="Обычный 16 5 3 2 4" xfId="6575"/>
    <cellStyle name="Обычный 16 5 3 2 4 2" xfId="11094"/>
    <cellStyle name="Обычный 16 5 3 2 4 2 2" xfId="39379"/>
    <cellStyle name="Обычный 16 5 3 2 4 3" xfId="25076"/>
    <cellStyle name="Обычный 16 5 3 2 4 3 2" xfId="53360"/>
    <cellStyle name="Обычный 16 5 3 2 4 4" xfId="34862"/>
    <cellStyle name="Обычный 16 5 3 2 5" xfId="11091"/>
    <cellStyle name="Обычный 16 5 3 2 5 2" xfId="39376"/>
    <cellStyle name="Обычный 16 5 3 2 6" xfId="15436"/>
    <cellStyle name="Обычный 16 5 3 2 6 2" xfId="43721"/>
    <cellStyle name="Обычный 16 5 3 2 7" xfId="19476"/>
    <cellStyle name="Обычный 16 5 3 2 7 2" xfId="47760"/>
    <cellStyle name="Обычный 16 5 3 2 8" xfId="20719"/>
    <cellStyle name="Обычный 16 5 3 2 8 2" xfId="49003"/>
    <cellStyle name="Обычный 16 5 3 2 9" xfId="25073"/>
    <cellStyle name="Обычный 16 5 3 2 9 2" xfId="53357"/>
    <cellStyle name="Обычный 16 5 3 3" xfId="2016"/>
    <cellStyle name="Обычный 16 5 3 3 2" xfId="3991"/>
    <cellStyle name="Обычный 16 5 3 3 2 2" xfId="11096"/>
    <cellStyle name="Обычный 16 5 3 3 2 2 2" xfId="39381"/>
    <cellStyle name="Обычный 16 5 3 3 2 3" xfId="18139"/>
    <cellStyle name="Обычный 16 5 3 3 2 3 2" xfId="46424"/>
    <cellStyle name="Обычный 16 5 3 3 2 4" xfId="25078"/>
    <cellStyle name="Обычный 16 5 3 3 2 4 2" xfId="53362"/>
    <cellStyle name="Обычный 16 5 3 3 2 5" xfId="32281"/>
    <cellStyle name="Обычный 16 5 3 3 3" xfId="11095"/>
    <cellStyle name="Обычный 16 5 3 3 3 2" xfId="39380"/>
    <cellStyle name="Обычный 16 5 3 3 4" xfId="16164"/>
    <cellStyle name="Обычный 16 5 3 3 4 2" xfId="44449"/>
    <cellStyle name="Обычный 16 5 3 3 5" xfId="25077"/>
    <cellStyle name="Обычный 16 5 3 3 5 2" xfId="53361"/>
    <cellStyle name="Обычный 16 5 3 3 6" xfId="30306"/>
    <cellStyle name="Обычный 16 5 3 3 7" xfId="60716"/>
    <cellStyle name="Обычный 16 5 3 4" xfId="2674"/>
    <cellStyle name="Обычный 16 5 3 4 2" xfId="11097"/>
    <cellStyle name="Обычный 16 5 3 4 2 2" xfId="39382"/>
    <cellStyle name="Обычный 16 5 3 4 3" xfId="16822"/>
    <cellStyle name="Обычный 16 5 3 4 3 2" xfId="45107"/>
    <cellStyle name="Обычный 16 5 3 4 4" xfId="25079"/>
    <cellStyle name="Обычный 16 5 3 4 4 2" xfId="53363"/>
    <cellStyle name="Обычный 16 5 3 4 5" xfId="30964"/>
    <cellStyle name="Обычный 16 5 3 5" xfId="5256"/>
    <cellStyle name="Обычный 16 5 3 5 2" xfId="11098"/>
    <cellStyle name="Обычный 16 5 3 5 2 2" xfId="39383"/>
    <cellStyle name="Обычный 16 5 3 5 3" xfId="25080"/>
    <cellStyle name="Обычный 16 5 3 5 3 2" xfId="53364"/>
    <cellStyle name="Обычный 16 5 3 5 4" xfId="33545"/>
    <cellStyle name="Обычный 16 5 3 6" xfId="6574"/>
    <cellStyle name="Обычный 16 5 3 6 2" xfId="11099"/>
    <cellStyle name="Обычный 16 5 3 6 2 2" xfId="39384"/>
    <cellStyle name="Обычный 16 5 3 6 3" xfId="25081"/>
    <cellStyle name="Обычный 16 5 3 6 3 2" xfId="53365"/>
    <cellStyle name="Обычный 16 5 3 6 4" xfId="34861"/>
    <cellStyle name="Обычный 16 5 3 7" xfId="11090"/>
    <cellStyle name="Обычный 16 5 3 7 2" xfId="39375"/>
    <cellStyle name="Обычный 16 5 3 8" xfId="14847"/>
    <cellStyle name="Обычный 16 5 3 8 2" xfId="43132"/>
    <cellStyle name="Обычный 16 5 3 9" xfId="19475"/>
    <cellStyle name="Обычный 16 5 3 9 2" xfId="47759"/>
    <cellStyle name="Обычный 16 5 4" xfId="1284"/>
    <cellStyle name="Обычный 16 5 4 10" xfId="29575"/>
    <cellStyle name="Обычный 16 5 4 11" xfId="58023"/>
    <cellStyle name="Обычный 16 5 4 12" xfId="59373"/>
    <cellStyle name="Обычный 16 5 4 2" xfId="3260"/>
    <cellStyle name="Обычный 16 5 4 2 2" xfId="11101"/>
    <cellStyle name="Обычный 16 5 4 2 2 2" xfId="39386"/>
    <cellStyle name="Обычный 16 5 4 2 3" xfId="17408"/>
    <cellStyle name="Обычный 16 5 4 2 3 2" xfId="45693"/>
    <cellStyle name="Обычный 16 5 4 2 4" xfId="25083"/>
    <cellStyle name="Обычный 16 5 4 2 4 2" xfId="53367"/>
    <cellStyle name="Обычный 16 5 4 2 5" xfId="31550"/>
    <cellStyle name="Обычный 16 5 4 2 6" xfId="60718"/>
    <cellStyle name="Обычный 16 5 4 3" xfId="5258"/>
    <cellStyle name="Обычный 16 5 4 3 2" xfId="11102"/>
    <cellStyle name="Обычный 16 5 4 3 2 2" xfId="39387"/>
    <cellStyle name="Обычный 16 5 4 3 3" xfId="25084"/>
    <cellStyle name="Обычный 16 5 4 3 3 2" xfId="53368"/>
    <cellStyle name="Обычный 16 5 4 3 4" xfId="33547"/>
    <cellStyle name="Обычный 16 5 4 4" xfId="6576"/>
    <cellStyle name="Обычный 16 5 4 4 2" xfId="11103"/>
    <cellStyle name="Обычный 16 5 4 4 2 2" xfId="39388"/>
    <cellStyle name="Обычный 16 5 4 4 3" xfId="25085"/>
    <cellStyle name="Обычный 16 5 4 4 3 2" xfId="53369"/>
    <cellStyle name="Обычный 16 5 4 4 4" xfId="34863"/>
    <cellStyle name="Обычный 16 5 4 5" xfId="11100"/>
    <cellStyle name="Обычный 16 5 4 5 2" xfId="39385"/>
    <cellStyle name="Обычный 16 5 4 6" xfId="15433"/>
    <cellStyle name="Обычный 16 5 4 6 2" xfId="43718"/>
    <cellStyle name="Обычный 16 5 4 7" xfId="19477"/>
    <cellStyle name="Обычный 16 5 4 7 2" xfId="47761"/>
    <cellStyle name="Обычный 16 5 4 8" xfId="20720"/>
    <cellStyle name="Обычный 16 5 4 8 2" xfId="49004"/>
    <cellStyle name="Обычный 16 5 4 9" xfId="25082"/>
    <cellStyle name="Обычный 16 5 4 9 2" xfId="53366"/>
    <cellStyle name="Обычный 16 5 5" xfId="1687"/>
    <cellStyle name="Обычный 16 5 5 2" xfId="3662"/>
    <cellStyle name="Обычный 16 5 5 2 2" xfId="11105"/>
    <cellStyle name="Обычный 16 5 5 2 2 2" xfId="39390"/>
    <cellStyle name="Обычный 16 5 5 2 3" xfId="17810"/>
    <cellStyle name="Обычный 16 5 5 2 3 2" xfId="46095"/>
    <cellStyle name="Обычный 16 5 5 2 4" xfId="25087"/>
    <cellStyle name="Обычный 16 5 5 2 4 2" xfId="53371"/>
    <cellStyle name="Обычный 16 5 5 2 5" xfId="31952"/>
    <cellStyle name="Обычный 16 5 5 3" xfId="11104"/>
    <cellStyle name="Обычный 16 5 5 3 2" xfId="39389"/>
    <cellStyle name="Обычный 16 5 5 4" xfId="15835"/>
    <cellStyle name="Обычный 16 5 5 4 2" xfId="44120"/>
    <cellStyle name="Обычный 16 5 5 5" xfId="25086"/>
    <cellStyle name="Обычный 16 5 5 5 2" xfId="53370"/>
    <cellStyle name="Обычный 16 5 5 6" xfId="29977"/>
    <cellStyle name="Обычный 16 5 5 7" xfId="60711"/>
    <cellStyle name="Обычный 16 5 6" xfId="2345"/>
    <cellStyle name="Обычный 16 5 6 2" xfId="11106"/>
    <cellStyle name="Обычный 16 5 6 2 2" xfId="39391"/>
    <cellStyle name="Обычный 16 5 6 3" xfId="16493"/>
    <cellStyle name="Обычный 16 5 6 3 2" xfId="44778"/>
    <cellStyle name="Обычный 16 5 6 4" xfId="25088"/>
    <cellStyle name="Обычный 16 5 6 4 2" xfId="53372"/>
    <cellStyle name="Обычный 16 5 6 5" xfId="30635"/>
    <cellStyle name="Обычный 16 5 7" xfId="4322"/>
    <cellStyle name="Обычный 16 5 7 2" xfId="11107"/>
    <cellStyle name="Обычный 16 5 7 2 2" xfId="39392"/>
    <cellStyle name="Обычный 16 5 7 3" xfId="18470"/>
    <cellStyle name="Обычный 16 5 7 3 2" xfId="46755"/>
    <cellStyle name="Обычный 16 5 7 4" xfId="25089"/>
    <cellStyle name="Обычный 16 5 7 4 2" xfId="53373"/>
    <cellStyle name="Обычный 16 5 7 5" xfId="32612"/>
    <cellStyle name="Обычный 16 5 8" xfId="4485"/>
    <cellStyle name="Обычный 16 5 8 2" xfId="11108"/>
    <cellStyle name="Обычный 16 5 8 2 2" xfId="39393"/>
    <cellStyle name="Обычный 16 5 8 3" xfId="18633"/>
    <cellStyle name="Обычный 16 5 8 3 2" xfId="46918"/>
    <cellStyle name="Обычный 16 5 8 4" xfId="25090"/>
    <cellStyle name="Обычный 16 5 8 4 2" xfId="53374"/>
    <cellStyle name="Обычный 16 5 8 5" xfId="32775"/>
    <cellStyle name="Обычный 16 5 9" xfId="5251"/>
    <cellStyle name="Обычный 16 5 9 2" xfId="11109"/>
    <cellStyle name="Обычный 16 5 9 2 2" xfId="39394"/>
    <cellStyle name="Обычный 16 5 9 3" xfId="25091"/>
    <cellStyle name="Обычный 16 5 9 3 2" xfId="53375"/>
    <cellStyle name="Обычный 16 5 9 4" xfId="33540"/>
    <cellStyle name="Обычный 16 6" xfId="260"/>
    <cellStyle name="Обычный 16 7" xfId="510"/>
    <cellStyle name="Обычный 16 7 10" xfId="19478"/>
    <cellStyle name="Обычный 16 7 10 2" xfId="47762"/>
    <cellStyle name="Обычный 16 7 11" xfId="20721"/>
    <cellStyle name="Обычный 16 7 11 2" xfId="49005"/>
    <cellStyle name="Обычный 16 7 12" xfId="25092"/>
    <cellStyle name="Обычный 16 7 12 2" xfId="53376"/>
    <cellStyle name="Обычный 16 7 13" xfId="28813"/>
    <cellStyle name="Обычный 16 7 14" xfId="58025"/>
    <cellStyle name="Обычный 16 7 15" xfId="59374"/>
    <cellStyle name="Обычный 16 7 2" xfId="850"/>
    <cellStyle name="Обычный 16 7 2 10" xfId="20722"/>
    <cellStyle name="Обычный 16 7 2 10 2" xfId="49006"/>
    <cellStyle name="Обычный 16 7 2 11" xfId="25093"/>
    <cellStyle name="Обычный 16 7 2 11 2" xfId="53377"/>
    <cellStyle name="Обычный 16 7 2 12" xfId="29142"/>
    <cellStyle name="Обычный 16 7 2 13" xfId="58026"/>
    <cellStyle name="Обычный 16 7 2 14" xfId="59375"/>
    <cellStyle name="Обычный 16 7 2 2" xfId="1289"/>
    <cellStyle name="Обычный 16 7 2 2 10" xfId="29580"/>
    <cellStyle name="Обычный 16 7 2 2 11" xfId="58027"/>
    <cellStyle name="Обычный 16 7 2 2 12" xfId="59376"/>
    <cellStyle name="Обычный 16 7 2 2 2" xfId="3265"/>
    <cellStyle name="Обычный 16 7 2 2 2 2" xfId="11113"/>
    <cellStyle name="Обычный 16 7 2 2 2 2 2" xfId="39398"/>
    <cellStyle name="Обычный 16 7 2 2 2 3" xfId="17413"/>
    <cellStyle name="Обычный 16 7 2 2 2 3 2" xfId="45698"/>
    <cellStyle name="Обычный 16 7 2 2 2 4" xfId="25095"/>
    <cellStyle name="Обычный 16 7 2 2 2 4 2" xfId="53379"/>
    <cellStyle name="Обычный 16 7 2 2 2 5" xfId="31555"/>
    <cellStyle name="Обычный 16 7 2 2 2 6" xfId="60721"/>
    <cellStyle name="Обычный 16 7 2 2 3" xfId="5261"/>
    <cellStyle name="Обычный 16 7 2 2 3 2" xfId="11114"/>
    <cellStyle name="Обычный 16 7 2 2 3 2 2" xfId="39399"/>
    <cellStyle name="Обычный 16 7 2 2 3 3" xfId="25096"/>
    <cellStyle name="Обычный 16 7 2 2 3 3 2" xfId="53380"/>
    <cellStyle name="Обычный 16 7 2 2 3 4" xfId="33550"/>
    <cellStyle name="Обычный 16 7 2 2 4" xfId="6579"/>
    <cellStyle name="Обычный 16 7 2 2 4 2" xfId="11115"/>
    <cellStyle name="Обычный 16 7 2 2 4 2 2" xfId="39400"/>
    <cellStyle name="Обычный 16 7 2 2 4 3" xfId="25097"/>
    <cellStyle name="Обычный 16 7 2 2 4 3 2" xfId="53381"/>
    <cellStyle name="Обычный 16 7 2 2 4 4" xfId="34866"/>
    <cellStyle name="Обычный 16 7 2 2 5" xfId="11112"/>
    <cellStyle name="Обычный 16 7 2 2 5 2" xfId="39397"/>
    <cellStyle name="Обычный 16 7 2 2 6" xfId="15438"/>
    <cellStyle name="Обычный 16 7 2 2 6 2" xfId="43723"/>
    <cellStyle name="Обычный 16 7 2 2 7" xfId="19480"/>
    <cellStyle name="Обычный 16 7 2 2 7 2" xfId="47764"/>
    <cellStyle name="Обычный 16 7 2 2 8" xfId="20723"/>
    <cellStyle name="Обычный 16 7 2 2 8 2" xfId="49007"/>
    <cellStyle name="Обычный 16 7 2 2 9" xfId="25094"/>
    <cellStyle name="Обычный 16 7 2 2 9 2" xfId="53378"/>
    <cellStyle name="Обычный 16 7 2 3" xfId="2169"/>
    <cellStyle name="Обычный 16 7 2 3 2" xfId="4144"/>
    <cellStyle name="Обычный 16 7 2 3 2 2" xfId="11117"/>
    <cellStyle name="Обычный 16 7 2 3 2 2 2" xfId="39402"/>
    <cellStyle name="Обычный 16 7 2 3 2 3" xfId="18292"/>
    <cellStyle name="Обычный 16 7 2 3 2 3 2" xfId="46577"/>
    <cellStyle name="Обычный 16 7 2 3 2 4" xfId="25099"/>
    <cellStyle name="Обычный 16 7 2 3 2 4 2" xfId="53383"/>
    <cellStyle name="Обычный 16 7 2 3 2 5" xfId="32434"/>
    <cellStyle name="Обычный 16 7 2 3 3" xfId="11116"/>
    <cellStyle name="Обычный 16 7 2 3 3 2" xfId="39401"/>
    <cellStyle name="Обычный 16 7 2 3 4" xfId="16317"/>
    <cellStyle name="Обычный 16 7 2 3 4 2" xfId="44602"/>
    <cellStyle name="Обычный 16 7 2 3 5" xfId="25098"/>
    <cellStyle name="Обычный 16 7 2 3 5 2" xfId="53382"/>
    <cellStyle name="Обычный 16 7 2 3 6" xfId="30459"/>
    <cellStyle name="Обычный 16 7 2 3 7" xfId="60720"/>
    <cellStyle name="Обычный 16 7 2 4" xfId="2827"/>
    <cellStyle name="Обычный 16 7 2 4 2" xfId="11118"/>
    <cellStyle name="Обычный 16 7 2 4 2 2" xfId="39403"/>
    <cellStyle name="Обычный 16 7 2 4 3" xfId="16975"/>
    <cellStyle name="Обычный 16 7 2 4 3 2" xfId="45260"/>
    <cellStyle name="Обычный 16 7 2 4 4" xfId="25100"/>
    <cellStyle name="Обычный 16 7 2 4 4 2" xfId="53384"/>
    <cellStyle name="Обычный 16 7 2 4 5" xfId="31117"/>
    <cellStyle name="Обычный 16 7 2 5" xfId="5260"/>
    <cellStyle name="Обычный 16 7 2 5 2" xfId="11119"/>
    <cellStyle name="Обычный 16 7 2 5 2 2" xfId="39404"/>
    <cellStyle name="Обычный 16 7 2 5 3" xfId="25101"/>
    <cellStyle name="Обычный 16 7 2 5 3 2" xfId="53385"/>
    <cellStyle name="Обычный 16 7 2 5 4" xfId="33549"/>
    <cellStyle name="Обычный 16 7 2 6" xfId="6578"/>
    <cellStyle name="Обычный 16 7 2 6 2" xfId="11120"/>
    <cellStyle name="Обычный 16 7 2 6 2 2" xfId="39405"/>
    <cellStyle name="Обычный 16 7 2 6 3" xfId="25102"/>
    <cellStyle name="Обычный 16 7 2 6 3 2" xfId="53386"/>
    <cellStyle name="Обычный 16 7 2 6 4" xfId="34865"/>
    <cellStyle name="Обычный 16 7 2 7" xfId="11111"/>
    <cellStyle name="Обычный 16 7 2 7 2" xfId="39396"/>
    <cellStyle name="Обычный 16 7 2 8" xfId="15000"/>
    <cellStyle name="Обычный 16 7 2 8 2" xfId="43285"/>
    <cellStyle name="Обычный 16 7 2 9" xfId="19479"/>
    <cellStyle name="Обычный 16 7 2 9 2" xfId="47763"/>
    <cellStyle name="Обычный 16 7 3" xfId="1288"/>
    <cellStyle name="Обычный 16 7 3 10" xfId="29579"/>
    <cellStyle name="Обычный 16 7 3 11" xfId="58028"/>
    <cellStyle name="Обычный 16 7 3 12" xfId="59377"/>
    <cellStyle name="Обычный 16 7 3 2" xfId="3264"/>
    <cellStyle name="Обычный 16 7 3 2 2" xfId="11122"/>
    <cellStyle name="Обычный 16 7 3 2 2 2" xfId="39407"/>
    <cellStyle name="Обычный 16 7 3 2 3" xfId="17412"/>
    <cellStyle name="Обычный 16 7 3 2 3 2" xfId="45697"/>
    <cellStyle name="Обычный 16 7 3 2 4" xfId="25104"/>
    <cellStyle name="Обычный 16 7 3 2 4 2" xfId="53388"/>
    <cellStyle name="Обычный 16 7 3 2 5" xfId="31554"/>
    <cellStyle name="Обычный 16 7 3 2 6" xfId="60722"/>
    <cellStyle name="Обычный 16 7 3 3" xfId="5262"/>
    <cellStyle name="Обычный 16 7 3 3 2" xfId="11123"/>
    <cellStyle name="Обычный 16 7 3 3 2 2" xfId="39408"/>
    <cellStyle name="Обычный 16 7 3 3 3" xfId="25105"/>
    <cellStyle name="Обычный 16 7 3 3 3 2" xfId="53389"/>
    <cellStyle name="Обычный 16 7 3 3 4" xfId="33551"/>
    <cellStyle name="Обычный 16 7 3 4" xfId="6580"/>
    <cellStyle name="Обычный 16 7 3 4 2" xfId="11124"/>
    <cellStyle name="Обычный 16 7 3 4 2 2" xfId="39409"/>
    <cellStyle name="Обычный 16 7 3 4 3" xfId="25106"/>
    <cellStyle name="Обычный 16 7 3 4 3 2" xfId="53390"/>
    <cellStyle name="Обычный 16 7 3 4 4" xfId="34867"/>
    <cellStyle name="Обычный 16 7 3 5" xfId="11121"/>
    <cellStyle name="Обычный 16 7 3 5 2" xfId="39406"/>
    <cellStyle name="Обычный 16 7 3 6" xfId="15437"/>
    <cellStyle name="Обычный 16 7 3 6 2" xfId="43722"/>
    <cellStyle name="Обычный 16 7 3 7" xfId="19481"/>
    <cellStyle name="Обычный 16 7 3 7 2" xfId="47765"/>
    <cellStyle name="Обычный 16 7 3 8" xfId="20724"/>
    <cellStyle name="Обычный 16 7 3 8 2" xfId="49008"/>
    <cellStyle name="Обычный 16 7 3 9" xfId="25103"/>
    <cellStyle name="Обычный 16 7 3 9 2" xfId="53387"/>
    <cellStyle name="Обычный 16 7 4" xfId="1840"/>
    <cellStyle name="Обычный 16 7 4 2" xfId="3815"/>
    <cellStyle name="Обычный 16 7 4 2 2" xfId="11126"/>
    <cellStyle name="Обычный 16 7 4 2 2 2" xfId="39411"/>
    <cellStyle name="Обычный 16 7 4 2 3" xfId="17963"/>
    <cellStyle name="Обычный 16 7 4 2 3 2" xfId="46248"/>
    <cellStyle name="Обычный 16 7 4 2 4" xfId="25108"/>
    <cellStyle name="Обычный 16 7 4 2 4 2" xfId="53392"/>
    <cellStyle name="Обычный 16 7 4 2 5" xfId="32105"/>
    <cellStyle name="Обычный 16 7 4 3" xfId="11125"/>
    <cellStyle name="Обычный 16 7 4 3 2" xfId="39410"/>
    <cellStyle name="Обычный 16 7 4 4" xfId="15988"/>
    <cellStyle name="Обычный 16 7 4 4 2" xfId="44273"/>
    <cellStyle name="Обычный 16 7 4 5" xfId="25107"/>
    <cellStyle name="Обычный 16 7 4 5 2" xfId="53391"/>
    <cellStyle name="Обычный 16 7 4 6" xfId="30130"/>
    <cellStyle name="Обычный 16 7 4 7" xfId="60719"/>
    <cellStyle name="Обычный 16 7 5" xfId="2498"/>
    <cellStyle name="Обычный 16 7 5 2" xfId="11127"/>
    <cellStyle name="Обычный 16 7 5 2 2" xfId="39412"/>
    <cellStyle name="Обычный 16 7 5 3" xfId="16646"/>
    <cellStyle name="Обычный 16 7 5 3 2" xfId="44931"/>
    <cellStyle name="Обычный 16 7 5 4" xfId="25109"/>
    <cellStyle name="Обычный 16 7 5 4 2" xfId="53393"/>
    <cellStyle name="Обычный 16 7 5 5" xfId="30788"/>
    <cellStyle name="Обычный 16 7 6" xfId="5259"/>
    <cellStyle name="Обычный 16 7 6 2" xfId="11128"/>
    <cellStyle name="Обычный 16 7 6 2 2" xfId="39413"/>
    <cellStyle name="Обычный 16 7 6 3" xfId="25110"/>
    <cellStyle name="Обычный 16 7 6 3 2" xfId="53394"/>
    <cellStyle name="Обычный 16 7 6 4" xfId="33548"/>
    <cellStyle name="Обычный 16 7 7" xfId="6577"/>
    <cellStyle name="Обычный 16 7 7 2" xfId="11129"/>
    <cellStyle name="Обычный 16 7 7 2 2" xfId="39414"/>
    <cellStyle name="Обычный 16 7 7 3" xfId="25111"/>
    <cellStyle name="Обычный 16 7 7 3 2" xfId="53395"/>
    <cellStyle name="Обычный 16 7 7 4" xfId="34864"/>
    <cellStyle name="Обычный 16 7 8" xfId="11110"/>
    <cellStyle name="Обычный 16 7 8 2" xfId="39395"/>
    <cellStyle name="Обычный 16 7 9" xfId="14671"/>
    <cellStyle name="Обычный 16 7 9 2" xfId="42956"/>
    <cellStyle name="Обычный 16 8" xfId="683"/>
    <cellStyle name="Обычный 16 8 10" xfId="20725"/>
    <cellStyle name="Обычный 16 8 10 2" xfId="49009"/>
    <cellStyle name="Обычный 16 8 11" xfId="25112"/>
    <cellStyle name="Обычный 16 8 11 2" xfId="53396"/>
    <cellStyle name="Обычный 16 8 12" xfId="28978"/>
    <cellStyle name="Обычный 16 8 13" xfId="58029"/>
    <cellStyle name="Обычный 16 8 14" xfId="59378"/>
    <cellStyle name="Обычный 16 8 2" xfId="1290"/>
    <cellStyle name="Обычный 16 8 2 10" xfId="29581"/>
    <cellStyle name="Обычный 16 8 2 11" xfId="58030"/>
    <cellStyle name="Обычный 16 8 2 12" xfId="59379"/>
    <cellStyle name="Обычный 16 8 2 2" xfId="3266"/>
    <cellStyle name="Обычный 16 8 2 2 2" xfId="11132"/>
    <cellStyle name="Обычный 16 8 2 2 2 2" xfId="39417"/>
    <cellStyle name="Обычный 16 8 2 2 3" xfId="17414"/>
    <cellStyle name="Обычный 16 8 2 2 3 2" xfId="45699"/>
    <cellStyle name="Обычный 16 8 2 2 4" xfId="25114"/>
    <cellStyle name="Обычный 16 8 2 2 4 2" xfId="53398"/>
    <cellStyle name="Обычный 16 8 2 2 5" xfId="31556"/>
    <cellStyle name="Обычный 16 8 2 2 6" xfId="60724"/>
    <cellStyle name="Обычный 16 8 2 3" xfId="5264"/>
    <cellStyle name="Обычный 16 8 2 3 2" xfId="11133"/>
    <cellStyle name="Обычный 16 8 2 3 2 2" xfId="39418"/>
    <cellStyle name="Обычный 16 8 2 3 3" xfId="25115"/>
    <cellStyle name="Обычный 16 8 2 3 3 2" xfId="53399"/>
    <cellStyle name="Обычный 16 8 2 3 4" xfId="33553"/>
    <cellStyle name="Обычный 16 8 2 4" xfId="6582"/>
    <cellStyle name="Обычный 16 8 2 4 2" xfId="11134"/>
    <cellStyle name="Обычный 16 8 2 4 2 2" xfId="39419"/>
    <cellStyle name="Обычный 16 8 2 4 3" xfId="25116"/>
    <cellStyle name="Обычный 16 8 2 4 3 2" xfId="53400"/>
    <cellStyle name="Обычный 16 8 2 4 4" xfId="34869"/>
    <cellStyle name="Обычный 16 8 2 5" xfId="11131"/>
    <cellStyle name="Обычный 16 8 2 5 2" xfId="39416"/>
    <cellStyle name="Обычный 16 8 2 6" xfId="15439"/>
    <cellStyle name="Обычный 16 8 2 6 2" xfId="43724"/>
    <cellStyle name="Обычный 16 8 2 7" xfId="19483"/>
    <cellStyle name="Обычный 16 8 2 7 2" xfId="47767"/>
    <cellStyle name="Обычный 16 8 2 8" xfId="20726"/>
    <cellStyle name="Обычный 16 8 2 8 2" xfId="49010"/>
    <cellStyle name="Обычный 16 8 2 9" xfId="25113"/>
    <cellStyle name="Обычный 16 8 2 9 2" xfId="53397"/>
    <cellStyle name="Обычный 16 8 3" xfId="2005"/>
    <cellStyle name="Обычный 16 8 3 2" xfId="3980"/>
    <cellStyle name="Обычный 16 8 3 2 2" xfId="11136"/>
    <cellStyle name="Обычный 16 8 3 2 2 2" xfId="39421"/>
    <cellStyle name="Обычный 16 8 3 2 3" xfId="18128"/>
    <cellStyle name="Обычный 16 8 3 2 3 2" xfId="46413"/>
    <cellStyle name="Обычный 16 8 3 2 4" xfId="25118"/>
    <cellStyle name="Обычный 16 8 3 2 4 2" xfId="53402"/>
    <cellStyle name="Обычный 16 8 3 2 5" xfId="32270"/>
    <cellStyle name="Обычный 16 8 3 3" xfId="11135"/>
    <cellStyle name="Обычный 16 8 3 3 2" xfId="39420"/>
    <cellStyle name="Обычный 16 8 3 4" xfId="16153"/>
    <cellStyle name="Обычный 16 8 3 4 2" xfId="44438"/>
    <cellStyle name="Обычный 16 8 3 5" xfId="25117"/>
    <cellStyle name="Обычный 16 8 3 5 2" xfId="53401"/>
    <cellStyle name="Обычный 16 8 3 6" xfId="30295"/>
    <cellStyle name="Обычный 16 8 3 7" xfId="60723"/>
    <cellStyle name="Обычный 16 8 4" xfId="2663"/>
    <cellStyle name="Обычный 16 8 4 2" xfId="11137"/>
    <cellStyle name="Обычный 16 8 4 2 2" xfId="39422"/>
    <cellStyle name="Обычный 16 8 4 3" xfId="16811"/>
    <cellStyle name="Обычный 16 8 4 3 2" xfId="45096"/>
    <cellStyle name="Обычный 16 8 4 4" xfId="25119"/>
    <cellStyle name="Обычный 16 8 4 4 2" xfId="53403"/>
    <cellStyle name="Обычный 16 8 4 5" xfId="30953"/>
    <cellStyle name="Обычный 16 8 5" xfId="5263"/>
    <cellStyle name="Обычный 16 8 5 2" xfId="11138"/>
    <cellStyle name="Обычный 16 8 5 2 2" xfId="39423"/>
    <cellStyle name="Обычный 16 8 5 3" xfId="25120"/>
    <cellStyle name="Обычный 16 8 5 3 2" xfId="53404"/>
    <cellStyle name="Обычный 16 8 5 4" xfId="33552"/>
    <cellStyle name="Обычный 16 8 6" xfId="6581"/>
    <cellStyle name="Обычный 16 8 6 2" xfId="11139"/>
    <cellStyle name="Обычный 16 8 6 2 2" xfId="39424"/>
    <cellStyle name="Обычный 16 8 6 3" xfId="25121"/>
    <cellStyle name="Обычный 16 8 6 3 2" xfId="53405"/>
    <cellStyle name="Обычный 16 8 6 4" xfId="34868"/>
    <cellStyle name="Обычный 16 8 7" xfId="11130"/>
    <cellStyle name="Обычный 16 8 7 2" xfId="39415"/>
    <cellStyle name="Обычный 16 8 8" xfId="14836"/>
    <cellStyle name="Обычный 16 8 8 2" xfId="43121"/>
    <cellStyle name="Обычный 16 8 9" xfId="19482"/>
    <cellStyle name="Обычный 16 8 9 2" xfId="47766"/>
    <cellStyle name="Обычный 16 9" xfId="1243"/>
    <cellStyle name="Обычный 16 9 10" xfId="29534"/>
    <cellStyle name="Обычный 16 9 11" xfId="58031"/>
    <cellStyle name="Обычный 16 9 12" xfId="59380"/>
    <cellStyle name="Обычный 16 9 2" xfId="3219"/>
    <cellStyle name="Обычный 16 9 2 2" xfId="11141"/>
    <cellStyle name="Обычный 16 9 2 2 2" xfId="39426"/>
    <cellStyle name="Обычный 16 9 2 3" xfId="17367"/>
    <cellStyle name="Обычный 16 9 2 3 2" xfId="45652"/>
    <cellStyle name="Обычный 16 9 2 4" xfId="25123"/>
    <cellStyle name="Обычный 16 9 2 4 2" xfId="53407"/>
    <cellStyle name="Обычный 16 9 2 5" xfId="31509"/>
    <cellStyle name="Обычный 16 9 2 6" xfId="60725"/>
    <cellStyle name="Обычный 16 9 3" xfId="5265"/>
    <cellStyle name="Обычный 16 9 3 2" xfId="11142"/>
    <cellStyle name="Обычный 16 9 3 2 2" xfId="39427"/>
    <cellStyle name="Обычный 16 9 3 3" xfId="25124"/>
    <cellStyle name="Обычный 16 9 3 3 2" xfId="53408"/>
    <cellStyle name="Обычный 16 9 3 4" xfId="33554"/>
    <cellStyle name="Обычный 16 9 4" xfId="6583"/>
    <cellStyle name="Обычный 16 9 4 2" xfId="11143"/>
    <cellStyle name="Обычный 16 9 4 2 2" xfId="39428"/>
    <cellStyle name="Обычный 16 9 4 3" xfId="25125"/>
    <cellStyle name="Обычный 16 9 4 3 2" xfId="53409"/>
    <cellStyle name="Обычный 16 9 4 4" xfId="34870"/>
    <cellStyle name="Обычный 16 9 5" xfId="11140"/>
    <cellStyle name="Обычный 16 9 5 2" xfId="39425"/>
    <cellStyle name="Обычный 16 9 6" xfId="15392"/>
    <cellStyle name="Обычный 16 9 6 2" xfId="43677"/>
    <cellStyle name="Обычный 16 9 7" xfId="19484"/>
    <cellStyle name="Обычный 16 9 7 2" xfId="47768"/>
    <cellStyle name="Обычный 16 9 8" xfId="20727"/>
    <cellStyle name="Обычный 16 9 8 2" xfId="49011"/>
    <cellStyle name="Обычный 16 9 9" xfId="25122"/>
    <cellStyle name="Обычный 16 9 9 2" xfId="53406"/>
    <cellStyle name="Обычный 17" xfId="261"/>
    <cellStyle name="Обычный 18" xfId="262"/>
    <cellStyle name="Обычный 19" xfId="263"/>
    <cellStyle name="Обычный 2" xfId="264"/>
    <cellStyle name="Обычный 2 2" xfId="265"/>
    <cellStyle name="Обычный 2 2 2" xfId="266"/>
    <cellStyle name="Обычный 2 2 2 2" xfId="267"/>
    <cellStyle name="Обычный 2 2 2 3" xfId="523"/>
    <cellStyle name="Обычный 2 2 3" xfId="268"/>
    <cellStyle name="Обычный 2 3" xfId="269"/>
    <cellStyle name="Обычный 2 3 2" xfId="695"/>
    <cellStyle name="Обычный 2 4" xfId="522"/>
    <cellStyle name="Обычный 2 6" xfId="270"/>
    <cellStyle name="Обычный 2_16A80D65" xfId="271"/>
    <cellStyle name="Обычный 20" xfId="272"/>
    <cellStyle name="Обычный 21" xfId="273"/>
    <cellStyle name="Обычный 22" xfId="274"/>
    <cellStyle name="Обычный 23" xfId="275"/>
    <cellStyle name="Обычный 24" xfId="276"/>
    <cellStyle name="Обычный 25" xfId="277"/>
    <cellStyle name="Обычный 26" xfId="278"/>
    <cellStyle name="Обычный 27" xfId="279"/>
    <cellStyle name="Обычный 28" xfId="280"/>
    <cellStyle name="Обычный 29" xfId="281"/>
    <cellStyle name="Обычный 3" xfId="282"/>
    <cellStyle name="Обычный 3 10" xfId="524"/>
    <cellStyle name="Обычный 3 10 10" xfId="19485"/>
    <cellStyle name="Обычный 3 10 10 2" xfId="47769"/>
    <cellStyle name="Обычный 3 10 11" xfId="20729"/>
    <cellStyle name="Обычный 3 10 11 2" xfId="49013"/>
    <cellStyle name="Обычный 3 10 12" xfId="25127"/>
    <cellStyle name="Обычный 3 10 12 2" xfId="53411"/>
    <cellStyle name="Обычный 3 10 13" xfId="28825"/>
    <cellStyle name="Обычный 3 10 14" xfId="58036"/>
    <cellStyle name="Обычный 3 10 15" xfId="59382"/>
    <cellStyle name="Обычный 3 10 2" xfId="862"/>
    <cellStyle name="Обычный 3 10 2 10" xfId="20730"/>
    <cellStyle name="Обычный 3 10 2 10 2" xfId="49014"/>
    <cellStyle name="Обычный 3 10 2 11" xfId="25128"/>
    <cellStyle name="Обычный 3 10 2 11 2" xfId="53412"/>
    <cellStyle name="Обычный 3 10 2 12" xfId="29154"/>
    <cellStyle name="Обычный 3 10 2 13" xfId="58037"/>
    <cellStyle name="Обычный 3 10 2 14" xfId="59383"/>
    <cellStyle name="Обычный 3 10 2 2" xfId="1293"/>
    <cellStyle name="Обычный 3 10 2 2 10" xfId="29584"/>
    <cellStyle name="Обычный 3 10 2 2 11" xfId="58038"/>
    <cellStyle name="Обычный 3 10 2 2 12" xfId="59384"/>
    <cellStyle name="Обычный 3 10 2 2 2" xfId="3269"/>
    <cellStyle name="Обычный 3 10 2 2 2 2" xfId="11148"/>
    <cellStyle name="Обычный 3 10 2 2 2 2 2" xfId="39433"/>
    <cellStyle name="Обычный 3 10 2 2 2 3" xfId="17417"/>
    <cellStyle name="Обычный 3 10 2 2 2 3 2" xfId="45702"/>
    <cellStyle name="Обычный 3 10 2 2 2 4" xfId="25130"/>
    <cellStyle name="Обычный 3 10 2 2 2 4 2" xfId="53414"/>
    <cellStyle name="Обычный 3 10 2 2 2 5" xfId="31559"/>
    <cellStyle name="Обычный 3 10 2 2 2 6" xfId="60738"/>
    <cellStyle name="Обычный 3 10 2 2 3" xfId="5269"/>
    <cellStyle name="Обычный 3 10 2 2 3 2" xfId="11149"/>
    <cellStyle name="Обычный 3 10 2 2 3 2 2" xfId="39434"/>
    <cellStyle name="Обычный 3 10 2 2 3 3" xfId="25131"/>
    <cellStyle name="Обычный 3 10 2 2 3 3 2" xfId="53415"/>
    <cellStyle name="Обычный 3 10 2 2 3 4" xfId="33558"/>
    <cellStyle name="Обычный 3 10 2 2 4" xfId="6587"/>
    <cellStyle name="Обычный 3 10 2 2 4 2" xfId="11150"/>
    <cellStyle name="Обычный 3 10 2 2 4 2 2" xfId="39435"/>
    <cellStyle name="Обычный 3 10 2 2 4 3" xfId="25132"/>
    <cellStyle name="Обычный 3 10 2 2 4 3 2" xfId="53416"/>
    <cellStyle name="Обычный 3 10 2 2 4 4" xfId="34874"/>
    <cellStyle name="Обычный 3 10 2 2 5" xfId="11147"/>
    <cellStyle name="Обычный 3 10 2 2 5 2" xfId="39432"/>
    <cellStyle name="Обычный 3 10 2 2 6" xfId="15442"/>
    <cellStyle name="Обычный 3 10 2 2 6 2" xfId="43727"/>
    <cellStyle name="Обычный 3 10 2 2 7" xfId="19487"/>
    <cellStyle name="Обычный 3 10 2 2 7 2" xfId="47771"/>
    <cellStyle name="Обычный 3 10 2 2 8" xfId="20731"/>
    <cellStyle name="Обычный 3 10 2 2 8 2" xfId="49015"/>
    <cellStyle name="Обычный 3 10 2 2 9" xfId="25129"/>
    <cellStyle name="Обычный 3 10 2 2 9 2" xfId="53413"/>
    <cellStyle name="Обычный 3 10 2 3" xfId="2181"/>
    <cellStyle name="Обычный 3 10 2 3 2" xfId="4156"/>
    <cellStyle name="Обычный 3 10 2 3 2 2" xfId="11152"/>
    <cellStyle name="Обычный 3 10 2 3 2 2 2" xfId="39437"/>
    <cellStyle name="Обычный 3 10 2 3 2 3" xfId="18304"/>
    <cellStyle name="Обычный 3 10 2 3 2 3 2" xfId="46589"/>
    <cellStyle name="Обычный 3 10 2 3 2 4" xfId="25134"/>
    <cellStyle name="Обычный 3 10 2 3 2 4 2" xfId="53418"/>
    <cellStyle name="Обычный 3 10 2 3 2 5" xfId="32446"/>
    <cellStyle name="Обычный 3 10 2 3 3" xfId="11151"/>
    <cellStyle name="Обычный 3 10 2 3 3 2" xfId="39436"/>
    <cellStyle name="Обычный 3 10 2 3 4" xfId="16329"/>
    <cellStyle name="Обычный 3 10 2 3 4 2" xfId="44614"/>
    <cellStyle name="Обычный 3 10 2 3 5" xfId="25133"/>
    <cellStyle name="Обычный 3 10 2 3 5 2" xfId="53417"/>
    <cellStyle name="Обычный 3 10 2 3 6" xfId="30471"/>
    <cellStyle name="Обычный 3 10 2 3 7" xfId="60737"/>
    <cellStyle name="Обычный 3 10 2 4" xfId="2839"/>
    <cellStyle name="Обычный 3 10 2 4 2" xfId="11153"/>
    <cellStyle name="Обычный 3 10 2 4 2 2" xfId="39438"/>
    <cellStyle name="Обычный 3 10 2 4 3" xfId="16987"/>
    <cellStyle name="Обычный 3 10 2 4 3 2" xfId="45272"/>
    <cellStyle name="Обычный 3 10 2 4 4" xfId="25135"/>
    <cellStyle name="Обычный 3 10 2 4 4 2" xfId="53419"/>
    <cellStyle name="Обычный 3 10 2 4 5" xfId="31129"/>
    <cellStyle name="Обычный 3 10 2 5" xfId="5268"/>
    <cellStyle name="Обычный 3 10 2 5 2" xfId="11154"/>
    <cellStyle name="Обычный 3 10 2 5 2 2" xfId="39439"/>
    <cellStyle name="Обычный 3 10 2 5 3" xfId="25136"/>
    <cellStyle name="Обычный 3 10 2 5 3 2" xfId="53420"/>
    <cellStyle name="Обычный 3 10 2 5 4" xfId="33557"/>
    <cellStyle name="Обычный 3 10 2 6" xfId="6586"/>
    <cellStyle name="Обычный 3 10 2 6 2" xfId="11155"/>
    <cellStyle name="Обычный 3 10 2 6 2 2" xfId="39440"/>
    <cellStyle name="Обычный 3 10 2 6 3" xfId="25137"/>
    <cellStyle name="Обычный 3 10 2 6 3 2" xfId="53421"/>
    <cellStyle name="Обычный 3 10 2 6 4" xfId="34873"/>
    <cellStyle name="Обычный 3 10 2 7" xfId="11146"/>
    <cellStyle name="Обычный 3 10 2 7 2" xfId="39431"/>
    <cellStyle name="Обычный 3 10 2 8" xfId="15012"/>
    <cellStyle name="Обычный 3 10 2 8 2" xfId="43297"/>
    <cellStyle name="Обычный 3 10 2 9" xfId="19486"/>
    <cellStyle name="Обычный 3 10 2 9 2" xfId="47770"/>
    <cellStyle name="Обычный 3 10 3" xfId="1292"/>
    <cellStyle name="Обычный 3 10 3 10" xfId="29583"/>
    <cellStyle name="Обычный 3 10 3 11" xfId="58039"/>
    <cellStyle name="Обычный 3 10 3 12" xfId="59385"/>
    <cellStyle name="Обычный 3 10 3 2" xfId="3268"/>
    <cellStyle name="Обычный 3 10 3 2 2" xfId="11157"/>
    <cellStyle name="Обычный 3 10 3 2 2 2" xfId="39442"/>
    <cellStyle name="Обычный 3 10 3 2 3" xfId="17416"/>
    <cellStyle name="Обычный 3 10 3 2 3 2" xfId="45701"/>
    <cellStyle name="Обычный 3 10 3 2 4" xfId="25139"/>
    <cellStyle name="Обычный 3 10 3 2 4 2" xfId="53423"/>
    <cellStyle name="Обычный 3 10 3 2 5" xfId="31558"/>
    <cellStyle name="Обычный 3 10 3 2 6" xfId="60739"/>
    <cellStyle name="Обычный 3 10 3 3" xfId="5270"/>
    <cellStyle name="Обычный 3 10 3 3 2" xfId="11158"/>
    <cellStyle name="Обычный 3 10 3 3 2 2" xfId="39443"/>
    <cellStyle name="Обычный 3 10 3 3 3" xfId="25140"/>
    <cellStyle name="Обычный 3 10 3 3 3 2" xfId="53424"/>
    <cellStyle name="Обычный 3 10 3 3 4" xfId="33559"/>
    <cellStyle name="Обычный 3 10 3 4" xfId="6588"/>
    <cellStyle name="Обычный 3 10 3 4 2" xfId="11159"/>
    <cellStyle name="Обычный 3 10 3 4 2 2" xfId="39444"/>
    <cellStyle name="Обычный 3 10 3 4 3" xfId="25141"/>
    <cellStyle name="Обычный 3 10 3 4 3 2" xfId="53425"/>
    <cellStyle name="Обычный 3 10 3 4 4" xfId="34875"/>
    <cellStyle name="Обычный 3 10 3 5" xfId="11156"/>
    <cellStyle name="Обычный 3 10 3 5 2" xfId="39441"/>
    <cellStyle name="Обычный 3 10 3 6" xfId="15441"/>
    <cellStyle name="Обычный 3 10 3 6 2" xfId="43726"/>
    <cellStyle name="Обычный 3 10 3 7" xfId="19488"/>
    <cellStyle name="Обычный 3 10 3 7 2" xfId="47772"/>
    <cellStyle name="Обычный 3 10 3 8" xfId="20732"/>
    <cellStyle name="Обычный 3 10 3 8 2" xfId="49016"/>
    <cellStyle name="Обычный 3 10 3 9" xfId="25138"/>
    <cellStyle name="Обычный 3 10 3 9 2" xfId="53422"/>
    <cellStyle name="Обычный 3 10 4" xfId="1852"/>
    <cellStyle name="Обычный 3 10 4 2" xfId="3827"/>
    <cellStyle name="Обычный 3 10 4 2 2" xfId="11161"/>
    <cellStyle name="Обычный 3 10 4 2 2 2" xfId="39446"/>
    <cellStyle name="Обычный 3 10 4 2 3" xfId="17975"/>
    <cellStyle name="Обычный 3 10 4 2 3 2" xfId="46260"/>
    <cellStyle name="Обычный 3 10 4 2 4" xfId="25143"/>
    <cellStyle name="Обычный 3 10 4 2 4 2" xfId="53427"/>
    <cellStyle name="Обычный 3 10 4 2 5" xfId="32117"/>
    <cellStyle name="Обычный 3 10 4 3" xfId="11160"/>
    <cellStyle name="Обычный 3 10 4 3 2" xfId="39445"/>
    <cellStyle name="Обычный 3 10 4 4" xfId="16000"/>
    <cellStyle name="Обычный 3 10 4 4 2" xfId="44285"/>
    <cellStyle name="Обычный 3 10 4 5" xfId="25142"/>
    <cellStyle name="Обычный 3 10 4 5 2" xfId="53426"/>
    <cellStyle name="Обычный 3 10 4 6" xfId="30142"/>
    <cellStyle name="Обычный 3 10 4 7" xfId="60736"/>
    <cellStyle name="Обычный 3 10 5" xfId="2510"/>
    <cellStyle name="Обычный 3 10 5 2" xfId="11162"/>
    <cellStyle name="Обычный 3 10 5 2 2" xfId="39447"/>
    <cellStyle name="Обычный 3 10 5 3" xfId="16658"/>
    <cellStyle name="Обычный 3 10 5 3 2" xfId="44943"/>
    <cellStyle name="Обычный 3 10 5 4" xfId="25144"/>
    <cellStyle name="Обычный 3 10 5 4 2" xfId="53428"/>
    <cellStyle name="Обычный 3 10 5 5" xfId="30800"/>
    <cellStyle name="Обычный 3 10 6" xfId="5267"/>
    <cellStyle name="Обычный 3 10 6 2" xfId="11163"/>
    <cellStyle name="Обычный 3 10 6 2 2" xfId="39448"/>
    <cellStyle name="Обычный 3 10 6 3" xfId="25145"/>
    <cellStyle name="Обычный 3 10 6 3 2" xfId="53429"/>
    <cellStyle name="Обычный 3 10 6 4" xfId="33556"/>
    <cellStyle name="Обычный 3 10 7" xfId="6585"/>
    <cellStyle name="Обычный 3 10 7 2" xfId="11164"/>
    <cellStyle name="Обычный 3 10 7 2 2" xfId="39449"/>
    <cellStyle name="Обычный 3 10 7 3" xfId="25146"/>
    <cellStyle name="Обычный 3 10 7 3 2" xfId="53430"/>
    <cellStyle name="Обычный 3 10 7 4" xfId="34872"/>
    <cellStyle name="Обычный 3 10 8" xfId="11145"/>
    <cellStyle name="Обычный 3 10 8 2" xfId="39430"/>
    <cellStyle name="Обычный 3 10 9" xfId="14683"/>
    <cellStyle name="Обычный 3 10 9 2" xfId="42968"/>
    <cellStyle name="Обычный 3 11" xfId="696"/>
    <cellStyle name="Обычный 3 11 10" xfId="20733"/>
    <cellStyle name="Обычный 3 11 10 2" xfId="49017"/>
    <cellStyle name="Обычный 3 11 11" xfId="25147"/>
    <cellStyle name="Обычный 3 11 11 2" xfId="53431"/>
    <cellStyle name="Обычный 3 11 12" xfId="28990"/>
    <cellStyle name="Обычный 3 11 13" xfId="58040"/>
    <cellStyle name="Обычный 3 11 14" xfId="59386"/>
    <cellStyle name="Обычный 3 11 2" xfId="1294"/>
    <cellStyle name="Обычный 3 11 2 10" xfId="29585"/>
    <cellStyle name="Обычный 3 11 2 11" xfId="58041"/>
    <cellStyle name="Обычный 3 11 2 12" xfId="59387"/>
    <cellStyle name="Обычный 3 11 2 2" xfId="3270"/>
    <cellStyle name="Обычный 3 11 2 2 2" xfId="11167"/>
    <cellStyle name="Обычный 3 11 2 2 2 2" xfId="39452"/>
    <cellStyle name="Обычный 3 11 2 2 3" xfId="17418"/>
    <cellStyle name="Обычный 3 11 2 2 3 2" xfId="45703"/>
    <cellStyle name="Обычный 3 11 2 2 4" xfId="25149"/>
    <cellStyle name="Обычный 3 11 2 2 4 2" xfId="53433"/>
    <cellStyle name="Обычный 3 11 2 2 5" xfId="31560"/>
    <cellStyle name="Обычный 3 11 2 2 6" xfId="60741"/>
    <cellStyle name="Обычный 3 11 2 3" xfId="5272"/>
    <cellStyle name="Обычный 3 11 2 3 2" xfId="11168"/>
    <cellStyle name="Обычный 3 11 2 3 2 2" xfId="39453"/>
    <cellStyle name="Обычный 3 11 2 3 3" xfId="25150"/>
    <cellStyle name="Обычный 3 11 2 3 3 2" xfId="53434"/>
    <cellStyle name="Обычный 3 11 2 3 4" xfId="33561"/>
    <cellStyle name="Обычный 3 11 2 4" xfId="6590"/>
    <cellStyle name="Обычный 3 11 2 4 2" xfId="11169"/>
    <cellStyle name="Обычный 3 11 2 4 2 2" xfId="39454"/>
    <cellStyle name="Обычный 3 11 2 4 3" xfId="25151"/>
    <cellStyle name="Обычный 3 11 2 4 3 2" xfId="53435"/>
    <cellStyle name="Обычный 3 11 2 4 4" xfId="34877"/>
    <cellStyle name="Обычный 3 11 2 5" xfId="11166"/>
    <cellStyle name="Обычный 3 11 2 5 2" xfId="39451"/>
    <cellStyle name="Обычный 3 11 2 6" xfId="15443"/>
    <cellStyle name="Обычный 3 11 2 6 2" xfId="43728"/>
    <cellStyle name="Обычный 3 11 2 7" xfId="19490"/>
    <cellStyle name="Обычный 3 11 2 7 2" xfId="47774"/>
    <cellStyle name="Обычный 3 11 2 8" xfId="20734"/>
    <cellStyle name="Обычный 3 11 2 8 2" xfId="49018"/>
    <cellStyle name="Обычный 3 11 2 9" xfId="25148"/>
    <cellStyle name="Обычный 3 11 2 9 2" xfId="53432"/>
    <cellStyle name="Обычный 3 11 3" xfId="2017"/>
    <cellStyle name="Обычный 3 11 3 2" xfId="3992"/>
    <cellStyle name="Обычный 3 11 3 2 2" xfId="11171"/>
    <cellStyle name="Обычный 3 11 3 2 2 2" xfId="39456"/>
    <cellStyle name="Обычный 3 11 3 2 3" xfId="18140"/>
    <cellStyle name="Обычный 3 11 3 2 3 2" xfId="46425"/>
    <cellStyle name="Обычный 3 11 3 2 4" xfId="25153"/>
    <cellStyle name="Обычный 3 11 3 2 4 2" xfId="53437"/>
    <cellStyle name="Обычный 3 11 3 2 5" xfId="32282"/>
    <cellStyle name="Обычный 3 11 3 3" xfId="11170"/>
    <cellStyle name="Обычный 3 11 3 3 2" xfId="39455"/>
    <cellStyle name="Обычный 3 11 3 4" xfId="16165"/>
    <cellStyle name="Обычный 3 11 3 4 2" xfId="44450"/>
    <cellStyle name="Обычный 3 11 3 5" xfId="25152"/>
    <cellStyle name="Обычный 3 11 3 5 2" xfId="53436"/>
    <cellStyle name="Обычный 3 11 3 6" xfId="30307"/>
    <cellStyle name="Обычный 3 11 3 7" xfId="60740"/>
    <cellStyle name="Обычный 3 11 4" xfId="2675"/>
    <cellStyle name="Обычный 3 11 4 2" xfId="11172"/>
    <cellStyle name="Обычный 3 11 4 2 2" xfId="39457"/>
    <cellStyle name="Обычный 3 11 4 3" xfId="16823"/>
    <cellStyle name="Обычный 3 11 4 3 2" xfId="45108"/>
    <cellStyle name="Обычный 3 11 4 4" xfId="25154"/>
    <cellStyle name="Обычный 3 11 4 4 2" xfId="53438"/>
    <cellStyle name="Обычный 3 11 4 5" xfId="30965"/>
    <cellStyle name="Обычный 3 11 5" xfId="5271"/>
    <cellStyle name="Обычный 3 11 5 2" xfId="11173"/>
    <cellStyle name="Обычный 3 11 5 2 2" xfId="39458"/>
    <cellStyle name="Обычный 3 11 5 3" xfId="25155"/>
    <cellStyle name="Обычный 3 11 5 3 2" xfId="53439"/>
    <cellStyle name="Обычный 3 11 5 4" xfId="33560"/>
    <cellStyle name="Обычный 3 11 6" xfId="6589"/>
    <cellStyle name="Обычный 3 11 6 2" xfId="11174"/>
    <cellStyle name="Обычный 3 11 6 2 2" xfId="39459"/>
    <cellStyle name="Обычный 3 11 6 3" xfId="25156"/>
    <cellStyle name="Обычный 3 11 6 3 2" xfId="53440"/>
    <cellStyle name="Обычный 3 11 6 4" xfId="34876"/>
    <cellStyle name="Обычный 3 11 7" xfId="11165"/>
    <cellStyle name="Обычный 3 11 7 2" xfId="39450"/>
    <cellStyle name="Обычный 3 11 8" xfId="14848"/>
    <cellStyle name="Обычный 3 11 8 2" xfId="43133"/>
    <cellStyle name="Обычный 3 11 9" xfId="19489"/>
    <cellStyle name="Обычный 3 11 9 2" xfId="47773"/>
    <cellStyle name="Обычный 3 12" xfId="1291"/>
    <cellStyle name="Обычный 3 12 10" xfId="29582"/>
    <cellStyle name="Обычный 3 12 11" xfId="58042"/>
    <cellStyle name="Обычный 3 12 12" xfId="59388"/>
    <cellStyle name="Обычный 3 12 2" xfId="3267"/>
    <cellStyle name="Обычный 3 12 2 2" xfId="11176"/>
    <cellStyle name="Обычный 3 12 2 2 2" xfId="39461"/>
    <cellStyle name="Обычный 3 12 2 3" xfId="17415"/>
    <cellStyle name="Обычный 3 12 2 3 2" xfId="45700"/>
    <cellStyle name="Обычный 3 12 2 4" xfId="25158"/>
    <cellStyle name="Обычный 3 12 2 4 2" xfId="53442"/>
    <cellStyle name="Обычный 3 12 2 5" xfId="31557"/>
    <cellStyle name="Обычный 3 12 2 6" xfId="60742"/>
    <cellStyle name="Обычный 3 12 3" xfId="5273"/>
    <cellStyle name="Обычный 3 12 3 2" xfId="11177"/>
    <cellStyle name="Обычный 3 12 3 2 2" xfId="39462"/>
    <cellStyle name="Обычный 3 12 3 3" xfId="25159"/>
    <cellStyle name="Обычный 3 12 3 3 2" xfId="53443"/>
    <cellStyle name="Обычный 3 12 3 4" xfId="33562"/>
    <cellStyle name="Обычный 3 12 4" xfId="6591"/>
    <cellStyle name="Обычный 3 12 4 2" xfId="11178"/>
    <cellStyle name="Обычный 3 12 4 2 2" xfId="39463"/>
    <cellStyle name="Обычный 3 12 4 3" xfId="25160"/>
    <cellStyle name="Обычный 3 12 4 3 2" xfId="53444"/>
    <cellStyle name="Обычный 3 12 4 4" xfId="34878"/>
    <cellStyle name="Обычный 3 12 5" xfId="11175"/>
    <cellStyle name="Обычный 3 12 5 2" xfId="39460"/>
    <cellStyle name="Обычный 3 12 6" xfId="15440"/>
    <cellStyle name="Обычный 3 12 6 2" xfId="43725"/>
    <cellStyle name="Обычный 3 12 7" xfId="19491"/>
    <cellStyle name="Обычный 3 12 7 2" xfId="47775"/>
    <cellStyle name="Обычный 3 12 8" xfId="20735"/>
    <cellStyle name="Обычный 3 12 8 2" xfId="49019"/>
    <cellStyle name="Обычный 3 12 9" xfId="25157"/>
    <cellStyle name="Обычный 3 12 9 2" xfId="53441"/>
    <cellStyle name="Обычный 3 13" xfId="1688"/>
    <cellStyle name="Обычный 3 13 2" xfId="3663"/>
    <cellStyle name="Обычный 3 13 2 2" xfId="11180"/>
    <cellStyle name="Обычный 3 13 2 2 2" xfId="39465"/>
    <cellStyle name="Обычный 3 13 2 3" xfId="17811"/>
    <cellStyle name="Обычный 3 13 2 3 2" xfId="46096"/>
    <cellStyle name="Обычный 3 13 2 4" xfId="25162"/>
    <cellStyle name="Обычный 3 13 2 4 2" xfId="53446"/>
    <cellStyle name="Обычный 3 13 2 5" xfId="31953"/>
    <cellStyle name="Обычный 3 13 3" xfId="11179"/>
    <cellStyle name="Обычный 3 13 3 2" xfId="39464"/>
    <cellStyle name="Обычный 3 13 4" xfId="15836"/>
    <cellStyle name="Обычный 3 13 4 2" xfId="44121"/>
    <cellStyle name="Обычный 3 13 5" xfId="25161"/>
    <cellStyle name="Обычный 3 13 5 2" xfId="53445"/>
    <cellStyle name="Обычный 3 13 6" xfId="29978"/>
    <cellStyle name="Обычный 3 13 7" xfId="60735"/>
    <cellStyle name="Обычный 3 14" xfId="2346"/>
    <cellStyle name="Обычный 3 14 2" xfId="11181"/>
    <cellStyle name="Обычный 3 14 2 2" xfId="39466"/>
    <cellStyle name="Обычный 3 14 3" xfId="16494"/>
    <cellStyle name="Обычный 3 14 3 2" xfId="44779"/>
    <cellStyle name="Обычный 3 14 4" xfId="25163"/>
    <cellStyle name="Обычный 3 14 4 2" xfId="53447"/>
    <cellStyle name="Обычный 3 14 5" xfId="30636"/>
    <cellStyle name="Обычный 3 15" xfId="4233"/>
    <cellStyle name="Обычный 3 15 2" xfId="11182"/>
    <cellStyle name="Обычный 3 15 2 2" xfId="39467"/>
    <cellStyle name="Обычный 3 15 3" xfId="18381"/>
    <cellStyle name="Обычный 3 15 3 2" xfId="46666"/>
    <cellStyle name="Обычный 3 15 4" xfId="25164"/>
    <cellStyle name="Обычный 3 15 4 2" xfId="53448"/>
    <cellStyle name="Обычный 3 15 5" xfId="32523"/>
    <cellStyle name="Обычный 3 16" xfId="4396"/>
    <cellStyle name="Обычный 3 16 2" xfId="11183"/>
    <cellStyle name="Обычный 3 16 2 2" xfId="39468"/>
    <cellStyle name="Обычный 3 16 3" xfId="18544"/>
    <cellStyle name="Обычный 3 16 3 2" xfId="46829"/>
    <cellStyle name="Обычный 3 16 4" xfId="25165"/>
    <cellStyle name="Обычный 3 16 4 2" xfId="53449"/>
    <cellStyle name="Обычный 3 16 5" xfId="32686"/>
    <cellStyle name="Обычный 3 17" xfId="4561"/>
    <cellStyle name="Обычный 3 17 2" xfId="11184"/>
    <cellStyle name="Обычный 3 17 2 2" xfId="39469"/>
    <cellStyle name="Обычный 3 17 3" xfId="25166"/>
    <cellStyle name="Обычный 3 17 3 2" xfId="53450"/>
    <cellStyle name="Обычный 3 17 4" xfId="32850"/>
    <cellStyle name="Обычный 3 18" xfId="5266"/>
    <cellStyle name="Обычный 3 18 2" xfId="11185"/>
    <cellStyle name="Обычный 3 18 2 2" xfId="39470"/>
    <cellStyle name="Обычный 3 18 3" xfId="25167"/>
    <cellStyle name="Обычный 3 18 3 2" xfId="53451"/>
    <cellStyle name="Обычный 3 18 4" xfId="33555"/>
    <cellStyle name="Обычный 3 19" xfId="6584"/>
    <cellStyle name="Обычный 3 19 2" xfId="11186"/>
    <cellStyle name="Обычный 3 19 2 2" xfId="39471"/>
    <cellStyle name="Обычный 3 19 3" xfId="25168"/>
    <cellStyle name="Обычный 3 19 3 2" xfId="53452"/>
    <cellStyle name="Обычный 3 19 4" xfId="34871"/>
    <cellStyle name="Обычный 3 2" xfId="283"/>
    <cellStyle name="Обычный 3 2 10" xfId="697"/>
    <cellStyle name="Обычный 3 2 10 10" xfId="20737"/>
    <cellStyle name="Обычный 3 2 10 10 2" xfId="49021"/>
    <cellStyle name="Обычный 3 2 10 11" xfId="25170"/>
    <cellStyle name="Обычный 3 2 10 11 2" xfId="53454"/>
    <cellStyle name="Обычный 3 2 10 12" xfId="28991"/>
    <cellStyle name="Обычный 3 2 10 13" xfId="58044"/>
    <cellStyle name="Обычный 3 2 10 14" xfId="59390"/>
    <cellStyle name="Обычный 3 2 10 2" xfId="1296"/>
    <cellStyle name="Обычный 3 2 10 2 10" xfId="29587"/>
    <cellStyle name="Обычный 3 2 10 2 11" xfId="58045"/>
    <cellStyle name="Обычный 3 2 10 2 12" xfId="59391"/>
    <cellStyle name="Обычный 3 2 10 2 2" xfId="3272"/>
    <cellStyle name="Обычный 3 2 10 2 2 2" xfId="11190"/>
    <cellStyle name="Обычный 3 2 10 2 2 2 2" xfId="39475"/>
    <cellStyle name="Обычный 3 2 10 2 2 3" xfId="17420"/>
    <cellStyle name="Обычный 3 2 10 2 2 3 2" xfId="45705"/>
    <cellStyle name="Обычный 3 2 10 2 2 4" xfId="25172"/>
    <cellStyle name="Обычный 3 2 10 2 2 4 2" xfId="53456"/>
    <cellStyle name="Обычный 3 2 10 2 2 5" xfId="31562"/>
    <cellStyle name="Обычный 3 2 10 2 2 6" xfId="60745"/>
    <cellStyle name="Обычный 3 2 10 2 3" xfId="5276"/>
    <cellStyle name="Обычный 3 2 10 2 3 2" xfId="11191"/>
    <cellStyle name="Обычный 3 2 10 2 3 2 2" xfId="39476"/>
    <cellStyle name="Обычный 3 2 10 2 3 3" xfId="25173"/>
    <cellStyle name="Обычный 3 2 10 2 3 3 2" xfId="53457"/>
    <cellStyle name="Обычный 3 2 10 2 3 4" xfId="33565"/>
    <cellStyle name="Обычный 3 2 10 2 4" xfId="6594"/>
    <cellStyle name="Обычный 3 2 10 2 4 2" xfId="11192"/>
    <cellStyle name="Обычный 3 2 10 2 4 2 2" xfId="39477"/>
    <cellStyle name="Обычный 3 2 10 2 4 3" xfId="25174"/>
    <cellStyle name="Обычный 3 2 10 2 4 3 2" xfId="53458"/>
    <cellStyle name="Обычный 3 2 10 2 4 4" xfId="34881"/>
    <cellStyle name="Обычный 3 2 10 2 5" xfId="11189"/>
    <cellStyle name="Обычный 3 2 10 2 5 2" xfId="39474"/>
    <cellStyle name="Обычный 3 2 10 2 6" xfId="15445"/>
    <cellStyle name="Обычный 3 2 10 2 6 2" xfId="43730"/>
    <cellStyle name="Обычный 3 2 10 2 7" xfId="19493"/>
    <cellStyle name="Обычный 3 2 10 2 7 2" xfId="47777"/>
    <cellStyle name="Обычный 3 2 10 2 8" xfId="20738"/>
    <cellStyle name="Обычный 3 2 10 2 8 2" xfId="49022"/>
    <cellStyle name="Обычный 3 2 10 2 9" xfId="25171"/>
    <cellStyle name="Обычный 3 2 10 2 9 2" xfId="53455"/>
    <cellStyle name="Обычный 3 2 10 3" xfId="2018"/>
    <cellStyle name="Обычный 3 2 10 3 2" xfId="3993"/>
    <cellStyle name="Обычный 3 2 10 3 2 2" xfId="11194"/>
    <cellStyle name="Обычный 3 2 10 3 2 2 2" xfId="39479"/>
    <cellStyle name="Обычный 3 2 10 3 2 3" xfId="18141"/>
    <cellStyle name="Обычный 3 2 10 3 2 3 2" xfId="46426"/>
    <cellStyle name="Обычный 3 2 10 3 2 4" xfId="25176"/>
    <cellStyle name="Обычный 3 2 10 3 2 4 2" xfId="53460"/>
    <cellStyle name="Обычный 3 2 10 3 2 5" xfId="32283"/>
    <cellStyle name="Обычный 3 2 10 3 3" xfId="11193"/>
    <cellStyle name="Обычный 3 2 10 3 3 2" xfId="39478"/>
    <cellStyle name="Обычный 3 2 10 3 4" xfId="16166"/>
    <cellStyle name="Обычный 3 2 10 3 4 2" xfId="44451"/>
    <cellStyle name="Обычный 3 2 10 3 5" xfId="25175"/>
    <cellStyle name="Обычный 3 2 10 3 5 2" xfId="53459"/>
    <cellStyle name="Обычный 3 2 10 3 6" xfId="30308"/>
    <cellStyle name="Обычный 3 2 10 3 7" xfId="60744"/>
    <cellStyle name="Обычный 3 2 10 4" xfId="2676"/>
    <cellStyle name="Обычный 3 2 10 4 2" xfId="11195"/>
    <cellStyle name="Обычный 3 2 10 4 2 2" xfId="39480"/>
    <cellStyle name="Обычный 3 2 10 4 3" xfId="16824"/>
    <cellStyle name="Обычный 3 2 10 4 3 2" xfId="45109"/>
    <cellStyle name="Обычный 3 2 10 4 4" xfId="25177"/>
    <cellStyle name="Обычный 3 2 10 4 4 2" xfId="53461"/>
    <cellStyle name="Обычный 3 2 10 4 5" xfId="30966"/>
    <cellStyle name="Обычный 3 2 10 5" xfId="5275"/>
    <cellStyle name="Обычный 3 2 10 5 2" xfId="11196"/>
    <cellStyle name="Обычный 3 2 10 5 2 2" xfId="39481"/>
    <cellStyle name="Обычный 3 2 10 5 3" xfId="25178"/>
    <cellStyle name="Обычный 3 2 10 5 3 2" xfId="53462"/>
    <cellStyle name="Обычный 3 2 10 5 4" xfId="33564"/>
    <cellStyle name="Обычный 3 2 10 6" xfId="6593"/>
    <cellStyle name="Обычный 3 2 10 6 2" xfId="11197"/>
    <cellStyle name="Обычный 3 2 10 6 2 2" xfId="39482"/>
    <cellStyle name="Обычный 3 2 10 6 3" xfId="25179"/>
    <cellStyle name="Обычный 3 2 10 6 3 2" xfId="53463"/>
    <cellStyle name="Обычный 3 2 10 6 4" xfId="34880"/>
    <cellStyle name="Обычный 3 2 10 7" xfId="11188"/>
    <cellStyle name="Обычный 3 2 10 7 2" xfId="39473"/>
    <cellStyle name="Обычный 3 2 10 8" xfId="14849"/>
    <cellStyle name="Обычный 3 2 10 8 2" xfId="43134"/>
    <cellStyle name="Обычный 3 2 10 9" xfId="19492"/>
    <cellStyle name="Обычный 3 2 10 9 2" xfId="47776"/>
    <cellStyle name="Обычный 3 2 11" xfId="1295"/>
    <cellStyle name="Обычный 3 2 11 10" xfId="29586"/>
    <cellStyle name="Обычный 3 2 11 11" xfId="58046"/>
    <cellStyle name="Обычный 3 2 11 12" xfId="59392"/>
    <cellStyle name="Обычный 3 2 11 2" xfId="3271"/>
    <cellStyle name="Обычный 3 2 11 2 2" xfId="11199"/>
    <cellStyle name="Обычный 3 2 11 2 2 2" xfId="39484"/>
    <cellStyle name="Обычный 3 2 11 2 3" xfId="17419"/>
    <cellStyle name="Обычный 3 2 11 2 3 2" xfId="45704"/>
    <cellStyle name="Обычный 3 2 11 2 4" xfId="25181"/>
    <cellStyle name="Обычный 3 2 11 2 4 2" xfId="53465"/>
    <cellStyle name="Обычный 3 2 11 2 5" xfId="31561"/>
    <cellStyle name="Обычный 3 2 11 2 6" xfId="60746"/>
    <cellStyle name="Обычный 3 2 11 3" xfId="5277"/>
    <cellStyle name="Обычный 3 2 11 3 2" xfId="11200"/>
    <cellStyle name="Обычный 3 2 11 3 2 2" xfId="39485"/>
    <cellStyle name="Обычный 3 2 11 3 3" xfId="25182"/>
    <cellStyle name="Обычный 3 2 11 3 3 2" xfId="53466"/>
    <cellStyle name="Обычный 3 2 11 3 4" xfId="33566"/>
    <cellStyle name="Обычный 3 2 11 4" xfId="6595"/>
    <cellStyle name="Обычный 3 2 11 4 2" xfId="11201"/>
    <cellStyle name="Обычный 3 2 11 4 2 2" xfId="39486"/>
    <cellStyle name="Обычный 3 2 11 4 3" xfId="25183"/>
    <cellStyle name="Обычный 3 2 11 4 3 2" xfId="53467"/>
    <cellStyle name="Обычный 3 2 11 4 4" xfId="34882"/>
    <cellStyle name="Обычный 3 2 11 5" xfId="11198"/>
    <cellStyle name="Обычный 3 2 11 5 2" xfId="39483"/>
    <cellStyle name="Обычный 3 2 11 6" xfId="15444"/>
    <cellStyle name="Обычный 3 2 11 6 2" xfId="43729"/>
    <cellStyle name="Обычный 3 2 11 7" xfId="19494"/>
    <cellStyle name="Обычный 3 2 11 7 2" xfId="47778"/>
    <cellStyle name="Обычный 3 2 11 8" xfId="20739"/>
    <cellStyle name="Обычный 3 2 11 8 2" xfId="49023"/>
    <cellStyle name="Обычный 3 2 11 9" xfId="25180"/>
    <cellStyle name="Обычный 3 2 11 9 2" xfId="53464"/>
    <cellStyle name="Обычный 3 2 12" xfId="1689"/>
    <cellStyle name="Обычный 3 2 12 2" xfId="3664"/>
    <cellStyle name="Обычный 3 2 12 2 2" xfId="11203"/>
    <cellStyle name="Обычный 3 2 12 2 2 2" xfId="39488"/>
    <cellStyle name="Обычный 3 2 12 2 3" xfId="17812"/>
    <cellStyle name="Обычный 3 2 12 2 3 2" xfId="46097"/>
    <cellStyle name="Обычный 3 2 12 2 4" xfId="25185"/>
    <cellStyle name="Обычный 3 2 12 2 4 2" xfId="53469"/>
    <cellStyle name="Обычный 3 2 12 2 5" xfId="31954"/>
    <cellStyle name="Обычный 3 2 12 3" xfId="11202"/>
    <cellStyle name="Обычный 3 2 12 3 2" xfId="39487"/>
    <cellStyle name="Обычный 3 2 12 4" xfId="15837"/>
    <cellStyle name="Обычный 3 2 12 4 2" xfId="44122"/>
    <cellStyle name="Обычный 3 2 12 5" xfId="25184"/>
    <cellStyle name="Обычный 3 2 12 5 2" xfId="53468"/>
    <cellStyle name="Обычный 3 2 12 6" xfId="29979"/>
    <cellStyle name="Обычный 3 2 12 7" xfId="60743"/>
    <cellStyle name="Обычный 3 2 13" xfId="2347"/>
    <cellStyle name="Обычный 3 2 13 2" xfId="11204"/>
    <cellStyle name="Обычный 3 2 13 2 2" xfId="39489"/>
    <cellStyle name="Обычный 3 2 13 3" xfId="16495"/>
    <cellStyle name="Обычный 3 2 13 3 2" xfId="44780"/>
    <cellStyle name="Обычный 3 2 13 4" xfId="25186"/>
    <cellStyle name="Обычный 3 2 13 4 2" xfId="53470"/>
    <cellStyle name="Обычный 3 2 13 5" xfId="30637"/>
    <cellStyle name="Обычный 3 2 14" xfId="4234"/>
    <cellStyle name="Обычный 3 2 14 2" xfId="11205"/>
    <cellStyle name="Обычный 3 2 14 2 2" xfId="39490"/>
    <cellStyle name="Обычный 3 2 14 3" xfId="18382"/>
    <cellStyle name="Обычный 3 2 14 3 2" xfId="46667"/>
    <cellStyle name="Обычный 3 2 14 4" xfId="25187"/>
    <cellStyle name="Обычный 3 2 14 4 2" xfId="53471"/>
    <cellStyle name="Обычный 3 2 14 5" xfId="32524"/>
    <cellStyle name="Обычный 3 2 15" xfId="4397"/>
    <cellStyle name="Обычный 3 2 15 2" xfId="11206"/>
    <cellStyle name="Обычный 3 2 15 2 2" xfId="39491"/>
    <cellStyle name="Обычный 3 2 15 3" xfId="18545"/>
    <cellStyle name="Обычный 3 2 15 3 2" xfId="46830"/>
    <cellStyle name="Обычный 3 2 15 4" xfId="25188"/>
    <cellStyle name="Обычный 3 2 15 4 2" xfId="53472"/>
    <cellStyle name="Обычный 3 2 15 5" xfId="32687"/>
    <cellStyle name="Обычный 3 2 16" xfId="5274"/>
    <cellStyle name="Обычный 3 2 16 2" xfId="11207"/>
    <cellStyle name="Обычный 3 2 16 2 2" xfId="39492"/>
    <cellStyle name="Обычный 3 2 16 3" xfId="25189"/>
    <cellStyle name="Обычный 3 2 16 3 2" xfId="53473"/>
    <cellStyle name="Обычный 3 2 16 4" xfId="33563"/>
    <cellStyle name="Обычный 3 2 17" xfId="6592"/>
    <cellStyle name="Обычный 3 2 17 2" xfId="11208"/>
    <cellStyle name="Обычный 3 2 17 2 2" xfId="39493"/>
    <cellStyle name="Обычный 3 2 17 3" xfId="25190"/>
    <cellStyle name="Обычный 3 2 17 3 2" xfId="53474"/>
    <cellStyle name="Обычный 3 2 17 4" xfId="34879"/>
    <cellStyle name="Обычный 3 2 18" xfId="7286"/>
    <cellStyle name="Обычный 3 2 18 2" xfId="11209"/>
    <cellStyle name="Обычный 3 2 18 2 2" xfId="39494"/>
    <cellStyle name="Обычный 3 2 18 3" xfId="25191"/>
    <cellStyle name="Обычный 3 2 18 3 2" xfId="53475"/>
    <cellStyle name="Обычный 3 2 18 4" xfId="35571"/>
    <cellStyle name="Обычный 3 2 19" xfId="11187"/>
    <cellStyle name="Обычный 3 2 19 2" xfId="39472"/>
    <cellStyle name="Обычный 3 2 2" xfId="284"/>
    <cellStyle name="Обычный 3 2 2 10" xfId="1690"/>
    <cellStyle name="Обычный 3 2 2 10 2" xfId="3665"/>
    <cellStyle name="Обычный 3 2 2 10 2 2" xfId="11212"/>
    <cellStyle name="Обычный 3 2 2 10 2 2 2" xfId="39497"/>
    <cellStyle name="Обычный 3 2 2 10 2 3" xfId="17813"/>
    <cellStyle name="Обычный 3 2 2 10 2 3 2" xfId="46098"/>
    <cellStyle name="Обычный 3 2 2 10 2 4" xfId="25194"/>
    <cellStyle name="Обычный 3 2 2 10 2 4 2" xfId="53478"/>
    <cellStyle name="Обычный 3 2 2 10 2 5" xfId="31955"/>
    <cellStyle name="Обычный 3 2 2 10 3" xfId="11211"/>
    <cellStyle name="Обычный 3 2 2 10 3 2" xfId="39496"/>
    <cellStyle name="Обычный 3 2 2 10 4" xfId="15838"/>
    <cellStyle name="Обычный 3 2 2 10 4 2" xfId="44123"/>
    <cellStyle name="Обычный 3 2 2 10 5" xfId="25193"/>
    <cellStyle name="Обычный 3 2 2 10 5 2" xfId="53477"/>
    <cellStyle name="Обычный 3 2 2 10 6" xfId="29980"/>
    <cellStyle name="Обычный 3 2 2 10 7" xfId="60747"/>
    <cellStyle name="Обычный 3 2 2 11" xfId="2348"/>
    <cellStyle name="Обычный 3 2 2 11 2" xfId="11213"/>
    <cellStyle name="Обычный 3 2 2 11 2 2" xfId="39498"/>
    <cellStyle name="Обычный 3 2 2 11 3" xfId="16496"/>
    <cellStyle name="Обычный 3 2 2 11 3 2" xfId="44781"/>
    <cellStyle name="Обычный 3 2 2 11 4" xfId="25195"/>
    <cellStyle name="Обычный 3 2 2 11 4 2" xfId="53479"/>
    <cellStyle name="Обычный 3 2 2 11 5" xfId="30638"/>
    <cellStyle name="Обычный 3 2 2 12" xfId="4237"/>
    <cellStyle name="Обычный 3 2 2 12 2" xfId="11214"/>
    <cellStyle name="Обычный 3 2 2 12 2 2" xfId="39499"/>
    <cellStyle name="Обычный 3 2 2 12 3" xfId="18385"/>
    <cellStyle name="Обычный 3 2 2 12 3 2" xfId="46670"/>
    <cellStyle name="Обычный 3 2 2 12 4" xfId="25196"/>
    <cellStyle name="Обычный 3 2 2 12 4 2" xfId="53480"/>
    <cellStyle name="Обычный 3 2 2 12 5" xfId="32527"/>
    <cellStyle name="Обычный 3 2 2 13" xfId="4400"/>
    <cellStyle name="Обычный 3 2 2 13 2" xfId="11215"/>
    <cellStyle name="Обычный 3 2 2 13 2 2" xfId="39500"/>
    <cellStyle name="Обычный 3 2 2 13 3" xfId="18548"/>
    <cellStyle name="Обычный 3 2 2 13 3 2" xfId="46833"/>
    <cellStyle name="Обычный 3 2 2 13 4" xfId="25197"/>
    <cellStyle name="Обычный 3 2 2 13 4 2" xfId="53481"/>
    <cellStyle name="Обычный 3 2 2 13 5" xfId="32690"/>
    <cellStyle name="Обычный 3 2 2 14" xfId="5278"/>
    <cellStyle name="Обычный 3 2 2 14 2" xfId="11216"/>
    <cellStyle name="Обычный 3 2 2 14 2 2" xfId="39501"/>
    <cellStyle name="Обычный 3 2 2 14 3" xfId="25198"/>
    <cellStyle name="Обычный 3 2 2 14 3 2" xfId="53482"/>
    <cellStyle name="Обычный 3 2 2 14 4" xfId="33567"/>
    <cellStyle name="Обычный 3 2 2 15" xfId="6596"/>
    <cellStyle name="Обычный 3 2 2 15 2" xfId="11217"/>
    <cellStyle name="Обычный 3 2 2 15 2 2" xfId="39502"/>
    <cellStyle name="Обычный 3 2 2 15 3" xfId="25199"/>
    <cellStyle name="Обычный 3 2 2 15 3 2" xfId="53483"/>
    <cellStyle name="Обычный 3 2 2 15 4" xfId="34883"/>
    <cellStyle name="Обычный 3 2 2 16" xfId="7287"/>
    <cellStyle name="Обычный 3 2 2 16 2" xfId="11218"/>
    <cellStyle name="Обычный 3 2 2 16 2 2" xfId="39503"/>
    <cellStyle name="Обычный 3 2 2 16 3" xfId="25200"/>
    <cellStyle name="Обычный 3 2 2 16 3 2" xfId="53484"/>
    <cellStyle name="Обычный 3 2 2 16 4" xfId="35572"/>
    <cellStyle name="Обычный 3 2 2 17" xfId="11210"/>
    <cellStyle name="Обычный 3 2 2 17 2" xfId="39495"/>
    <cellStyle name="Обычный 3 2 2 18" xfId="14521"/>
    <cellStyle name="Обычный 3 2 2 18 2" xfId="42806"/>
    <cellStyle name="Обычный 3 2 2 19" xfId="18798"/>
    <cellStyle name="Обычный 3 2 2 19 2" xfId="47082"/>
    <cellStyle name="Обычный 3 2 2 2" xfId="285"/>
    <cellStyle name="Обычный 3 2 2 2 10" xfId="4326"/>
    <cellStyle name="Обычный 3 2 2 2 10 2" xfId="11220"/>
    <cellStyle name="Обычный 3 2 2 2 10 2 2" xfId="39505"/>
    <cellStyle name="Обычный 3 2 2 2 10 3" xfId="18474"/>
    <cellStyle name="Обычный 3 2 2 2 10 3 2" xfId="46759"/>
    <cellStyle name="Обычный 3 2 2 2 10 4" xfId="25202"/>
    <cellStyle name="Обычный 3 2 2 2 10 4 2" xfId="53486"/>
    <cellStyle name="Обычный 3 2 2 2 10 5" xfId="32616"/>
    <cellStyle name="Обычный 3 2 2 2 11" xfId="4489"/>
    <cellStyle name="Обычный 3 2 2 2 11 2" xfId="11221"/>
    <cellStyle name="Обычный 3 2 2 2 11 2 2" xfId="39506"/>
    <cellStyle name="Обычный 3 2 2 2 11 3" xfId="18637"/>
    <cellStyle name="Обычный 3 2 2 2 11 3 2" xfId="46922"/>
    <cellStyle name="Обычный 3 2 2 2 11 4" xfId="25203"/>
    <cellStyle name="Обычный 3 2 2 2 11 4 2" xfId="53487"/>
    <cellStyle name="Обычный 3 2 2 2 11 5" xfId="32779"/>
    <cellStyle name="Обычный 3 2 2 2 12" xfId="5279"/>
    <cellStyle name="Обычный 3 2 2 2 12 2" xfId="11222"/>
    <cellStyle name="Обычный 3 2 2 2 12 2 2" xfId="39507"/>
    <cellStyle name="Обычный 3 2 2 2 12 3" xfId="25204"/>
    <cellStyle name="Обычный 3 2 2 2 12 3 2" xfId="53488"/>
    <cellStyle name="Обычный 3 2 2 2 12 4" xfId="33568"/>
    <cellStyle name="Обычный 3 2 2 2 13" xfId="6597"/>
    <cellStyle name="Обычный 3 2 2 2 13 2" xfId="11223"/>
    <cellStyle name="Обычный 3 2 2 2 13 2 2" xfId="39508"/>
    <cellStyle name="Обычный 3 2 2 2 13 3" xfId="25205"/>
    <cellStyle name="Обычный 3 2 2 2 13 3 2" xfId="53489"/>
    <cellStyle name="Обычный 3 2 2 2 13 4" xfId="34884"/>
    <cellStyle name="Обычный 3 2 2 2 14" xfId="7288"/>
    <cellStyle name="Обычный 3 2 2 2 14 2" xfId="11224"/>
    <cellStyle name="Обычный 3 2 2 2 14 2 2" xfId="39509"/>
    <cellStyle name="Обычный 3 2 2 2 14 3" xfId="25206"/>
    <cellStyle name="Обычный 3 2 2 2 14 3 2" xfId="53490"/>
    <cellStyle name="Обычный 3 2 2 2 14 4" xfId="35573"/>
    <cellStyle name="Обычный 3 2 2 2 15" xfId="11219"/>
    <cellStyle name="Обычный 3 2 2 2 15 2" xfId="39504"/>
    <cellStyle name="Обычный 3 2 2 2 16" xfId="14522"/>
    <cellStyle name="Обычный 3 2 2 2 16 2" xfId="42807"/>
    <cellStyle name="Обычный 3 2 2 2 17" xfId="18799"/>
    <cellStyle name="Обычный 3 2 2 2 17 2" xfId="47083"/>
    <cellStyle name="Обычный 3 2 2 2 18" xfId="20741"/>
    <cellStyle name="Обычный 3 2 2 2 18 2" xfId="49025"/>
    <cellStyle name="Обычный 3 2 2 2 19" xfId="25201"/>
    <cellStyle name="Обычный 3 2 2 2 19 2" xfId="53485"/>
    <cellStyle name="Обычный 3 2 2 2 2" xfId="286"/>
    <cellStyle name="Обычный 3 2 2 2 2 10" xfId="5280"/>
    <cellStyle name="Обычный 3 2 2 2 2 10 2" xfId="11226"/>
    <cellStyle name="Обычный 3 2 2 2 2 10 2 2" xfId="39511"/>
    <cellStyle name="Обычный 3 2 2 2 2 10 3" xfId="25208"/>
    <cellStyle name="Обычный 3 2 2 2 2 10 3 2" xfId="53492"/>
    <cellStyle name="Обычный 3 2 2 2 2 10 4" xfId="33569"/>
    <cellStyle name="Обычный 3 2 2 2 2 11" xfId="6598"/>
    <cellStyle name="Обычный 3 2 2 2 2 11 2" xfId="11227"/>
    <cellStyle name="Обычный 3 2 2 2 2 11 2 2" xfId="39512"/>
    <cellStyle name="Обычный 3 2 2 2 2 11 3" xfId="25209"/>
    <cellStyle name="Обычный 3 2 2 2 2 11 3 2" xfId="53493"/>
    <cellStyle name="Обычный 3 2 2 2 2 11 4" xfId="34885"/>
    <cellStyle name="Обычный 3 2 2 2 2 12" xfId="7289"/>
    <cellStyle name="Обычный 3 2 2 2 2 12 2" xfId="11228"/>
    <cellStyle name="Обычный 3 2 2 2 2 12 2 2" xfId="39513"/>
    <cellStyle name="Обычный 3 2 2 2 2 12 3" xfId="25210"/>
    <cellStyle name="Обычный 3 2 2 2 2 12 3 2" xfId="53494"/>
    <cellStyle name="Обычный 3 2 2 2 2 12 4" xfId="35574"/>
    <cellStyle name="Обычный 3 2 2 2 2 13" xfId="11225"/>
    <cellStyle name="Обычный 3 2 2 2 2 13 2" xfId="39510"/>
    <cellStyle name="Обычный 3 2 2 2 2 14" xfId="14523"/>
    <cellStyle name="Обычный 3 2 2 2 2 14 2" xfId="42808"/>
    <cellStyle name="Обычный 3 2 2 2 2 15" xfId="18800"/>
    <cellStyle name="Обычный 3 2 2 2 2 15 2" xfId="47084"/>
    <cellStyle name="Обычный 3 2 2 2 2 16" xfId="20742"/>
    <cellStyle name="Обычный 3 2 2 2 2 16 2" xfId="49026"/>
    <cellStyle name="Обычный 3 2 2 2 2 17" xfId="25207"/>
    <cellStyle name="Обычный 3 2 2 2 2 17 2" xfId="53491"/>
    <cellStyle name="Обычный 3 2 2 2 2 18" xfId="28503"/>
    <cellStyle name="Обычный 3 2 2 2 2 18 2" xfId="56787"/>
    <cellStyle name="Обычный 3 2 2 2 2 19" xfId="28665"/>
    <cellStyle name="Обычный 3 2 2 2 2 2" xfId="287"/>
    <cellStyle name="Обычный 3 2 2 2 2 2 10" xfId="6599"/>
    <cellStyle name="Обычный 3 2 2 2 2 2 10 2" xfId="11230"/>
    <cellStyle name="Обычный 3 2 2 2 2 2 10 2 2" xfId="39515"/>
    <cellStyle name="Обычный 3 2 2 2 2 2 10 3" xfId="25212"/>
    <cellStyle name="Обычный 3 2 2 2 2 2 10 3 2" xfId="53496"/>
    <cellStyle name="Обычный 3 2 2 2 2 2 10 4" xfId="34886"/>
    <cellStyle name="Обычный 3 2 2 2 2 2 11" xfId="7290"/>
    <cellStyle name="Обычный 3 2 2 2 2 2 11 2" xfId="11231"/>
    <cellStyle name="Обычный 3 2 2 2 2 2 11 2 2" xfId="39516"/>
    <cellStyle name="Обычный 3 2 2 2 2 2 11 3" xfId="25213"/>
    <cellStyle name="Обычный 3 2 2 2 2 2 11 3 2" xfId="53497"/>
    <cellStyle name="Обычный 3 2 2 2 2 2 11 4" xfId="35575"/>
    <cellStyle name="Обычный 3 2 2 2 2 2 12" xfId="11229"/>
    <cellStyle name="Обычный 3 2 2 2 2 2 12 2" xfId="39514"/>
    <cellStyle name="Обычный 3 2 2 2 2 2 13" xfId="14524"/>
    <cellStyle name="Обычный 3 2 2 2 2 2 13 2" xfId="42809"/>
    <cellStyle name="Обычный 3 2 2 2 2 2 14" xfId="18801"/>
    <cellStyle name="Обычный 3 2 2 2 2 2 14 2" xfId="47085"/>
    <cellStyle name="Обычный 3 2 2 2 2 2 15" xfId="20743"/>
    <cellStyle name="Обычный 3 2 2 2 2 2 15 2" xfId="49027"/>
    <cellStyle name="Обычный 3 2 2 2 2 2 16" xfId="25211"/>
    <cellStyle name="Обычный 3 2 2 2 2 2 16 2" xfId="53495"/>
    <cellStyle name="Обычный 3 2 2 2 2 2 17" xfId="28504"/>
    <cellStyle name="Обычный 3 2 2 2 2 2 17 2" xfId="56788"/>
    <cellStyle name="Обычный 3 2 2 2 2 2 18" xfId="28666"/>
    <cellStyle name="Обычный 3 2 2 2 2 2 19" xfId="56948"/>
    <cellStyle name="Обычный 3 2 2 2 2 2 2" xfId="529"/>
    <cellStyle name="Обычный 3 2 2 2 2 2 2 10" xfId="19495"/>
    <cellStyle name="Обычный 3 2 2 2 2 2 2 10 2" xfId="47779"/>
    <cellStyle name="Обычный 3 2 2 2 2 2 2 11" xfId="20744"/>
    <cellStyle name="Обычный 3 2 2 2 2 2 2 11 2" xfId="49028"/>
    <cellStyle name="Обычный 3 2 2 2 2 2 2 12" xfId="25214"/>
    <cellStyle name="Обычный 3 2 2 2 2 2 2 12 2" xfId="53498"/>
    <cellStyle name="Обычный 3 2 2 2 2 2 2 13" xfId="28830"/>
    <cellStyle name="Обычный 3 2 2 2 2 2 2 14" xfId="58051"/>
    <cellStyle name="Обычный 3 2 2 2 2 2 2 15" xfId="59397"/>
    <cellStyle name="Обычный 3 2 2 2 2 2 2 2" xfId="867"/>
    <cellStyle name="Обычный 3 2 2 2 2 2 2 2 10" xfId="20745"/>
    <cellStyle name="Обычный 3 2 2 2 2 2 2 2 10 2" xfId="49029"/>
    <cellStyle name="Обычный 3 2 2 2 2 2 2 2 11" xfId="25215"/>
    <cellStyle name="Обычный 3 2 2 2 2 2 2 2 11 2" xfId="53499"/>
    <cellStyle name="Обычный 3 2 2 2 2 2 2 2 12" xfId="29159"/>
    <cellStyle name="Обычный 3 2 2 2 2 2 2 2 13" xfId="58052"/>
    <cellStyle name="Обычный 3 2 2 2 2 2 2 2 14" xfId="59398"/>
    <cellStyle name="Обычный 3 2 2 2 2 2 2 2 2" xfId="1302"/>
    <cellStyle name="Обычный 3 2 2 2 2 2 2 2 2 10" xfId="29593"/>
    <cellStyle name="Обычный 3 2 2 2 2 2 2 2 2 11" xfId="58053"/>
    <cellStyle name="Обычный 3 2 2 2 2 2 2 2 2 12" xfId="59399"/>
    <cellStyle name="Обычный 3 2 2 2 2 2 2 2 2 2" xfId="3278"/>
    <cellStyle name="Обычный 3 2 2 2 2 2 2 2 2 2 2" xfId="11235"/>
    <cellStyle name="Обычный 3 2 2 2 2 2 2 2 2 2 2 2" xfId="39520"/>
    <cellStyle name="Обычный 3 2 2 2 2 2 2 2 2 2 3" xfId="17426"/>
    <cellStyle name="Обычный 3 2 2 2 2 2 2 2 2 2 3 2" xfId="45711"/>
    <cellStyle name="Обычный 3 2 2 2 2 2 2 2 2 2 4" xfId="25217"/>
    <cellStyle name="Обычный 3 2 2 2 2 2 2 2 2 2 4 2" xfId="53501"/>
    <cellStyle name="Обычный 3 2 2 2 2 2 2 2 2 2 5" xfId="31568"/>
    <cellStyle name="Обычный 3 2 2 2 2 2 2 2 2 2 6" xfId="60753"/>
    <cellStyle name="Обычный 3 2 2 2 2 2 2 2 2 3" xfId="5284"/>
    <cellStyle name="Обычный 3 2 2 2 2 2 2 2 2 3 2" xfId="11236"/>
    <cellStyle name="Обычный 3 2 2 2 2 2 2 2 2 3 2 2" xfId="39521"/>
    <cellStyle name="Обычный 3 2 2 2 2 2 2 2 2 3 3" xfId="25218"/>
    <cellStyle name="Обычный 3 2 2 2 2 2 2 2 2 3 3 2" xfId="53502"/>
    <cellStyle name="Обычный 3 2 2 2 2 2 2 2 2 3 4" xfId="33573"/>
    <cellStyle name="Обычный 3 2 2 2 2 2 2 2 2 4" xfId="6602"/>
    <cellStyle name="Обычный 3 2 2 2 2 2 2 2 2 4 2" xfId="11237"/>
    <cellStyle name="Обычный 3 2 2 2 2 2 2 2 2 4 2 2" xfId="39522"/>
    <cellStyle name="Обычный 3 2 2 2 2 2 2 2 2 4 3" xfId="25219"/>
    <cellStyle name="Обычный 3 2 2 2 2 2 2 2 2 4 3 2" xfId="53503"/>
    <cellStyle name="Обычный 3 2 2 2 2 2 2 2 2 4 4" xfId="34889"/>
    <cellStyle name="Обычный 3 2 2 2 2 2 2 2 2 5" xfId="11234"/>
    <cellStyle name="Обычный 3 2 2 2 2 2 2 2 2 5 2" xfId="39519"/>
    <cellStyle name="Обычный 3 2 2 2 2 2 2 2 2 6" xfId="15451"/>
    <cellStyle name="Обычный 3 2 2 2 2 2 2 2 2 6 2" xfId="43736"/>
    <cellStyle name="Обычный 3 2 2 2 2 2 2 2 2 7" xfId="19497"/>
    <cellStyle name="Обычный 3 2 2 2 2 2 2 2 2 7 2" xfId="47781"/>
    <cellStyle name="Обычный 3 2 2 2 2 2 2 2 2 8" xfId="20746"/>
    <cellStyle name="Обычный 3 2 2 2 2 2 2 2 2 8 2" xfId="49030"/>
    <cellStyle name="Обычный 3 2 2 2 2 2 2 2 2 9" xfId="25216"/>
    <cellStyle name="Обычный 3 2 2 2 2 2 2 2 2 9 2" xfId="53500"/>
    <cellStyle name="Обычный 3 2 2 2 2 2 2 2 3" xfId="2186"/>
    <cellStyle name="Обычный 3 2 2 2 2 2 2 2 3 2" xfId="4161"/>
    <cellStyle name="Обычный 3 2 2 2 2 2 2 2 3 2 2" xfId="11239"/>
    <cellStyle name="Обычный 3 2 2 2 2 2 2 2 3 2 2 2" xfId="39524"/>
    <cellStyle name="Обычный 3 2 2 2 2 2 2 2 3 2 3" xfId="18309"/>
    <cellStyle name="Обычный 3 2 2 2 2 2 2 2 3 2 3 2" xfId="46594"/>
    <cellStyle name="Обычный 3 2 2 2 2 2 2 2 3 2 4" xfId="25221"/>
    <cellStyle name="Обычный 3 2 2 2 2 2 2 2 3 2 4 2" xfId="53505"/>
    <cellStyle name="Обычный 3 2 2 2 2 2 2 2 3 2 5" xfId="32451"/>
    <cellStyle name="Обычный 3 2 2 2 2 2 2 2 3 3" xfId="11238"/>
    <cellStyle name="Обычный 3 2 2 2 2 2 2 2 3 3 2" xfId="39523"/>
    <cellStyle name="Обычный 3 2 2 2 2 2 2 2 3 4" xfId="16334"/>
    <cellStyle name="Обычный 3 2 2 2 2 2 2 2 3 4 2" xfId="44619"/>
    <cellStyle name="Обычный 3 2 2 2 2 2 2 2 3 5" xfId="25220"/>
    <cellStyle name="Обычный 3 2 2 2 2 2 2 2 3 5 2" xfId="53504"/>
    <cellStyle name="Обычный 3 2 2 2 2 2 2 2 3 6" xfId="30476"/>
    <cellStyle name="Обычный 3 2 2 2 2 2 2 2 3 7" xfId="60752"/>
    <cellStyle name="Обычный 3 2 2 2 2 2 2 2 4" xfId="2844"/>
    <cellStyle name="Обычный 3 2 2 2 2 2 2 2 4 2" xfId="11240"/>
    <cellStyle name="Обычный 3 2 2 2 2 2 2 2 4 2 2" xfId="39525"/>
    <cellStyle name="Обычный 3 2 2 2 2 2 2 2 4 3" xfId="16992"/>
    <cellStyle name="Обычный 3 2 2 2 2 2 2 2 4 3 2" xfId="45277"/>
    <cellStyle name="Обычный 3 2 2 2 2 2 2 2 4 4" xfId="25222"/>
    <cellStyle name="Обычный 3 2 2 2 2 2 2 2 4 4 2" xfId="53506"/>
    <cellStyle name="Обычный 3 2 2 2 2 2 2 2 4 5" xfId="31134"/>
    <cellStyle name="Обычный 3 2 2 2 2 2 2 2 5" xfId="5283"/>
    <cellStyle name="Обычный 3 2 2 2 2 2 2 2 5 2" xfId="11241"/>
    <cellStyle name="Обычный 3 2 2 2 2 2 2 2 5 2 2" xfId="39526"/>
    <cellStyle name="Обычный 3 2 2 2 2 2 2 2 5 3" xfId="25223"/>
    <cellStyle name="Обычный 3 2 2 2 2 2 2 2 5 3 2" xfId="53507"/>
    <cellStyle name="Обычный 3 2 2 2 2 2 2 2 5 4" xfId="33572"/>
    <cellStyle name="Обычный 3 2 2 2 2 2 2 2 6" xfId="6601"/>
    <cellStyle name="Обычный 3 2 2 2 2 2 2 2 6 2" xfId="11242"/>
    <cellStyle name="Обычный 3 2 2 2 2 2 2 2 6 2 2" xfId="39527"/>
    <cellStyle name="Обычный 3 2 2 2 2 2 2 2 6 3" xfId="25224"/>
    <cellStyle name="Обычный 3 2 2 2 2 2 2 2 6 3 2" xfId="53508"/>
    <cellStyle name="Обычный 3 2 2 2 2 2 2 2 6 4" xfId="34888"/>
    <cellStyle name="Обычный 3 2 2 2 2 2 2 2 7" xfId="11233"/>
    <cellStyle name="Обычный 3 2 2 2 2 2 2 2 7 2" xfId="39518"/>
    <cellStyle name="Обычный 3 2 2 2 2 2 2 2 8" xfId="15017"/>
    <cellStyle name="Обычный 3 2 2 2 2 2 2 2 8 2" xfId="43302"/>
    <cellStyle name="Обычный 3 2 2 2 2 2 2 2 9" xfId="19496"/>
    <cellStyle name="Обычный 3 2 2 2 2 2 2 2 9 2" xfId="47780"/>
    <cellStyle name="Обычный 3 2 2 2 2 2 2 3" xfId="1301"/>
    <cellStyle name="Обычный 3 2 2 2 2 2 2 3 10" xfId="29592"/>
    <cellStyle name="Обычный 3 2 2 2 2 2 2 3 11" xfId="58054"/>
    <cellStyle name="Обычный 3 2 2 2 2 2 2 3 12" xfId="59400"/>
    <cellStyle name="Обычный 3 2 2 2 2 2 2 3 2" xfId="3277"/>
    <cellStyle name="Обычный 3 2 2 2 2 2 2 3 2 2" xfId="11244"/>
    <cellStyle name="Обычный 3 2 2 2 2 2 2 3 2 2 2" xfId="39529"/>
    <cellStyle name="Обычный 3 2 2 2 2 2 2 3 2 3" xfId="17425"/>
    <cellStyle name="Обычный 3 2 2 2 2 2 2 3 2 3 2" xfId="45710"/>
    <cellStyle name="Обычный 3 2 2 2 2 2 2 3 2 4" xfId="25226"/>
    <cellStyle name="Обычный 3 2 2 2 2 2 2 3 2 4 2" xfId="53510"/>
    <cellStyle name="Обычный 3 2 2 2 2 2 2 3 2 5" xfId="31567"/>
    <cellStyle name="Обычный 3 2 2 2 2 2 2 3 2 6" xfId="60754"/>
    <cellStyle name="Обычный 3 2 2 2 2 2 2 3 3" xfId="5285"/>
    <cellStyle name="Обычный 3 2 2 2 2 2 2 3 3 2" xfId="11245"/>
    <cellStyle name="Обычный 3 2 2 2 2 2 2 3 3 2 2" xfId="39530"/>
    <cellStyle name="Обычный 3 2 2 2 2 2 2 3 3 3" xfId="25227"/>
    <cellStyle name="Обычный 3 2 2 2 2 2 2 3 3 3 2" xfId="53511"/>
    <cellStyle name="Обычный 3 2 2 2 2 2 2 3 3 4" xfId="33574"/>
    <cellStyle name="Обычный 3 2 2 2 2 2 2 3 4" xfId="6603"/>
    <cellStyle name="Обычный 3 2 2 2 2 2 2 3 4 2" xfId="11246"/>
    <cellStyle name="Обычный 3 2 2 2 2 2 2 3 4 2 2" xfId="39531"/>
    <cellStyle name="Обычный 3 2 2 2 2 2 2 3 4 3" xfId="25228"/>
    <cellStyle name="Обычный 3 2 2 2 2 2 2 3 4 3 2" xfId="53512"/>
    <cellStyle name="Обычный 3 2 2 2 2 2 2 3 4 4" xfId="34890"/>
    <cellStyle name="Обычный 3 2 2 2 2 2 2 3 5" xfId="11243"/>
    <cellStyle name="Обычный 3 2 2 2 2 2 2 3 5 2" xfId="39528"/>
    <cellStyle name="Обычный 3 2 2 2 2 2 2 3 6" xfId="15450"/>
    <cellStyle name="Обычный 3 2 2 2 2 2 2 3 6 2" xfId="43735"/>
    <cellStyle name="Обычный 3 2 2 2 2 2 2 3 7" xfId="19498"/>
    <cellStyle name="Обычный 3 2 2 2 2 2 2 3 7 2" xfId="47782"/>
    <cellStyle name="Обычный 3 2 2 2 2 2 2 3 8" xfId="20747"/>
    <cellStyle name="Обычный 3 2 2 2 2 2 2 3 8 2" xfId="49031"/>
    <cellStyle name="Обычный 3 2 2 2 2 2 2 3 9" xfId="25225"/>
    <cellStyle name="Обычный 3 2 2 2 2 2 2 3 9 2" xfId="53509"/>
    <cellStyle name="Обычный 3 2 2 2 2 2 2 4" xfId="1857"/>
    <cellStyle name="Обычный 3 2 2 2 2 2 2 4 2" xfId="3832"/>
    <cellStyle name="Обычный 3 2 2 2 2 2 2 4 2 2" xfId="11248"/>
    <cellStyle name="Обычный 3 2 2 2 2 2 2 4 2 2 2" xfId="39533"/>
    <cellStyle name="Обычный 3 2 2 2 2 2 2 4 2 3" xfId="17980"/>
    <cellStyle name="Обычный 3 2 2 2 2 2 2 4 2 3 2" xfId="46265"/>
    <cellStyle name="Обычный 3 2 2 2 2 2 2 4 2 4" xfId="25230"/>
    <cellStyle name="Обычный 3 2 2 2 2 2 2 4 2 4 2" xfId="53514"/>
    <cellStyle name="Обычный 3 2 2 2 2 2 2 4 2 5" xfId="32122"/>
    <cellStyle name="Обычный 3 2 2 2 2 2 2 4 3" xfId="11247"/>
    <cellStyle name="Обычный 3 2 2 2 2 2 2 4 3 2" xfId="39532"/>
    <cellStyle name="Обычный 3 2 2 2 2 2 2 4 4" xfId="16005"/>
    <cellStyle name="Обычный 3 2 2 2 2 2 2 4 4 2" xfId="44290"/>
    <cellStyle name="Обычный 3 2 2 2 2 2 2 4 5" xfId="25229"/>
    <cellStyle name="Обычный 3 2 2 2 2 2 2 4 5 2" xfId="53513"/>
    <cellStyle name="Обычный 3 2 2 2 2 2 2 4 6" xfId="30147"/>
    <cellStyle name="Обычный 3 2 2 2 2 2 2 4 7" xfId="60751"/>
    <cellStyle name="Обычный 3 2 2 2 2 2 2 5" xfId="2515"/>
    <cellStyle name="Обычный 3 2 2 2 2 2 2 5 2" xfId="11249"/>
    <cellStyle name="Обычный 3 2 2 2 2 2 2 5 2 2" xfId="39534"/>
    <cellStyle name="Обычный 3 2 2 2 2 2 2 5 3" xfId="16663"/>
    <cellStyle name="Обычный 3 2 2 2 2 2 2 5 3 2" xfId="44948"/>
    <cellStyle name="Обычный 3 2 2 2 2 2 2 5 4" xfId="25231"/>
    <cellStyle name="Обычный 3 2 2 2 2 2 2 5 4 2" xfId="53515"/>
    <cellStyle name="Обычный 3 2 2 2 2 2 2 5 5" xfId="30805"/>
    <cellStyle name="Обычный 3 2 2 2 2 2 2 6" xfId="5282"/>
    <cellStyle name="Обычный 3 2 2 2 2 2 2 6 2" xfId="11250"/>
    <cellStyle name="Обычный 3 2 2 2 2 2 2 6 2 2" xfId="39535"/>
    <cellStyle name="Обычный 3 2 2 2 2 2 2 6 3" xfId="25232"/>
    <cellStyle name="Обычный 3 2 2 2 2 2 2 6 3 2" xfId="53516"/>
    <cellStyle name="Обычный 3 2 2 2 2 2 2 6 4" xfId="33571"/>
    <cellStyle name="Обычный 3 2 2 2 2 2 2 7" xfId="6600"/>
    <cellStyle name="Обычный 3 2 2 2 2 2 2 7 2" xfId="11251"/>
    <cellStyle name="Обычный 3 2 2 2 2 2 2 7 2 2" xfId="39536"/>
    <cellStyle name="Обычный 3 2 2 2 2 2 2 7 3" xfId="25233"/>
    <cellStyle name="Обычный 3 2 2 2 2 2 2 7 3 2" xfId="53517"/>
    <cellStyle name="Обычный 3 2 2 2 2 2 2 7 4" xfId="34887"/>
    <cellStyle name="Обычный 3 2 2 2 2 2 2 8" xfId="11232"/>
    <cellStyle name="Обычный 3 2 2 2 2 2 2 8 2" xfId="39517"/>
    <cellStyle name="Обычный 3 2 2 2 2 2 2 9" xfId="14688"/>
    <cellStyle name="Обычный 3 2 2 2 2 2 2 9 2" xfId="42973"/>
    <cellStyle name="Обычный 3 2 2 2 2 2 20" xfId="57242"/>
    <cellStyle name="Обычный 3 2 2 2 2 2 21" xfId="58050"/>
    <cellStyle name="Обычный 3 2 2 2 2 2 22" xfId="59396"/>
    <cellStyle name="Обычный 3 2 2 2 2 2 3" xfId="701"/>
    <cellStyle name="Обычный 3 2 2 2 2 2 3 10" xfId="20748"/>
    <cellStyle name="Обычный 3 2 2 2 2 2 3 10 2" xfId="49032"/>
    <cellStyle name="Обычный 3 2 2 2 2 2 3 11" xfId="25234"/>
    <cellStyle name="Обычный 3 2 2 2 2 2 3 11 2" xfId="53518"/>
    <cellStyle name="Обычный 3 2 2 2 2 2 3 12" xfId="28995"/>
    <cellStyle name="Обычный 3 2 2 2 2 2 3 13" xfId="58055"/>
    <cellStyle name="Обычный 3 2 2 2 2 2 3 14" xfId="59401"/>
    <cellStyle name="Обычный 3 2 2 2 2 2 3 2" xfId="1303"/>
    <cellStyle name="Обычный 3 2 2 2 2 2 3 2 10" xfId="29594"/>
    <cellStyle name="Обычный 3 2 2 2 2 2 3 2 11" xfId="58056"/>
    <cellStyle name="Обычный 3 2 2 2 2 2 3 2 12" xfId="59402"/>
    <cellStyle name="Обычный 3 2 2 2 2 2 3 2 2" xfId="3279"/>
    <cellStyle name="Обычный 3 2 2 2 2 2 3 2 2 2" xfId="11254"/>
    <cellStyle name="Обычный 3 2 2 2 2 2 3 2 2 2 2" xfId="39539"/>
    <cellStyle name="Обычный 3 2 2 2 2 2 3 2 2 3" xfId="17427"/>
    <cellStyle name="Обычный 3 2 2 2 2 2 3 2 2 3 2" xfId="45712"/>
    <cellStyle name="Обычный 3 2 2 2 2 2 3 2 2 4" xfId="25236"/>
    <cellStyle name="Обычный 3 2 2 2 2 2 3 2 2 4 2" xfId="53520"/>
    <cellStyle name="Обычный 3 2 2 2 2 2 3 2 2 5" xfId="31569"/>
    <cellStyle name="Обычный 3 2 2 2 2 2 3 2 2 6" xfId="60756"/>
    <cellStyle name="Обычный 3 2 2 2 2 2 3 2 3" xfId="5287"/>
    <cellStyle name="Обычный 3 2 2 2 2 2 3 2 3 2" xfId="11255"/>
    <cellStyle name="Обычный 3 2 2 2 2 2 3 2 3 2 2" xfId="39540"/>
    <cellStyle name="Обычный 3 2 2 2 2 2 3 2 3 3" xfId="25237"/>
    <cellStyle name="Обычный 3 2 2 2 2 2 3 2 3 3 2" xfId="53521"/>
    <cellStyle name="Обычный 3 2 2 2 2 2 3 2 3 4" xfId="33576"/>
    <cellStyle name="Обычный 3 2 2 2 2 2 3 2 4" xfId="6605"/>
    <cellStyle name="Обычный 3 2 2 2 2 2 3 2 4 2" xfId="11256"/>
    <cellStyle name="Обычный 3 2 2 2 2 2 3 2 4 2 2" xfId="39541"/>
    <cellStyle name="Обычный 3 2 2 2 2 2 3 2 4 3" xfId="25238"/>
    <cellStyle name="Обычный 3 2 2 2 2 2 3 2 4 3 2" xfId="53522"/>
    <cellStyle name="Обычный 3 2 2 2 2 2 3 2 4 4" xfId="34892"/>
    <cellStyle name="Обычный 3 2 2 2 2 2 3 2 5" xfId="11253"/>
    <cellStyle name="Обычный 3 2 2 2 2 2 3 2 5 2" xfId="39538"/>
    <cellStyle name="Обычный 3 2 2 2 2 2 3 2 6" xfId="15452"/>
    <cellStyle name="Обычный 3 2 2 2 2 2 3 2 6 2" xfId="43737"/>
    <cellStyle name="Обычный 3 2 2 2 2 2 3 2 7" xfId="19500"/>
    <cellStyle name="Обычный 3 2 2 2 2 2 3 2 7 2" xfId="47784"/>
    <cellStyle name="Обычный 3 2 2 2 2 2 3 2 8" xfId="20749"/>
    <cellStyle name="Обычный 3 2 2 2 2 2 3 2 8 2" xfId="49033"/>
    <cellStyle name="Обычный 3 2 2 2 2 2 3 2 9" xfId="25235"/>
    <cellStyle name="Обычный 3 2 2 2 2 2 3 2 9 2" xfId="53519"/>
    <cellStyle name="Обычный 3 2 2 2 2 2 3 3" xfId="2022"/>
    <cellStyle name="Обычный 3 2 2 2 2 2 3 3 2" xfId="3997"/>
    <cellStyle name="Обычный 3 2 2 2 2 2 3 3 2 2" xfId="11258"/>
    <cellStyle name="Обычный 3 2 2 2 2 2 3 3 2 2 2" xfId="39543"/>
    <cellStyle name="Обычный 3 2 2 2 2 2 3 3 2 3" xfId="18145"/>
    <cellStyle name="Обычный 3 2 2 2 2 2 3 3 2 3 2" xfId="46430"/>
    <cellStyle name="Обычный 3 2 2 2 2 2 3 3 2 4" xfId="25240"/>
    <cellStyle name="Обычный 3 2 2 2 2 2 3 3 2 4 2" xfId="53524"/>
    <cellStyle name="Обычный 3 2 2 2 2 2 3 3 2 5" xfId="32287"/>
    <cellStyle name="Обычный 3 2 2 2 2 2 3 3 3" xfId="11257"/>
    <cellStyle name="Обычный 3 2 2 2 2 2 3 3 3 2" xfId="39542"/>
    <cellStyle name="Обычный 3 2 2 2 2 2 3 3 4" xfId="16170"/>
    <cellStyle name="Обычный 3 2 2 2 2 2 3 3 4 2" xfId="44455"/>
    <cellStyle name="Обычный 3 2 2 2 2 2 3 3 5" xfId="25239"/>
    <cellStyle name="Обычный 3 2 2 2 2 2 3 3 5 2" xfId="53523"/>
    <cellStyle name="Обычный 3 2 2 2 2 2 3 3 6" xfId="30312"/>
    <cellStyle name="Обычный 3 2 2 2 2 2 3 3 7" xfId="60755"/>
    <cellStyle name="Обычный 3 2 2 2 2 2 3 4" xfId="2680"/>
    <cellStyle name="Обычный 3 2 2 2 2 2 3 4 2" xfId="11259"/>
    <cellStyle name="Обычный 3 2 2 2 2 2 3 4 2 2" xfId="39544"/>
    <cellStyle name="Обычный 3 2 2 2 2 2 3 4 3" xfId="16828"/>
    <cellStyle name="Обычный 3 2 2 2 2 2 3 4 3 2" xfId="45113"/>
    <cellStyle name="Обычный 3 2 2 2 2 2 3 4 4" xfId="25241"/>
    <cellStyle name="Обычный 3 2 2 2 2 2 3 4 4 2" xfId="53525"/>
    <cellStyle name="Обычный 3 2 2 2 2 2 3 4 5" xfId="30970"/>
    <cellStyle name="Обычный 3 2 2 2 2 2 3 5" xfId="5286"/>
    <cellStyle name="Обычный 3 2 2 2 2 2 3 5 2" xfId="11260"/>
    <cellStyle name="Обычный 3 2 2 2 2 2 3 5 2 2" xfId="39545"/>
    <cellStyle name="Обычный 3 2 2 2 2 2 3 5 3" xfId="25242"/>
    <cellStyle name="Обычный 3 2 2 2 2 2 3 5 3 2" xfId="53526"/>
    <cellStyle name="Обычный 3 2 2 2 2 2 3 5 4" xfId="33575"/>
    <cellStyle name="Обычный 3 2 2 2 2 2 3 6" xfId="6604"/>
    <cellStyle name="Обычный 3 2 2 2 2 2 3 6 2" xfId="11261"/>
    <cellStyle name="Обычный 3 2 2 2 2 2 3 6 2 2" xfId="39546"/>
    <cellStyle name="Обычный 3 2 2 2 2 2 3 6 3" xfId="25243"/>
    <cellStyle name="Обычный 3 2 2 2 2 2 3 6 3 2" xfId="53527"/>
    <cellStyle name="Обычный 3 2 2 2 2 2 3 6 4" xfId="34891"/>
    <cellStyle name="Обычный 3 2 2 2 2 2 3 7" xfId="11252"/>
    <cellStyle name="Обычный 3 2 2 2 2 2 3 7 2" xfId="39537"/>
    <cellStyle name="Обычный 3 2 2 2 2 2 3 8" xfId="14853"/>
    <cellStyle name="Обычный 3 2 2 2 2 2 3 8 2" xfId="43138"/>
    <cellStyle name="Обычный 3 2 2 2 2 2 3 9" xfId="19499"/>
    <cellStyle name="Обычный 3 2 2 2 2 2 3 9 2" xfId="47783"/>
    <cellStyle name="Обычный 3 2 2 2 2 2 4" xfId="1300"/>
    <cellStyle name="Обычный 3 2 2 2 2 2 4 10" xfId="29591"/>
    <cellStyle name="Обычный 3 2 2 2 2 2 4 11" xfId="58057"/>
    <cellStyle name="Обычный 3 2 2 2 2 2 4 12" xfId="59403"/>
    <cellStyle name="Обычный 3 2 2 2 2 2 4 2" xfId="3276"/>
    <cellStyle name="Обычный 3 2 2 2 2 2 4 2 2" xfId="11263"/>
    <cellStyle name="Обычный 3 2 2 2 2 2 4 2 2 2" xfId="39548"/>
    <cellStyle name="Обычный 3 2 2 2 2 2 4 2 3" xfId="17424"/>
    <cellStyle name="Обычный 3 2 2 2 2 2 4 2 3 2" xfId="45709"/>
    <cellStyle name="Обычный 3 2 2 2 2 2 4 2 4" xfId="25245"/>
    <cellStyle name="Обычный 3 2 2 2 2 2 4 2 4 2" xfId="53529"/>
    <cellStyle name="Обычный 3 2 2 2 2 2 4 2 5" xfId="31566"/>
    <cellStyle name="Обычный 3 2 2 2 2 2 4 2 6" xfId="60757"/>
    <cellStyle name="Обычный 3 2 2 2 2 2 4 3" xfId="5288"/>
    <cellStyle name="Обычный 3 2 2 2 2 2 4 3 2" xfId="11264"/>
    <cellStyle name="Обычный 3 2 2 2 2 2 4 3 2 2" xfId="39549"/>
    <cellStyle name="Обычный 3 2 2 2 2 2 4 3 3" xfId="25246"/>
    <cellStyle name="Обычный 3 2 2 2 2 2 4 3 3 2" xfId="53530"/>
    <cellStyle name="Обычный 3 2 2 2 2 2 4 3 4" xfId="33577"/>
    <cellStyle name="Обычный 3 2 2 2 2 2 4 4" xfId="6606"/>
    <cellStyle name="Обычный 3 2 2 2 2 2 4 4 2" xfId="11265"/>
    <cellStyle name="Обычный 3 2 2 2 2 2 4 4 2 2" xfId="39550"/>
    <cellStyle name="Обычный 3 2 2 2 2 2 4 4 3" xfId="25247"/>
    <cellStyle name="Обычный 3 2 2 2 2 2 4 4 3 2" xfId="53531"/>
    <cellStyle name="Обычный 3 2 2 2 2 2 4 4 4" xfId="34893"/>
    <cellStyle name="Обычный 3 2 2 2 2 2 4 5" xfId="11262"/>
    <cellStyle name="Обычный 3 2 2 2 2 2 4 5 2" xfId="39547"/>
    <cellStyle name="Обычный 3 2 2 2 2 2 4 6" xfId="15449"/>
    <cellStyle name="Обычный 3 2 2 2 2 2 4 6 2" xfId="43734"/>
    <cellStyle name="Обычный 3 2 2 2 2 2 4 7" xfId="19501"/>
    <cellStyle name="Обычный 3 2 2 2 2 2 4 7 2" xfId="47785"/>
    <cellStyle name="Обычный 3 2 2 2 2 2 4 8" xfId="20750"/>
    <cellStyle name="Обычный 3 2 2 2 2 2 4 8 2" xfId="49034"/>
    <cellStyle name="Обычный 3 2 2 2 2 2 4 9" xfId="25244"/>
    <cellStyle name="Обычный 3 2 2 2 2 2 4 9 2" xfId="53528"/>
    <cellStyle name="Обычный 3 2 2 2 2 2 5" xfId="1693"/>
    <cellStyle name="Обычный 3 2 2 2 2 2 5 2" xfId="3668"/>
    <cellStyle name="Обычный 3 2 2 2 2 2 5 2 2" xfId="11267"/>
    <cellStyle name="Обычный 3 2 2 2 2 2 5 2 2 2" xfId="39552"/>
    <cellStyle name="Обычный 3 2 2 2 2 2 5 2 3" xfId="17816"/>
    <cellStyle name="Обычный 3 2 2 2 2 2 5 2 3 2" xfId="46101"/>
    <cellStyle name="Обычный 3 2 2 2 2 2 5 2 4" xfId="25249"/>
    <cellStyle name="Обычный 3 2 2 2 2 2 5 2 4 2" xfId="53533"/>
    <cellStyle name="Обычный 3 2 2 2 2 2 5 2 5" xfId="31958"/>
    <cellStyle name="Обычный 3 2 2 2 2 2 5 3" xfId="11266"/>
    <cellStyle name="Обычный 3 2 2 2 2 2 5 3 2" xfId="39551"/>
    <cellStyle name="Обычный 3 2 2 2 2 2 5 4" xfId="15841"/>
    <cellStyle name="Обычный 3 2 2 2 2 2 5 4 2" xfId="44126"/>
    <cellStyle name="Обычный 3 2 2 2 2 2 5 5" xfId="25248"/>
    <cellStyle name="Обычный 3 2 2 2 2 2 5 5 2" xfId="53532"/>
    <cellStyle name="Обычный 3 2 2 2 2 2 5 6" xfId="29983"/>
    <cellStyle name="Обычный 3 2 2 2 2 2 5 7" xfId="60750"/>
    <cellStyle name="Обычный 3 2 2 2 2 2 6" xfId="2351"/>
    <cellStyle name="Обычный 3 2 2 2 2 2 6 2" xfId="11268"/>
    <cellStyle name="Обычный 3 2 2 2 2 2 6 2 2" xfId="39553"/>
    <cellStyle name="Обычный 3 2 2 2 2 2 6 3" xfId="16499"/>
    <cellStyle name="Обычный 3 2 2 2 2 2 6 3 2" xfId="44784"/>
    <cellStyle name="Обычный 3 2 2 2 2 2 6 4" xfId="25250"/>
    <cellStyle name="Обычный 3 2 2 2 2 2 6 4 2" xfId="53534"/>
    <cellStyle name="Обычный 3 2 2 2 2 2 6 5" xfId="30641"/>
    <cellStyle name="Обычный 3 2 2 2 2 2 7" xfId="4328"/>
    <cellStyle name="Обычный 3 2 2 2 2 2 7 2" xfId="11269"/>
    <cellStyle name="Обычный 3 2 2 2 2 2 7 2 2" xfId="39554"/>
    <cellStyle name="Обычный 3 2 2 2 2 2 7 3" xfId="18476"/>
    <cellStyle name="Обычный 3 2 2 2 2 2 7 3 2" xfId="46761"/>
    <cellStyle name="Обычный 3 2 2 2 2 2 7 4" xfId="25251"/>
    <cellStyle name="Обычный 3 2 2 2 2 2 7 4 2" xfId="53535"/>
    <cellStyle name="Обычный 3 2 2 2 2 2 7 5" xfId="32618"/>
    <cellStyle name="Обычный 3 2 2 2 2 2 8" xfId="4491"/>
    <cellStyle name="Обычный 3 2 2 2 2 2 8 2" xfId="11270"/>
    <cellStyle name="Обычный 3 2 2 2 2 2 8 2 2" xfId="39555"/>
    <cellStyle name="Обычный 3 2 2 2 2 2 8 3" xfId="18639"/>
    <cellStyle name="Обычный 3 2 2 2 2 2 8 3 2" xfId="46924"/>
    <cellStyle name="Обычный 3 2 2 2 2 2 8 4" xfId="25252"/>
    <cellStyle name="Обычный 3 2 2 2 2 2 8 4 2" xfId="53536"/>
    <cellStyle name="Обычный 3 2 2 2 2 2 8 5" xfId="32781"/>
    <cellStyle name="Обычный 3 2 2 2 2 2 9" xfId="5281"/>
    <cellStyle name="Обычный 3 2 2 2 2 2 9 2" xfId="11271"/>
    <cellStyle name="Обычный 3 2 2 2 2 2 9 2 2" xfId="39556"/>
    <cellStyle name="Обычный 3 2 2 2 2 2 9 3" xfId="25253"/>
    <cellStyle name="Обычный 3 2 2 2 2 2 9 3 2" xfId="53537"/>
    <cellStyle name="Обычный 3 2 2 2 2 2 9 4" xfId="33570"/>
    <cellStyle name="Обычный 3 2 2 2 2 20" xfId="56947"/>
    <cellStyle name="Обычный 3 2 2 2 2 21" xfId="57241"/>
    <cellStyle name="Обычный 3 2 2 2 2 22" xfId="58049"/>
    <cellStyle name="Обычный 3 2 2 2 2 23" xfId="59395"/>
    <cellStyle name="Обычный 3 2 2 2 2 3" xfId="528"/>
    <cellStyle name="Обычный 3 2 2 2 2 3 10" xfId="19502"/>
    <cellStyle name="Обычный 3 2 2 2 2 3 10 2" xfId="47786"/>
    <cellStyle name="Обычный 3 2 2 2 2 3 11" xfId="20751"/>
    <cellStyle name="Обычный 3 2 2 2 2 3 11 2" xfId="49035"/>
    <cellStyle name="Обычный 3 2 2 2 2 3 12" xfId="25254"/>
    <cellStyle name="Обычный 3 2 2 2 2 3 12 2" xfId="53538"/>
    <cellStyle name="Обычный 3 2 2 2 2 3 13" xfId="28829"/>
    <cellStyle name="Обычный 3 2 2 2 2 3 14" xfId="58058"/>
    <cellStyle name="Обычный 3 2 2 2 2 3 15" xfId="59404"/>
    <cellStyle name="Обычный 3 2 2 2 2 3 2" xfId="866"/>
    <cellStyle name="Обычный 3 2 2 2 2 3 2 10" xfId="20752"/>
    <cellStyle name="Обычный 3 2 2 2 2 3 2 10 2" xfId="49036"/>
    <cellStyle name="Обычный 3 2 2 2 2 3 2 11" xfId="25255"/>
    <cellStyle name="Обычный 3 2 2 2 2 3 2 11 2" xfId="53539"/>
    <cellStyle name="Обычный 3 2 2 2 2 3 2 12" xfId="29158"/>
    <cellStyle name="Обычный 3 2 2 2 2 3 2 13" xfId="58059"/>
    <cellStyle name="Обычный 3 2 2 2 2 3 2 14" xfId="59405"/>
    <cellStyle name="Обычный 3 2 2 2 2 3 2 2" xfId="1305"/>
    <cellStyle name="Обычный 3 2 2 2 2 3 2 2 10" xfId="29596"/>
    <cellStyle name="Обычный 3 2 2 2 2 3 2 2 11" xfId="58060"/>
    <cellStyle name="Обычный 3 2 2 2 2 3 2 2 12" xfId="59406"/>
    <cellStyle name="Обычный 3 2 2 2 2 3 2 2 2" xfId="3281"/>
    <cellStyle name="Обычный 3 2 2 2 2 3 2 2 2 2" xfId="11275"/>
    <cellStyle name="Обычный 3 2 2 2 2 3 2 2 2 2 2" xfId="39560"/>
    <cellStyle name="Обычный 3 2 2 2 2 3 2 2 2 3" xfId="17429"/>
    <cellStyle name="Обычный 3 2 2 2 2 3 2 2 2 3 2" xfId="45714"/>
    <cellStyle name="Обычный 3 2 2 2 2 3 2 2 2 4" xfId="25257"/>
    <cellStyle name="Обычный 3 2 2 2 2 3 2 2 2 4 2" xfId="53541"/>
    <cellStyle name="Обычный 3 2 2 2 2 3 2 2 2 5" xfId="31571"/>
    <cellStyle name="Обычный 3 2 2 2 2 3 2 2 2 6" xfId="60760"/>
    <cellStyle name="Обычный 3 2 2 2 2 3 2 2 3" xfId="5291"/>
    <cellStyle name="Обычный 3 2 2 2 2 3 2 2 3 2" xfId="11276"/>
    <cellStyle name="Обычный 3 2 2 2 2 3 2 2 3 2 2" xfId="39561"/>
    <cellStyle name="Обычный 3 2 2 2 2 3 2 2 3 3" xfId="25258"/>
    <cellStyle name="Обычный 3 2 2 2 2 3 2 2 3 3 2" xfId="53542"/>
    <cellStyle name="Обычный 3 2 2 2 2 3 2 2 3 4" xfId="33580"/>
    <cellStyle name="Обычный 3 2 2 2 2 3 2 2 4" xfId="6609"/>
    <cellStyle name="Обычный 3 2 2 2 2 3 2 2 4 2" xfId="11277"/>
    <cellStyle name="Обычный 3 2 2 2 2 3 2 2 4 2 2" xfId="39562"/>
    <cellStyle name="Обычный 3 2 2 2 2 3 2 2 4 3" xfId="25259"/>
    <cellStyle name="Обычный 3 2 2 2 2 3 2 2 4 3 2" xfId="53543"/>
    <cellStyle name="Обычный 3 2 2 2 2 3 2 2 4 4" xfId="34896"/>
    <cellStyle name="Обычный 3 2 2 2 2 3 2 2 5" xfId="11274"/>
    <cellStyle name="Обычный 3 2 2 2 2 3 2 2 5 2" xfId="39559"/>
    <cellStyle name="Обычный 3 2 2 2 2 3 2 2 6" xfId="15454"/>
    <cellStyle name="Обычный 3 2 2 2 2 3 2 2 6 2" xfId="43739"/>
    <cellStyle name="Обычный 3 2 2 2 2 3 2 2 7" xfId="19504"/>
    <cellStyle name="Обычный 3 2 2 2 2 3 2 2 7 2" xfId="47788"/>
    <cellStyle name="Обычный 3 2 2 2 2 3 2 2 8" xfId="20753"/>
    <cellStyle name="Обычный 3 2 2 2 2 3 2 2 8 2" xfId="49037"/>
    <cellStyle name="Обычный 3 2 2 2 2 3 2 2 9" xfId="25256"/>
    <cellStyle name="Обычный 3 2 2 2 2 3 2 2 9 2" xfId="53540"/>
    <cellStyle name="Обычный 3 2 2 2 2 3 2 3" xfId="2185"/>
    <cellStyle name="Обычный 3 2 2 2 2 3 2 3 2" xfId="4160"/>
    <cellStyle name="Обычный 3 2 2 2 2 3 2 3 2 2" xfId="11279"/>
    <cellStyle name="Обычный 3 2 2 2 2 3 2 3 2 2 2" xfId="39564"/>
    <cellStyle name="Обычный 3 2 2 2 2 3 2 3 2 3" xfId="18308"/>
    <cellStyle name="Обычный 3 2 2 2 2 3 2 3 2 3 2" xfId="46593"/>
    <cellStyle name="Обычный 3 2 2 2 2 3 2 3 2 4" xfId="25261"/>
    <cellStyle name="Обычный 3 2 2 2 2 3 2 3 2 4 2" xfId="53545"/>
    <cellStyle name="Обычный 3 2 2 2 2 3 2 3 2 5" xfId="32450"/>
    <cellStyle name="Обычный 3 2 2 2 2 3 2 3 3" xfId="11278"/>
    <cellStyle name="Обычный 3 2 2 2 2 3 2 3 3 2" xfId="39563"/>
    <cellStyle name="Обычный 3 2 2 2 2 3 2 3 4" xfId="16333"/>
    <cellStyle name="Обычный 3 2 2 2 2 3 2 3 4 2" xfId="44618"/>
    <cellStyle name="Обычный 3 2 2 2 2 3 2 3 5" xfId="25260"/>
    <cellStyle name="Обычный 3 2 2 2 2 3 2 3 5 2" xfId="53544"/>
    <cellStyle name="Обычный 3 2 2 2 2 3 2 3 6" xfId="30475"/>
    <cellStyle name="Обычный 3 2 2 2 2 3 2 3 7" xfId="60759"/>
    <cellStyle name="Обычный 3 2 2 2 2 3 2 4" xfId="2843"/>
    <cellStyle name="Обычный 3 2 2 2 2 3 2 4 2" xfId="11280"/>
    <cellStyle name="Обычный 3 2 2 2 2 3 2 4 2 2" xfId="39565"/>
    <cellStyle name="Обычный 3 2 2 2 2 3 2 4 3" xfId="16991"/>
    <cellStyle name="Обычный 3 2 2 2 2 3 2 4 3 2" xfId="45276"/>
    <cellStyle name="Обычный 3 2 2 2 2 3 2 4 4" xfId="25262"/>
    <cellStyle name="Обычный 3 2 2 2 2 3 2 4 4 2" xfId="53546"/>
    <cellStyle name="Обычный 3 2 2 2 2 3 2 4 5" xfId="31133"/>
    <cellStyle name="Обычный 3 2 2 2 2 3 2 5" xfId="5290"/>
    <cellStyle name="Обычный 3 2 2 2 2 3 2 5 2" xfId="11281"/>
    <cellStyle name="Обычный 3 2 2 2 2 3 2 5 2 2" xfId="39566"/>
    <cellStyle name="Обычный 3 2 2 2 2 3 2 5 3" xfId="25263"/>
    <cellStyle name="Обычный 3 2 2 2 2 3 2 5 3 2" xfId="53547"/>
    <cellStyle name="Обычный 3 2 2 2 2 3 2 5 4" xfId="33579"/>
    <cellStyle name="Обычный 3 2 2 2 2 3 2 6" xfId="6608"/>
    <cellStyle name="Обычный 3 2 2 2 2 3 2 6 2" xfId="11282"/>
    <cellStyle name="Обычный 3 2 2 2 2 3 2 6 2 2" xfId="39567"/>
    <cellStyle name="Обычный 3 2 2 2 2 3 2 6 3" xfId="25264"/>
    <cellStyle name="Обычный 3 2 2 2 2 3 2 6 3 2" xfId="53548"/>
    <cellStyle name="Обычный 3 2 2 2 2 3 2 6 4" xfId="34895"/>
    <cellStyle name="Обычный 3 2 2 2 2 3 2 7" xfId="11273"/>
    <cellStyle name="Обычный 3 2 2 2 2 3 2 7 2" xfId="39558"/>
    <cellStyle name="Обычный 3 2 2 2 2 3 2 8" xfId="15016"/>
    <cellStyle name="Обычный 3 2 2 2 2 3 2 8 2" xfId="43301"/>
    <cellStyle name="Обычный 3 2 2 2 2 3 2 9" xfId="19503"/>
    <cellStyle name="Обычный 3 2 2 2 2 3 2 9 2" xfId="47787"/>
    <cellStyle name="Обычный 3 2 2 2 2 3 3" xfId="1304"/>
    <cellStyle name="Обычный 3 2 2 2 2 3 3 10" xfId="29595"/>
    <cellStyle name="Обычный 3 2 2 2 2 3 3 11" xfId="58061"/>
    <cellStyle name="Обычный 3 2 2 2 2 3 3 12" xfId="59407"/>
    <cellStyle name="Обычный 3 2 2 2 2 3 3 2" xfId="3280"/>
    <cellStyle name="Обычный 3 2 2 2 2 3 3 2 2" xfId="11284"/>
    <cellStyle name="Обычный 3 2 2 2 2 3 3 2 2 2" xfId="39569"/>
    <cellStyle name="Обычный 3 2 2 2 2 3 3 2 3" xfId="17428"/>
    <cellStyle name="Обычный 3 2 2 2 2 3 3 2 3 2" xfId="45713"/>
    <cellStyle name="Обычный 3 2 2 2 2 3 3 2 4" xfId="25266"/>
    <cellStyle name="Обычный 3 2 2 2 2 3 3 2 4 2" xfId="53550"/>
    <cellStyle name="Обычный 3 2 2 2 2 3 3 2 5" xfId="31570"/>
    <cellStyle name="Обычный 3 2 2 2 2 3 3 2 6" xfId="60761"/>
    <cellStyle name="Обычный 3 2 2 2 2 3 3 3" xfId="5292"/>
    <cellStyle name="Обычный 3 2 2 2 2 3 3 3 2" xfId="11285"/>
    <cellStyle name="Обычный 3 2 2 2 2 3 3 3 2 2" xfId="39570"/>
    <cellStyle name="Обычный 3 2 2 2 2 3 3 3 3" xfId="25267"/>
    <cellStyle name="Обычный 3 2 2 2 2 3 3 3 3 2" xfId="53551"/>
    <cellStyle name="Обычный 3 2 2 2 2 3 3 3 4" xfId="33581"/>
    <cellStyle name="Обычный 3 2 2 2 2 3 3 4" xfId="6610"/>
    <cellStyle name="Обычный 3 2 2 2 2 3 3 4 2" xfId="11286"/>
    <cellStyle name="Обычный 3 2 2 2 2 3 3 4 2 2" xfId="39571"/>
    <cellStyle name="Обычный 3 2 2 2 2 3 3 4 3" xfId="25268"/>
    <cellStyle name="Обычный 3 2 2 2 2 3 3 4 3 2" xfId="53552"/>
    <cellStyle name="Обычный 3 2 2 2 2 3 3 4 4" xfId="34897"/>
    <cellStyle name="Обычный 3 2 2 2 2 3 3 5" xfId="11283"/>
    <cellStyle name="Обычный 3 2 2 2 2 3 3 5 2" xfId="39568"/>
    <cellStyle name="Обычный 3 2 2 2 2 3 3 6" xfId="15453"/>
    <cellStyle name="Обычный 3 2 2 2 2 3 3 6 2" xfId="43738"/>
    <cellStyle name="Обычный 3 2 2 2 2 3 3 7" xfId="19505"/>
    <cellStyle name="Обычный 3 2 2 2 2 3 3 7 2" xfId="47789"/>
    <cellStyle name="Обычный 3 2 2 2 2 3 3 8" xfId="20754"/>
    <cellStyle name="Обычный 3 2 2 2 2 3 3 8 2" xfId="49038"/>
    <cellStyle name="Обычный 3 2 2 2 2 3 3 9" xfId="25265"/>
    <cellStyle name="Обычный 3 2 2 2 2 3 3 9 2" xfId="53549"/>
    <cellStyle name="Обычный 3 2 2 2 2 3 4" xfId="1856"/>
    <cellStyle name="Обычный 3 2 2 2 2 3 4 2" xfId="3831"/>
    <cellStyle name="Обычный 3 2 2 2 2 3 4 2 2" xfId="11288"/>
    <cellStyle name="Обычный 3 2 2 2 2 3 4 2 2 2" xfId="39573"/>
    <cellStyle name="Обычный 3 2 2 2 2 3 4 2 3" xfId="17979"/>
    <cellStyle name="Обычный 3 2 2 2 2 3 4 2 3 2" xfId="46264"/>
    <cellStyle name="Обычный 3 2 2 2 2 3 4 2 4" xfId="25270"/>
    <cellStyle name="Обычный 3 2 2 2 2 3 4 2 4 2" xfId="53554"/>
    <cellStyle name="Обычный 3 2 2 2 2 3 4 2 5" xfId="32121"/>
    <cellStyle name="Обычный 3 2 2 2 2 3 4 3" xfId="11287"/>
    <cellStyle name="Обычный 3 2 2 2 2 3 4 3 2" xfId="39572"/>
    <cellStyle name="Обычный 3 2 2 2 2 3 4 4" xfId="16004"/>
    <cellStyle name="Обычный 3 2 2 2 2 3 4 4 2" xfId="44289"/>
    <cellStyle name="Обычный 3 2 2 2 2 3 4 5" xfId="25269"/>
    <cellStyle name="Обычный 3 2 2 2 2 3 4 5 2" xfId="53553"/>
    <cellStyle name="Обычный 3 2 2 2 2 3 4 6" xfId="30146"/>
    <cellStyle name="Обычный 3 2 2 2 2 3 4 7" xfId="60758"/>
    <cellStyle name="Обычный 3 2 2 2 2 3 5" xfId="2514"/>
    <cellStyle name="Обычный 3 2 2 2 2 3 5 2" xfId="11289"/>
    <cellStyle name="Обычный 3 2 2 2 2 3 5 2 2" xfId="39574"/>
    <cellStyle name="Обычный 3 2 2 2 2 3 5 3" xfId="16662"/>
    <cellStyle name="Обычный 3 2 2 2 2 3 5 3 2" xfId="44947"/>
    <cellStyle name="Обычный 3 2 2 2 2 3 5 4" xfId="25271"/>
    <cellStyle name="Обычный 3 2 2 2 2 3 5 4 2" xfId="53555"/>
    <cellStyle name="Обычный 3 2 2 2 2 3 5 5" xfId="30804"/>
    <cellStyle name="Обычный 3 2 2 2 2 3 6" xfId="5289"/>
    <cellStyle name="Обычный 3 2 2 2 2 3 6 2" xfId="11290"/>
    <cellStyle name="Обычный 3 2 2 2 2 3 6 2 2" xfId="39575"/>
    <cellStyle name="Обычный 3 2 2 2 2 3 6 3" xfId="25272"/>
    <cellStyle name="Обычный 3 2 2 2 2 3 6 3 2" xfId="53556"/>
    <cellStyle name="Обычный 3 2 2 2 2 3 6 4" xfId="33578"/>
    <cellStyle name="Обычный 3 2 2 2 2 3 7" xfId="6607"/>
    <cellStyle name="Обычный 3 2 2 2 2 3 7 2" xfId="11291"/>
    <cellStyle name="Обычный 3 2 2 2 2 3 7 2 2" xfId="39576"/>
    <cellStyle name="Обычный 3 2 2 2 2 3 7 3" xfId="25273"/>
    <cellStyle name="Обычный 3 2 2 2 2 3 7 3 2" xfId="53557"/>
    <cellStyle name="Обычный 3 2 2 2 2 3 7 4" xfId="34894"/>
    <cellStyle name="Обычный 3 2 2 2 2 3 8" xfId="11272"/>
    <cellStyle name="Обычный 3 2 2 2 2 3 8 2" xfId="39557"/>
    <cellStyle name="Обычный 3 2 2 2 2 3 9" xfId="14687"/>
    <cellStyle name="Обычный 3 2 2 2 2 3 9 2" xfId="42972"/>
    <cellStyle name="Обычный 3 2 2 2 2 4" xfId="700"/>
    <cellStyle name="Обычный 3 2 2 2 2 4 10" xfId="20755"/>
    <cellStyle name="Обычный 3 2 2 2 2 4 10 2" xfId="49039"/>
    <cellStyle name="Обычный 3 2 2 2 2 4 11" xfId="25274"/>
    <cellStyle name="Обычный 3 2 2 2 2 4 11 2" xfId="53558"/>
    <cellStyle name="Обычный 3 2 2 2 2 4 12" xfId="28994"/>
    <cellStyle name="Обычный 3 2 2 2 2 4 13" xfId="58062"/>
    <cellStyle name="Обычный 3 2 2 2 2 4 14" xfId="59408"/>
    <cellStyle name="Обычный 3 2 2 2 2 4 2" xfId="1306"/>
    <cellStyle name="Обычный 3 2 2 2 2 4 2 10" xfId="29597"/>
    <cellStyle name="Обычный 3 2 2 2 2 4 2 11" xfId="58063"/>
    <cellStyle name="Обычный 3 2 2 2 2 4 2 12" xfId="59409"/>
    <cellStyle name="Обычный 3 2 2 2 2 4 2 2" xfId="3282"/>
    <cellStyle name="Обычный 3 2 2 2 2 4 2 2 2" xfId="11294"/>
    <cellStyle name="Обычный 3 2 2 2 2 4 2 2 2 2" xfId="39579"/>
    <cellStyle name="Обычный 3 2 2 2 2 4 2 2 3" xfId="17430"/>
    <cellStyle name="Обычный 3 2 2 2 2 4 2 2 3 2" xfId="45715"/>
    <cellStyle name="Обычный 3 2 2 2 2 4 2 2 4" xfId="25276"/>
    <cellStyle name="Обычный 3 2 2 2 2 4 2 2 4 2" xfId="53560"/>
    <cellStyle name="Обычный 3 2 2 2 2 4 2 2 5" xfId="31572"/>
    <cellStyle name="Обычный 3 2 2 2 2 4 2 2 6" xfId="60763"/>
    <cellStyle name="Обычный 3 2 2 2 2 4 2 3" xfId="5294"/>
    <cellStyle name="Обычный 3 2 2 2 2 4 2 3 2" xfId="11295"/>
    <cellStyle name="Обычный 3 2 2 2 2 4 2 3 2 2" xfId="39580"/>
    <cellStyle name="Обычный 3 2 2 2 2 4 2 3 3" xfId="25277"/>
    <cellStyle name="Обычный 3 2 2 2 2 4 2 3 3 2" xfId="53561"/>
    <cellStyle name="Обычный 3 2 2 2 2 4 2 3 4" xfId="33583"/>
    <cellStyle name="Обычный 3 2 2 2 2 4 2 4" xfId="6612"/>
    <cellStyle name="Обычный 3 2 2 2 2 4 2 4 2" xfId="11296"/>
    <cellStyle name="Обычный 3 2 2 2 2 4 2 4 2 2" xfId="39581"/>
    <cellStyle name="Обычный 3 2 2 2 2 4 2 4 3" xfId="25278"/>
    <cellStyle name="Обычный 3 2 2 2 2 4 2 4 3 2" xfId="53562"/>
    <cellStyle name="Обычный 3 2 2 2 2 4 2 4 4" xfId="34899"/>
    <cellStyle name="Обычный 3 2 2 2 2 4 2 5" xfId="11293"/>
    <cellStyle name="Обычный 3 2 2 2 2 4 2 5 2" xfId="39578"/>
    <cellStyle name="Обычный 3 2 2 2 2 4 2 6" xfId="15455"/>
    <cellStyle name="Обычный 3 2 2 2 2 4 2 6 2" xfId="43740"/>
    <cellStyle name="Обычный 3 2 2 2 2 4 2 7" xfId="19507"/>
    <cellStyle name="Обычный 3 2 2 2 2 4 2 7 2" xfId="47791"/>
    <cellStyle name="Обычный 3 2 2 2 2 4 2 8" xfId="20756"/>
    <cellStyle name="Обычный 3 2 2 2 2 4 2 8 2" xfId="49040"/>
    <cellStyle name="Обычный 3 2 2 2 2 4 2 9" xfId="25275"/>
    <cellStyle name="Обычный 3 2 2 2 2 4 2 9 2" xfId="53559"/>
    <cellStyle name="Обычный 3 2 2 2 2 4 3" xfId="2021"/>
    <cellStyle name="Обычный 3 2 2 2 2 4 3 2" xfId="3996"/>
    <cellStyle name="Обычный 3 2 2 2 2 4 3 2 2" xfId="11298"/>
    <cellStyle name="Обычный 3 2 2 2 2 4 3 2 2 2" xfId="39583"/>
    <cellStyle name="Обычный 3 2 2 2 2 4 3 2 3" xfId="18144"/>
    <cellStyle name="Обычный 3 2 2 2 2 4 3 2 3 2" xfId="46429"/>
    <cellStyle name="Обычный 3 2 2 2 2 4 3 2 4" xfId="25280"/>
    <cellStyle name="Обычный 3 2 2 2 2 4 3 2 4 2" xfId="53564"/>
    <cellStyle name="Обычный 3 2 2 2 2 4 3 2 5" xfId="32286"/>
    <cellStyle name="Обычный 3 2 2 2 2 4 3 3" xfId="11297"/>
    <cellStyle name="Обычный 3 2 2 2 2 4 3 3 2" xfId="39582"/>
    <cellStyle name="Обычный 3 2 2 2 2 4 3 4" xfId="16169"/>
    <cellStyle name="Обычный 3 2 2 2 2 4 3 4 2" xfId="44454"/>
    <cellStyle name="Обычный 3 2 2 2 2 4 3 5" xfId="25279"/>
    <cellStyle name="Обычный 3 2 2 2 2 4 3 5 2" xfId="53563"/>
    <cellStyle name="Обычный 3 2 2 2 2 4 3 6" xfId="30311"/>
    <cellStyle name="Обычный 3 2 2 2 2 4 3 7" xfId="60762"/>
    <cellStyle name="Обычный 3 2 2 2 2 4 4" xfId="2679"/>
    <cellStyle name="Обычный 3 2 2 2 2 4 4 2" xfId="11299"/>
    <cellStyle name="Обычный 3 2 2 2 2 4 4 2 2" xfId="39584"/>
    <cellStyle name="Обычный 3 2 2 2 2 4 4 3" xfId="16827"/>
    <cellStyle name="Обычный 3 2 2 2 2 4 4 3 2" xfId="45112"/>
    <cellStyle name="Обычный 3 2 2 2 2 4 4 4" xfId="25281"/>
    <cellStyle name="Обычный 3 2 2 2 2 4 4 4 2" xfId="53565"/>
    <cellStyle name="Обычный 3 2 2 2 2 4 4 5" xfId="30969"/>
    <cellStyle name="Обычный 3 2 2 2 2 4 5" xfId="5293"/>
    <cellStyle name="Обычный 3 2 2 2 2 4 5 2" xfId="11300"/>
    <cellStyle name="Обычный 3 2 2 2 2 4 5 2 2" xfId="39585"/>
    <cellStyle name="Обычный 3 2 2 2 2 4 5 3" xfId="25282"/>
    <cellStyle name="Обычный 3 2 2 2 2 4 5 3 2" xfId="53566"/>
    <cellStyle name="Обычный 3 2 2 2 2 4 5 4" xfId="33582"/>
    <cellStyle name="Обычный 3 2 2 2 2 4 6" xfId="6611"/>
    <cellStyle name="Обычный 3 2 2 2 2 4 6 2" xfId="11301"/>
    <cellStyle name="Обычный 3 2 2 2 2 4 6 2 2" xfId="39586"/>
    <cellStyle name="Обычный 3 2 2 2 2 4 6 3" xfId="25283"/>
    <cellStyle name="Обычный 3 2 2 2 2 4 6 3 2" xfId="53567"/>
    <cellStyle name="Обычный 3 2 2 2 2 4 6 4" xfId="34898"/>
    <cellStyle name="Обычный 3 2 2 2 2 4 7" xfId="11292"/>
    <cellStyle name="Обычный 3 2 2 2 2 4 7 2" xfId="39577"/>
    <cellStyle name="Обычный 3 2 2 2 2 4 8" xfId="14852"/>
    <cellStyle name="Обычный 3 2 2 2 2 4 8 2" xfId="43137"/>
    <cellStyle name="Обычный 3 2 2 2 2 4 9" xfId="19506"/>
    <cellStyle name="Обычный 3 2 2 2 2 4 9 2" xfId="47790"/>
    <cellStyle name="Обычный 3 2 2 2 2 5" xfId="1299"/>
    <cellStyle name="Обычный 3 2 2 2 2 5 10" xfId="29590"/>
    <cellStyle name="Обычный 3 2 2 2 2 5 11" xfId="58064"/>
    <cellStyle name="Обычный 3 2 2 2 2 5 12" xfId="59410"/>
    <cellStyle name="Обычный 3 2 2 2 2 5 2" xfId="3275"/>
    <cellStyle name="Обычный 3 2 2 2 2 5 2 2" xfId="11303"/>
    <cellStyle name="Обычный 3 2 2 2 2 5 2 2 2" xfId="39588"/>
    <cellStyle name="Обычный 3 2 2 2 2 5 2 3" xfId="17423"/>
    <cellStyle name="Обычный 3 2 2 2 2 5 2 3 2" xfId="45708"/>
    <cellStyle name="Обычный 3 2 2 2 2 5 2 4" xfId="25285"/>
    <cellStyle name="Обычный 3 2 2 2 2 5 2 4 2" xfId="53569"/>
    <cellStyle name="Обычный 3 2 2 2 2 5 2 5" xfId="31565"/>
    <cellStyle name="Обычный 3 2 2 2 2 5 2 6" xfId="60764"/>
    <cellStyle name="Обычный 3 2 2 2 2 5 3" xfId="5295"/>
    <cellStyle name="Обычный 3 2 2 2 2 5 3 2" xfId="11304"/>
    <cellStyle name="Обычный 3 2 2 2 2 5 3 2 2" xfId="39589"/>
    <cellStyle name="Обычный 3 2 2 2 2 5 3 3" xfId="25286"/>
    <cellStyle name="Обычный 3 2 2 2 2 5 3 3 2" xfId="53570"/>
    <cellStyle name="Обычный 3 2 2 2 2 5 3 4" xfId="33584"/>
    <cellStyle name="Обычный 3 2 2 2 2 5 4" xfId="6613"/>
    <cellStyle name="Обычный 3 2 2 2 2 5 4 2" xfId="11305"/>
    <cellStyle name="Обычный 3 2 2 2 2 5 4 2 2" xfId="39590"/>
    <cellStyle name="Обычный 3 2 2 2 2 5 4 3" xfId="25287"/>
    <cellStyle name="Обычный 3 2 2 2 2 5 4 3 2" xfId="53571"/>
    <cellStyle name="Обычный 3 2 2 2 2 5 4 4" xfId="34900"/>
    <cellStyle name="Обычный 3 2 2 2 2 5 5" xfId="11302"/>
    <cellStyle name="Обычный 3 2 2 2 2 5 5 2" xfId="39587"/>
    <cellStyle name="Обычный 3 2 2 2 2 5 6" xfId="15448"/>
    <cellStyle name="Обычный 3 2 2 2 2 5 6 2" xfId="43733"/>
    <cellStyle name="Обычный 3 2 2 2 2 5 7" xfId="19508"/>
    <cellStyle name="Обычный 3 2 2 2 2 5 7 2" xfId="47792"/>
    <cellStyle name="Обычный 3 2 2 2 2 5 8" xfId="20757"/>
    <cellStyle name="Обычный 3 2 2 2 2 5 8 2" xfId="49041"/>
    <cellStyle name="Обычный 3 2 2 2 2 5 9" xfId="25284"/>
    <cellStyle name="Обычный 3 2 2 2 2 5 9 2" xfId="53568"/>
    <cellStyle name="Обычный 3 2 2 2 2 6" xfId="1692"/>
    <cellStyle name="Обычный 3 2 2 2 2 6 2" xfId="3667"/>
    <cellStyle name="Обычный 3 2 2 2 2 6 2 2" xfId="11307"/>
    <cellStyle name="Обычный 3 2 2 2 2 6 2 2 2" xfId="39592"/>
    <cellStyle name="Обычный 3 2 2 2 2 6 2 3" xfId="17815"/>
    <cellStyle name="Обычный 3 2 2 2 2 6 2 3 2" xfId="46100"/>
    <cellStyle name="Обычный 3 2 2 2 2 6 2 4" xfId="25289"/>
    <cellStyle name="Обычный 3 2 2 2 2 6 2 4 2" xfId="53573"/>
    <cellStyle name="Обычный 3 2 2 2 2 6 2 5" xfId="31957"/>
    <cellStyle name="Обычный 3 2 2 2 2 6 3" xfId="11306"/>
    <cellStyle name="Обычный 3 2 2 2 2 6 3 2" xfId="39591"/>
    <cellStyle name="Обычный 3 2 2 2 2 6 4" xfId="15840"/>
    <cellStyle name="Обычный 3 2 2 2 2 6 4 2" xfId="44125"/>
    <cellStyle name="Обычный 3 2 2 2 2 6 5" xfId="25288"/>
    <cellStyle name="Обычный 3 2 2 2 2 6 5 2" xfId="53572"/>
    <cellStyle name="Обычный 3 2 2 2 2 6 6" xfId="29982"/>
    <cellStyle name="Обычный 3 2 2 2 2 6 7" xfId="60749"/>
    <cellStyle name="Обычный 3 2 2 2 2 7" xfId="2350"/>
    <cellStyle name="Обычный 3 2 2 2 2 7 2" xfId="11308"/>
    <cellStyle name="Обычный 3 2 2 2 2 7 2 2" xfId="39593"/>
    <cellStyle name="Обычный 3 2 2 2 2 7 3" xfId="16498"/>
    <cellStyle name="Обычный 3 2 2 2 2 7 3 2" xfId="44783"/>
    <cellStyle name="Обычный 3 2 2 2 2 7 4" xfId="25290"/>
    <cellStyle name="Обычный 3 2 2 2 2 7 4 2" xfId="53574"/>
    <cellStyle name="Обычный 3 2 2 2 2 7 5" xfId="30640"/>
    <cellStyle name="Обычный 3 2 2 2 2 8" xfId="4327"/>
    <cellStyle name="Обычный 3 2 2 2 2 8 2" xfId="11309"/>
    <cellStyle name="Обычный 3 2 2 2 2 8 2 2" xfId="39594"/>
    <cellStyle name="Обычный 3 2 2 2 2 8 3" xfId="18475"/>
    <cellStyle name="Обычный 3 2 2 2 2 8 3 2" xfId="46760"/>
    <cellStyle name="Обычный 3 2 2 2 2 8 4" xfId="25291"/>
    <cellStyle name="Обычный 3 2 2 2 2 8 4 2" xfId="53575"/>
    <cellStyle name="Обычный 3 2 2 2 2 8 5" xfId="32617"/>
    <cellStyle name="Обычный 3 2 2 2 2 9" xfId="4490"/>
    <cellStyle name="Обычный 3 2 2 2 2 9 2" xfId="11310"/>
    <cellStyle name="Обычный 3 2 2 2 2 9 2 2" xfId="39595"/>
    <cellStyle name="Обычный 3 2 2 2 2 9 3" xfId="18638"/>
    <cellStyle name="Обычный 3 2 2 2 2 9 3 2" xfId="46923"/>
    <cellStyle name="Обычный 3 2 2 2 2 9 4" xfId="25292"/>
    <cellStyle name="Обычный 3 2 2 2 2 9 4 2" xfId="53576"/>
    <cellStyle name="Обычный 3 2 2 2 2 9 5" xfId="32780"/>
    <cellStyle name="Обычный 3 2 2 2 20" xfId="28502"/>
    <cellStyle name="Обычный 3 2 2 2 20 2" xfId="56786"/>
    <cellStyle name="Обычный 3 2 2 2 21" xfId="28664"/>
    <cellStyle name="Обычный 3 2 2 2 22" xfId="56946"/>
    <cellStyle name="Обычный 3 2 2 2 23" xfId="57240"/>
    <cellStyle name="Обычный 3 2 2 2 24" xfId="58048"/>
    <cellStyle name="Обычный 3 2 2 2 25" xfId="59394"/>
    <cellStyle name="Обычный 3 2 2 2 3" xfId="288"/>
    <cellStyle name="Обычный 3 2 2 2 3 10" xfId="5296"/>
    <cellStyle name="Обычный 3 2 2 2 3 10 2" xfId="11312"/>
    <cellStyle name="Обычный 3 2 2 2 3 10 2 2" xfId="39597"/>
    <cellStyle name="Обычный 3 2 2 2 3 10 3" xfId="25294"/>
    <cellStyle name="Обычный 3 2 2 2 3 10 3 2" xfId="53578"/>
    <cellStyle name="Обычный 3 2 2 2 3 10 4" xfId="33585"/>
    <cellStyle name="Обычный 3 2 2 2 3 11" xfId="6614"/>
    <cellStyle name="Обычный 3 2 2 2 3 11 2" xfId="11313"/>
    <cellStyle name="Обычный 3 2 2 2 3 11 2 2" xfId="39598"/>
    <cellStyle name="Обычный 3 2 2 2 3 11 3" xfId="25295"/>
    <cellStyle name="Обычный 3 2 2 2 3 11 3 2" xfId="53579"/>
    <cellStyle name="Обычный 3 2 2 2 3 11 4" xfId="34901"/>
    <cellStyle name="Обычный 3 2 2 2 3 12" xfId="7291"/>
    <cellStyle name="Обычный 3 2 2 2 3 12 2" xfId="11314"/>
    <cellStyle name="Обычный 3 2 2 2 3 12 2 2" xfId="39599"/>
    <cellStyle name="Обычный 3 2 2 2 3 12 3" xfId="25296"/>
    <cellStyle name="Обычный 3 2 2 2 3 12 3 2" xfId="53580"/>
    <cellStyle name="Обычный 3 2 2 2 3 12 4" xfId="35576"/>
    <cellStyle name="Обычный 3 2 2 2 3 13" xfId="11311"/>
    <cellStyle name="Обычный 3 2 2 2 3 13 2" xfId="39596"/>
    <cellStyle name="Обычный 3 2 2 2 3 14" xfId="14525"/>
    <cellStyle name="Обычный 3 2 2 2 3 14 2" xfId="42810"/>
    <cellStyle name="Обычный 3 2 2 2 3 15" xfId="18802"/>
    <cellStyle name="Обычный 3 2 2 2 3 15 2" xfId="47086"/>
    <cellStyle name="Обычный 3 2 2 2 3 16" xfId="20758"/>
    <cellStyle name="Обычный 3 2 2 2 3 16 2" xfId="49042"/>
    <cellStyle name="Обычный 3 2 2 2 3 17" xfId="25293"/>
    <cellStyle name="Обычный 3 2 2 2 3 17 2" xfId="53577"/>
    <cellStyle name="Обычный 3 2 2 2 3 18" xfId="28505"/>
    <cellStyle name="Обычный 3 2 2 2 3 18 2" xfId="56789"/>
    <cellStyle name="Обычный 3 2 2 2 3 19" xfId="28667"/>
    <cellStyle name="Обычный 3 2 2 2 3 2" xfId="289"/>
    <cellStyle name="Обычный 3 2 2 2 3 2 10" xfId="6615"/>
    <cellStyle name="Обычный 3 2 2 2 3 2 10 2" xfId="11316"/>
    <cellStyle name="Обычный 3 2 2 2 3 2 10 2 2" xfId="39601"/>
    <cellStyle name="Обычный 3 2 2 2 3 2 10 3" xfId="25298"/>
    <cellStyle name="Обычный 3 2 2 2 3 2 10 3 2" xfId="53582"/>
    <cellStyle name="Обычный 3 2 2 2 3 2 10 4" xfId="34902"/>
    <cellStyle name="Обычный 3 2 2 2 3 2 11" xfId="7292"/>
    <cellStyle name="Обычный 3 2 2 2 3 2 11 2" xfId="11317"/>
    <cellStyle name="Обычный 3 2 2 2 3 2 11 2 2" xfId="39602"/>
    <cellStyle name="Обычный 3 2 2 2 3 2 11 3" xfId="25299"/>
    <cellStyle name="Обычный 3 2 2 2 3 2 11 3 2" xfId="53583"/>
    <cellStyle name="Обычный 3 2 2 2 3 2 11 4" xfId="35577"/>
    <cellStyle name="Обычный 3 2 2 2 3 2 12" xfId="11315"/>
    <cellStyle name="Обычный 3 2 2 2 3 2 12 2" xfId="39600"/>
    <cellStyle name="Обычный 3 2 2 2 3 2 13" xfId="14526"/>
    <cellStyle name="Обычный 3 2 2 2 3 2 13 2" xfId="42811"/>
    <cellStyle name="Обычный 3 2 2 2 3 2 14" xfId="18803"/>
    <cellStyle name="Обычный 3 2 2 2 3 2 14 2" xfId="47087"/>
    <cellStyle name="Обычный 3 2 2 2 3 2 15" xfId="20759"/>
    <cellStyle name="Обычный 3 2 2 2 3 2 15 2" xfId="49043"/>
    <cellStyle name="Обычный 3 2 2 2 3 2 16" xfId="25297"/>
    <cellStyle name="Обычный 3 2 2 2 3 2 16 2" xfId="53581"/>
    <cellStyle name="Обычный 3 2 2 2 3 2 17" xfId="28506"/>
    <cellStyle name="Обычный 3 2 2 2 3 2 17 2" xfId="56790"/>
    <cellStyle name="Обычный 3 2 2 2 3 2 18" xfId="28668"/>
    <cellStyle name="Обычный 3 2 2 2 3 2 19" xfId="56950"/>
    <cellStyle name="Обычный 3 2 2 2 3 2 2" xfId="531"/>
    <cellStyle name="Обычный 3 2 2 2 3 2 2 10" xfId="19509"/>
    <cellStyle name="Обычный 3 2 2 2 3 2 2 10 2" xfId="47793"/>
    <cellStyle name="Обычный 3 2 2 2 3 2 2 11" xfId="20760"/>
    <cellStyle name="Обычный 3 2 2 2 3 2 2 11 2" xfId="49044"/>
    <cellStyle name="Обычный 3 2 2 2 3 2 2 12" xfId="25300"/>
    <cellStyle name="Обычный 3 2 2 2 3 2 2 12 2" xfId="53584"/>
    <cellStyle name="Обычный 3 2 2 2 3 2 2 13" xfId="28832"/>
    <cellStyle name="Обычный 3 2 2 2 3 2 2 14" xfId="58067"/>
    <cellStyle name="Обычный 3 2 2 2 3 2 2 15" xfId="59413"/>
    <cellStyle name="Обычный 3 2 2 2 3 2 2 2" xfId="869"/>
    <cellStyle name="Обычный 3 2 2 2 3 2 2 2 10" xfId="20761"/>
    <cellStyle name="Обычный 3 2 2 2 3 2 2 2 10 2" xfId="49045"/>
    <cellStyle name="Обычный 3 2 2 2 3 2 2 2 11" xfId="25301"/>
    <cellStyle name="Обычный 3 2 2 2 3 2 2 2 11 2" xfId="53585"/>
    <cellStyle name="Обычный 3 2 2 2 3 2 2 2 12" xfId="29161"/>
    <cellStyle name="Обычный 3 2 2 2 3 2 2 2 13" xfId="58068"/>
    <cellStyle name="Обычный 3 2 2 2 3 2 2 2 14" xfId="59414"/>
    <cellStyle name="Обычный 3 2 2 2 3 2 2 2 2" xfId="1310"/>
    <cellStyle name="Обычный 3 2 2 2 3 2 2 2 2 10" xfId="29601"/>
    <cellStyle name="Обычный 3 2 2 2 3 2 2 2 2 11" xfId="58069"/>
    <cellStyle name="Обычный 3 2 2 2 3 2 2 2 2 12" xfId="59415"/>
    <cellStyle name="Обычный 3 2 2 2 3 2 2 2 2 2" xfId="3286"/>
    <cellStyle name="Обычный 3 2 2 2 3 2 2 2 2 2 2" xfId="11321"/>
    <cellStyle name="Обычный 3 2 2 2 3 2 2 2 2 2 2 2" xfId="39606"/>
    <cellStyle name="Обычный 3 2 2 2 3 2 2 2 2 2 3" xfId="17434"/>
    <cellStyle name="Обычный 3 2 2 2 3 2 2 2 2 2 3 2" xfId="45719"/>
    <cellStyle name="Обычный 3 2 2 2 3 2 2 2 2 2 4" xfId="25303"/>
    <cellStyle name="Обычный 3 2 2 2 3 2 2 2 2 2 4 2" xfId="53587"/>
    <cellStyle name="Обычный 3 2 2 2 3 2 2 2 2 2 5" xfId="31576"/>
    <cellStyle name="Обычный 3 2 2 2 3 2 2 2 2 2 6" xfId="60769"/>
    <cellStyle name="Обычный 3 2 2 2 3 2 2 2 2 3" xfId="5300"/>
    <cellStyle name="Обычный 3 2 2 2 3 2 2 2 2 3 2" xfId="11322"/>
    <cellStyle name="Обычный 3 2 2 2 3 2 2 2 2 3 2 2" xfId="39607"/>
    <cellStyle name="Обычный 3 2 2 2 3 2 2 2 2 3 3" xfId="25304"/>
    <cellStyle name="Обычный 3 2 2 2 3 2 2 2 2 3 3 2" xfId="53588"/>
    <cellStyle name="Обычный 3 2 2 2 3 2 2 2 2 3 4" xfId="33589"/>
    <cellStyle name="Обычный 3 2 2 2 3 2 2 2 2 4" xfId="6618"/>
    <cellStyle name="Обычный 3 2 2 2 3 2 2 2 2 4 2" xfId="11323"/>
    <cellStyle name="Обычный 3 2 2 2 3 2 2 2 2 4 2 2" xfId="39608"/>
    <cellStyle name="Обычный 3 2 2 2 3 2 2 2 2 4 3" xfId="25305"/>
    <cellStyle name="Обычный 3 2 2 2 3 2 2 2 2 4 3 2" xfId="53589"/>
    <cellStyle name="Обычный 3 2 2 2 3 2 2 2 2 4 4" xfId="34905"/>
    <cellStyle name="Обычный 3 2 2 2 3 2 2 2 2 5" xfId="11320"/>
    <cellStyle name="Обычный 3 2 2 2 3 2 2 2 2 5 2" xfId="39605"/>
    <cellStyle name="Обычный 3 2 2 2 3 2 2 2 2 6" xfId="15459"/>
    <cellStyle name="Обычный 3 2 2 2 3 2 2 2 2 6 2" xfId="43744"/>
    <cellStyle name="Обычный 3 2 2 2 3 2 2 2 2 7" xfId="19511"/>
    <cellStyle name="Обычный 3 2 2 2 3 2 2 2 2 7 2" xfId="47795"/>
    <cellStyle name="Обычный 3 2 2 2 3 2 2 2 2 8" xfId="20762"/>
    <cellStyle name="Обычный 3 2 2 2 3 2 2 2 2 8 2" xfId="49046"/>
    <cellStyle name="Обычный 3 2 2 2 3 2 2 2 2 9" xfId="25302"/>
    <cellStyle name="Обычный 3 2 2 2 3 2 2 2 2 9 2" xfId="53586"/>
    <cellStyle name="Обычный 3 2 2 2 3 2 2 2 3" xfId="2188"/>
    <cellStyle name="Обычный 3 2 2 2 3 2 2 2 3 2" xfId="4163"/>
    <cellStyle name="Обычный 3 2 2 2 3 2 2 2 3 2 2" xfId="11325"/>
    <cellStyle name="Обычный 3 2 2 2 3 2 2 2 3 2 2 2" xfId="39610"/>
    <cellStyle name="Обычный 3 2 2 2 3 2 2 2 3 2 3" xfId="18311"/>
    <cellStyle name="Обычный 3 2 2 2 3 2 2 2 3 2 3 2" xfId="46596"/>
    <cellStyle name="Обычный 3 2 2 2 3 2 2 2 3 2 4" xfId="25307"/>
    <cellStyle name="Обычный 3 2 2 2 3 2 2 2 3 2 4 2" xfId="53591"/>
    <cellStyle name="Обычный 3 2 2 2 3 2 2 2 3 2 5" xfId="32453"/>
    <cellStyle name="Обычный 3 2 2 2 3 2 2 2 3 3" xfId="11324"/>
    <cellStyle name="Обычный 3 2 2 2 3 2 2 2 3 3 2" xfId="39609"/>
    <cellStyle name="Обычный 3 2 2 2 3 2 2 2 3 4" xfId="16336"/>
    <cellStyle name="Обычный 3 2 2 2 3 2 2 2 3 4 2" xfId="44621"/>
    <cellStyle name="Обычный 3 2 2 2 3 2 2 2 3 5" xfId="25306"/>
    <cellStyle name="Обычный 3 2 2 2 3 2 2 2 3 5 2" xfId="53590"/>
    <cellStyle name="Обычный 3 2 2 2 3 2 2 2 3 6" xfId="30478"/>
    <cellStyle name="Обычный 3 2 2 2 3 2 2 2 3 7" xfId="60768"/>
    <cellStyle name="Обычный 3 2 2 2 3 2 2 2 4" xfId="2846"/>
    <cellStyle name="Обычный 3 2 2 2 3 2 2 2 4 2" xfId="11326"/>
    <cellStyle name="Обычный 3 2 2 2 3 2 2 2 4 2 2" xfId="39611"/>
    <cellStyle name="Обычный 3 2 2 2 3 2 2 2 4 3" xfId="16994"/>
    <cellStyle name="Обычный 3 2 2 2 3 2 2 2 4 3 2" xfId="45279"/>
    <cellStyle name="Обычный 3 2 2 2 3 2 2 2 4 4" xfId="25308"/>
    <cellStyle name="Обычный 3 2 2 2 3 2 2 2 4 4 2" xfId="53592"/>
    <cellStyle name="Обычный 3 2 2 2 3 2 2 2 4 5" xfId="31136"/>
    <cellStyle name="Обычный 3 2 2 2 3 2 2 2 5" xfId="5299"/>
    <cellStyle name="Обычный 3 2 2 2 3 2 2 2 5 2" xfId="11327"/>
    <cellStyle name="Обычный 3 2 2 2 3 2 2 2 5 2 2" xfId="39612"/>
    <cellStyle name="Обычный 3 2 2 2 3 2 2 2 5 3" xfId="25309"/>
    <cellStyle name="Обычный 3 2 2 2 3 2 2 2 5 3 2" xfId="53593"/>
    <cellStyle name="Обычный 3 2 2 2 3 2 2 2 5 4" xfId="33588"/>
    <cellStyle name="Обычный 3 2 2 2 3 2 2 2 6" xfId="6617"/>
    <cellStyle name="Обычный 3 2 2 2 3 2 2 2 6 2" xfId="11328"/>
    <cellStyle name="Обычный 3 2 2 2 3 2 2 2 6 2 2" xfId="39613"/>
    <cellStyle name="Обычный 3 2 2 2 3 2 2 2 6 3" xfId="25310"/>
    <cellStyle name="Обычный 3 2 2 2 3 2 2 2 6 3 2" xfId="53594"/>
    <cellStyle name="Обычный 3 2 2 2 3 2 2 2 6 4" xfId="34904"/>
    <cellStyle name="Обычный 3 2 2 2 3 2 2 2 7" xfId="11319"/>
    <cellStyle name="Обычный 3 2 2 2 3 2 2 2 7 2" xfId="39604"/>
    <cellStyle name="Обычный 3 2 2 2 3 2 2 2 8" xfId="15019"/>
    <cellStyle name="Обычный 3 2 2 2 3 2 2 2 8 2" xfId="43304"/>
    <cellStyle name="Обычный 3 2 2 2 3 2 2 2 9" xfId="19510"/>
    <cellStyle name="Обычный 3 2 2 2 3 2 2 2 9 2" xfId="47794"/>
    <cellStyle name="Обычный 3 2 2 2 3 2 2 3" xfId="1309"/>
    <cellStyle name="Обычный 3 2 2 2 3 2 2 3 10" xfId="29600"/>
    <cellStyle name="Обычный 3 2 2 2 3 2 2 3 11" xfId="58070"/>
    <cellStyle name="Обычный 3 2 2 2 3 2 2 3 12" xfId="59416"/>
    <cellStyle name="Обычный 3 2 2 2 3 2 2 3 2" xfId="3285"/>
    <cellStyle name="Обычный 3 2 2 2 3 2 2 3 2 2" xfId="11330"/>
    <cellStyle name="Обычный 3 2 2 2 3 2 2 3 2 2 2" xfId="39615"/>
    <cellStyle name="Обычный 3 2 2 2 3 2 2 3 2 3" xfId="17433"/>
    <cellStyle name="Обычный 3 2 2 2 3 2 2 3 2 3 2" xfId="45718"/>
    <cellStyle name="Обычный 3 2 2 2 3 2 2 3 2 4" xfId="25312"/>
    <cellStyle name="Обычный 3 2 2 2 3 2 2 3 2 4 2" xfId="53596"/>
    <cellStyle name="Обычный 3 2 2 2 3 2 2 3 2 5" xfId="31575"/>
    <cellStyle name="Обычный 3 2 2 2 3 2 2 3 2 6" xfId="60770"/>
    <cellStyle name="Обычный 3 2 2 2 3 2 2 3 3" xfId="5301"/>
    <cellStyle name="Обычный 3 2 2 2 3 2 2 3 3 2" xfId="11331"/>
    <cellStyle name="Обычный 3 2 2 2 3 2 2 3 3 2 2" xfId="39616"/>
    <cellStyle name="Обычный 3 2 2 2 3 2 2 3 3 3" xfId="25313"/>
    <cellStyle name="Обычный 3 2 2 2 3 2 2 3 3 3 2" xfId="53597"/>
    <cellStyle name="Обычный 3 2 2 2 3 2 2 3 3 4" xfId="33590"/>
    <cellStyle name="Обычный 3 2 2 2 3 2 2 3 4" xfId="6619"/>
    <cellStyle name="Обычный 3 2 2 2 3 2 2 3 4 2" xfId="11332"/>
    <cellStyle name="Обычный 3 2 2 2 3 2 2 3 4 2 2" xfId="39617"/>
    <cellStyle name="Обычный 3 2 2 2 3 2 2 3 4 3" xfId="25314"/>
    <cellStyle name="Обычный 3 2 2 2 3 2 2 3 4 3 2" xfId="53598"/>
    <cellStyle name="Обычный 3 2 2 2 3 2 2 3 4 4" xfId="34906"/>
    <cellStyle name="Обычный 3 2 2 2 3 2 2 3 5" xfId="11329"/>
    <cellStyle name="Обычный 3 2 2 2 3 2 2 3 5 2" xfId="39614"/>
    <cellStyle name="Обычный 3 2 2 2 3 2 2 3 6" xfId="15458"/>
    <cellStyle name="Обычный 3 2 2 2 3 2 2 3 6 2" xfId="43743"/>
    <cellStyle name="Обычный 3 2 2 2 3 2 2 3 7" xfId="19512"/>
    <cellStyle name="Обычный 3 2 2 2 3 2 2 3 7 2" xfId="47796"/>
    <cellStyle name="Обычный 3 2 2 2 3 2 2 3 8" xfId="20763"/>
    <cellStyle name="Обычный 3 2 2 2 3 2 2 3 8 2" xfId="49047"/>
    <cellStyle name="Обычный 3 2 2 2 3 2 2 3 9" xfId="25311"/>
    <cellStyle name="Обычный 3 2 2 2 3 2 2 3 9 2" xfId="53595"/>
    <cellStyle name="Обычный 3 2 2 2 3 2 2 4" xfId="1859"/>
    <cellStyle name="Обычный 3 2 2 2 3 2 2 4 2" xfId="3834"/>
    <cellStyle name="Обычный 3 2 2 2 3 2 2 4 2 2" xfId="11334"/>
    <cellStyle name="Обычный 3 2 2 2 3 2 2 4 2 2 2" xfId="39619"/>
    <cellStyle name="Обычный 3 2 2 2 3 2 2 4 2 3" xfId="17982"/>
    <cellStyle name="Обычный 3 2 2 2 3 2 2 4 2 3 2" xfId="46267"/>
    <cellStyle name="Обычный 3 2 2 2 3 2 2 4 2 4" xfId="25316"/>
    <cellStyle name="Обычный 3 2 2 2 3 2 2 4 2 4 2" xfId="53600"/>
    <cellStyle name="Обычный 3 2 2 2 3 2 2 4 2 5" xfId="32124"/>
    <cellStyle name="Обычный 3 2 2 2 3 2 2 4 3" xfId="11333"/>
    <cellStyle name="Обычный 3 2 2 2 3 2 2 4 3 2" xfId="39618"/>
    <cellStyle name="Обычный 3 2 2 2 3 2 2 4 4" xfId="16007"/>
    <cellStyle name="Обычный 3 2 2 2 3 2 2 4 4 2" xfId="44292"/>
    <cellStyle name="Обычный 3 2 2 2 3 2 2 4 5" xfId="25315"/>
    <cellStyle name="Обычный 3 2 2 2 3 2 2 4 5 2" xfId="53599"/>
    <cellStyle name="Обычный 3 2 2 2 3 2 2 4 6" xfId="30149"/>
    <cellStyle name="Обычный 3 2 2 2 3 2 2 4 7" xfId="60767"/>
    <cellStyle name="Обычный 3 2 2 2 3 2 2 5" xfId="2517"/>
    <cellStyle name="Обычный 3 2 2 2 3 2 2 5 2" xfId="11335"/>
    <cellStyle name="Обычный 3 2 2 2 3 2 2 5 2 2" xfId="39620"/>
    <cellStyle name="Обычный 3 2 2 2 3 2 2 5 3" xfId="16665"/>
    <cellStyle name="Обычный 3 2 2 2 3 2 2 5 3 2" xfId="44950"/>
    <cellStyle name="Обычный 3 2 2 2 3 2 2 5 4" xfId="25317"/>
    <cellStyle name="Обычный 3 2 2 2 3 2 2 5 4 2" xfId="53601"/>
    <cellStyle name="Обычный 3 2 2 2 3 2 2 5 5" xfId="30807"/>
    <cellStyle name="Обычный 3 2 2 2 3 2 2 6" xfId="5298"/>
    <cellStyle name="Обычный 3 2 2 2 3 2 2 6 2" xfId="11336"/>
    <cellStyle name="Обычный 3 2 2 2 3 2 2 6 2 2" xfId="39621"/>
    <cellStyle name="Обычный 3 2 2 2 3 2 2 6 3" xfId="25318"/>
    <cellStyle name="Обычный 3 2 2 2 3 2 2 6 3 2" xfId="53602"/>
    <cellStyle name="Обычный 3 2 2 2 3 2 2 6 4" xfId="33587"/>
    <cellStyle name="Обычный 3 2 2 2 3 2 2 7" xfId="6616"/>
    <cellStyle name="Обычный 3 2 2 2 3 2 2 7 2" xfId="11337"/>
    <cellStyle name="Обычный 3 2 2 2 3 2 2 7 2 2" xfId="39622"/>
    <cellStyle name="Обычный 3 2 2 2 3 2 2 7 3" xfId="25319"/>
    <cellStyle name="Обычный 3 2 2 2 3 2 2 7 3 2" xfId="53603"/>
    <cellStyle name="Обычный 3 2 2 2 3 2 2 7 4" xfId="34903"/>
    <cellStyle name="Обычный 3 2 2 2 3 2 2 8" xfId="11318"/>
    <cellStyle name="Обычный 3 2 2 2 3 2 2 8 2" xfId="39603"/>
    <cellStyle name="Обычный 3 2 2 2 3 2 2 9" xfId="14690"/>
    <cellStyle name="Обычный 3 2 2 2 3 2 2 9 2" xfId="42975"/>
    <cellStyle name="Обычный 3 2 2 2 3 2 20" xfId="57244"/>
    <cellStyle name="Обычный 3 2 2 2 3 2 21" xfId="58066"/>
    <cellStyle name="Обычный 3 2 2 2 3 2 22" xfId="59412"/>
    <cellStyle name="Обычный 3 2 2 2 3 2 3" xfId="703"/>
    <cellStyle name="Обычный 3 2 2 2 3 2 3 10" xfId="20764"/>
    <cellStyle name="Обычный 3 2 2 2 3 2 3 10 2" xfId="49048"/>
    <cellStyle name="Обычный 3 2 2 2 3 2 3 11" xfId="25320"/>
    <cellStyle name="Обычный 3 2 2 2 3 2 3 11 2" xfId="53604"/>
    <cellStyle name="Обычный 3 2 2 2 3 2 3 12" xfId="28997"/>
    <cellStyle name="Обычный 3 2 2 2 3 2 3 13" xfId="58071"/>
    <cellStyle name="Обычный 3 2 2 2 3 2 3 14" xfId="59417"/>
    <cellStyle name="Обычный 3 2 2 2 3 2 3 2" xfId="1311"/>
    <cellStyle name="Обычный 3 2 2 2 3 2 3 2 10" xfId="29602"/>
    <cellStyle name="Обычный 3 2 2 2 3 2 3 2 11" xfId="58072"/>
    <cellStyle name="Обычный 3 2 2 2 3 2 3 2 12" xfId="59418"/>
    <cellStyle name="Обычный 3 2 2 2 3 2 3 2 2" xfId="3287"/>
    <cellStyle name="Обычный 3 2 2 2 3 2 3 2 2 2" xfId="11340"/>
    <cellStyle name="Обычный 3 2 2 2 3 2 3 2 2 2 2" xfId="39625"/>
    <cellStyle name="Обычный 3 2 2 2 3 2 3 2 2 3" xfId="17435"/>
    <cellStyle name="Обычный 3 2 2 2 3 2 3 2 2 3 2" xfId="45720"/>
    <cellStyle name="Обычный 3 2 2 2 3 2 3 2 2 4" xfId="25322"/>
    <cellStyle name="Обычный 3 2 2 2 3 2 3 2 2 4 2" xfId="53606"/>
    <cellStyle name="Обычный 3 2 2 2 3 2 3 2 2 5" xfId="31577"/>
    <cellStyle name="Обычный 3 2 2 2 3 2 3 2 2 6" xfId="60772"/>
    <cellStyle name="Обычный 3 2 2 2 3 2 3 2 3" xfId="5303"/>
    <cellStyle name="Обычный 3 2 2 2 3 2 3 2 3 2" xfId="11341"/>
    <cellStyle name="Обычный 3 2 2 2 3 2 3 2 3 2 2" xfId="39626"/>
    <cellStyle name="Обычный 3 2 2 2 3 2 3 2 3 3" xfId="25323"/>
    <cellStyle name="Обычный 3 2 2 2 3 2 3 2 3 3 2" xfId="53607"/>
    <cellStyle name="Обычный 3 2 2 2 3 2 3 2 3 4" xfId="33592"/>
    <cellStyle name="Обычный 3 2 2 2 3 2 3 2 4" xfId="6621"/>
    <cellStyle name="Обычный 3 2 2 2 3 2 3 2 4 2" xfId="11342"/>
    <cellStyle name="Обычный 3 2 2 2 3 2 3 2 4 2 2" xfId="39627"/>
    <cellStyle name="Обычный 3 2 2 2 3 2 3 2 4 3" xfId="25324"/>
    <cellStyle name="Обычный 3 2 2 2 3 2 3 2 4 3 2" xfId="53608"/>
    <cellStyle name="Обычный 3 2 2 2 3 2 3 2 4 4" xfId="34908"/>
    <cellStyle name="Обычный 3 2 2 2 3 2 3 2 5" xfId="11339"/>
    <cellStyle name="Обычный 3 2 2 2 3 2 3 2 5 2" xfId="39624"/>
    <cellStyle name="Обычный 3 2 2 2 3 2 3 2 6" xfId="15460"/>
    <cellStyle name="Обычный 3 2 2 2 3 2 3 2 6 2" xfId="43745"/>
    <cellStyle name="Обычный 3 2 2 2 3 2 3 2 7" xfId="19514"/>
    <cellStyle name="Обычный 3 2 2 2 3 2 3 2 7 2" xfId="47798"/>
    <cellStyle name="Обычный 3 2 2 2 3 2 3 2 8" xfId="20765"/>
    <cellStyle name="Обычный 3 2 2 2 3 2 3 2 8 2" xfId="49049"/>
    <cellStyle name="Обычный 3 2 2 2 3 2 3 2 9" xfId="25321"/>
    <cellStyle name="Обычный 3 2 2 2 3 2 3 2 9 2" xfId="53605"/>
    <cellStyle name="Обычный 3 2 2 2 3 2 3 3" xfId="2024"/>
    <cellStyle name="Обычный 3 2 2 2 3 2 3 3 2" xfId="3999"/>
    <cellStyle name="Обычный 3 2 2 2 3 2 3 3 2 2" xfId="11344"/>
    <cellStyle name="Обычный 3 2 2 2 3 2 3 3 2 2 2" xfId="39629"/>
    <cellStyle name="Обычный 3 2 2 2 3 2 3 3 2 3" xfId="18147"/>
    <cellStyle name="Обычный 3 2 2 2 3 2 3 3 2 3 2" xfId="46432"/>
    <cellStyle name="Обычный 3 2 2 2 3 2 3 3 2 4" xfId="25326"/>
    <cellStyle name="Обычный 3 2 2 2 3 2 3 3 2 4 2" xfId="53610"/>
    <cellStyle name="Обычный 3 2 2 2 3 2 3 3 2 5" xfId="32289"/>
    <cellStyle name="Обычный 3 2 2 2 3 2 3 3 3" xfId="11343"/>
    <cellStyle name="Обычный 3 2 2 2 3 2 3 3 3 2" xfId="39628"/>
    <cellStyle name="Обычный 3 2 2 2 3 2 3 3 4" xfId="16172"/>
    <cellStyle name="Обычный 3 2 2 2 3 2 3 3 4 2" xfId="44457"/>
    <cellStyle name="Обычный 3 2 2 2 3 2 3 3 5" xfId="25325"/>
    <cellStyle name="Обычный 3 2 2 2 3 2 3 3 5 2" xfId="53609"/>
    <cellStyle name="Обычный 3 2 2 2 3 2 3 3 6" xfId="30314"/>
    <cellStyle name="Обычный 3 2 2 2 3 2 3 3 7" xfId="60771"/>
    <cellStyle name="Обычный 3 2 2 2 3 2 3 4" xfId="2682"/>
    <cellStyle name="Обычный 3 2 2 2 3 2 3 4 2" xfId="11345"/>
    <cellStyle name="Обычный 3 2 2 2 3 2 3 4 2 2" xfId="39630"/>
    <cellStyle name="Обычный 3 2 2 2 3 2 3 4 3" xfId="16830"/>
    <cellStyle name="Обычный 3 2 2 2 3 2 3 4 3 2" xfId="45115"/>
    <cellStyle name="Обычный 3 2 2 2 3 2 3 4 4" xfId="25327"/>
    <cellStyle name="Обычный 3 2 2 2 3 2 3 4 4 2" xfId="53611"/>
    <cellStyle name="Обычный 3 2 2 2 3 2 3 4 5" xfId="30972"/>
    <cellStyle name="Обычный 3 2 2 2 3 2 3 5" xfId="5302"/>
    <cellStyle name="Обычный 3 2 2 2 3 2 3 5 2" xfId="11346"/>
    <cellStyle name="Обычный 3 2 2 2 3 2 3 5 2 2" xfId="39631"/>
    <cellStyle name="Обычный 3 2 2 2 3 2 3 5 3" xfId="25328"/>
    <cellStyle name="Обычный 3 2 2 2 3 2 3 5 3 2" xfId="53612"/>
    <cellStyle name="Обычный 3 2 2 2 3 2 3 5 4" xfId="33591"/>
    <cellStyle name="Обычный 3 2 2 2 3 2 3 6" xfId="6620"/>
    <cellStyle name="Обычный 3 2 2 2 3 2 3 6 2" xfId="11347"/>
    <cellStyle name="Обычный 3 2 2 2 3 2 3 6 2 2" xfId="39632"/>
    <cellStyle name="Обычный 3 2 2 2 3 2 3 6 3" xfId="25329"/>
    <cellStyle name="Обычный 3 2 2 2 3 2 3 6 3 2" xfId="53613"/>
    <cellStyle name="Обычный 3 2 2 2 3 2 3 6 4" xfId="34907"/>
    <cellStyle name="Обычный 3 2 2 2 3 2 3 7" xfId="11338"/>
    <cellStyle name="Обычный 3 2 2 2 3 2 3 7 2" xfId="39623"/>
    <cellStyle name="Обычный 3 2 2 2 3 2 3 8" xfId="14855"/>
    <cellStyle name="Обычный 3 2 2 2 3 2 3 8 2" xfId="43140"/>
    <cellStyle name="Обычный 3 2 2 2 3 2 3 9" xfId="19513"/>
    <cellStyle name="Обычный 3 2 2 2 3 2 3 9 2" xfId="47797"/>
    <cellStyle name="Обычный 3 2 2 2 3 2 4" xfId="1308"/>
    <cellStyle name="Обычный 3 2 2 2 3 2 4 10" xfId="29599"/>
    <cellStyle name="Обычный 3 2 2 2 3 2 4 11" xfId="58073"/>
    <cellStyle name="Обычный 3 2 2 2 3 2 4 12" xfId="59419"/>
    <cellStyle name="Обычный 3 2 2 2 3 2 4 2" xfId="3284"/>
    <cellStyle name="Обычный 3 2 2 2 3 2 4 2 2" xfId="11349"/>
    <cellStyle name="Обычный 3 2 2 2 3 2 4 2 2 2" xfId="39634"/>
    <cellStyle name="Обычный 3 2 2 2 3 2 4 2 3" xfId="17432"/>
    <cellStyle name="Обычный 3 2 2 2 3 2 4 2 3 2" xfId="45717"/>
    <cellStyle name="Обычный 3 2 2 2 3 2 4 2 4" xfId="25331"/>
    <cellStyle name="Обычный 3 2 2 2 3 2 4 2 4 2" xfId="53615"/>
    <cellStyle name="Обычный 3 2 2 2 3 2 4 2 5" xfId="31574"/>
    <cellStyle name="Обычный 3 2 2 2 3 2 4 2 6" xfId="60773"/>
    <cellStyle name="Обычный 3 2 2 2 3 2 4 3" xfId="5304"/>
    <cellStyle name="Обычный 3 2 2 2 3 2 4 3 2" xfId="11350"/>
    <cellStyle name="Обычный 3 2 2 2 3 2 4 3 2 2" xfId="39635"/>
    <cellStyle name="Обычный 3 2 2 2 3 2 4 3 3" xfId="25332"/>
    <cellStyle name="Обычный 3 2 2 2 3 2 4 3 3 2" xfId="53616"/>
    <cellStyle name="Обычный 3 2 2 2 3 2 4 3 4" xfId="33593"/>
    <cellStyle name="Обычный 3 2 2 2 3 2 4 4" xfId="6622"/>
    <cellStyle name="Обычный 3 2 2 2 3 2 4 4 2" xfId="11351"/>
    <cellStyle name="Обычный 3 2 2 2 3 2 4 4 2 2" xfId="39636"/>
    <cellStyle name="Обычный 3 2 2 2 3 2 4 4 3" xfId="25333"/>
    <cellStyle name="Обычный 3 2 2 2 3 2 4 4 3 2" xfId="53617"/>
    <cellStyle name="Обычный 3 2 2 2 3 2 4 4 4" xfId="34909"/>
    <cellStyle name="Обычный 3 2 2 2 3 2 4 5" xfId="11348"/>
    <cellStyle name="Обычный 3 2 2 2 3 2 4 5 2" xfId="39633"/>
    <cellStyle name="Обычный 3 2 2 2 3 2 4 6" xfId="15457"/>
    <cellStyle name="Обычный 3 2 2 2 3 2 4 6 2" xfId="43742"/>
    <cellStyle name="Обычный 3 2 2 2 3 2 4 7" xfId="19515"/>
    <cellStyle name="Обычный 3 2 2 2 3 2 4 7 2" xfId="47799"/>
    <cellStyle name="Обычный 3 2 2 2 3 2 4 8" xfId="20766"/>
    <cellStyle name="Обычный 3 2 2 2 3 2 4 8 2" xfId="49050"/>
    <cellStyle name="Обычный 3 2 2 2 3 2 4 9" xfId="25330"/>
    <cellStyle name="Обычный 3 2 2 2 3 2 4 9 2" xfId="53614"/>
    <cellStyle name="Обычный 3 2 2 2 3 2 5" xfId="1695"/>
    <cellStyle name="Обычный 3 2 2 2 3 2 5 2" xfId="3670"/>
    <cellStyle name="Обычный 3 2 2 2 3 2 5 2 2" xfId="11353"/>
    <cellStyle name="Обычный 3 2 2 2 3 2 5 2 2 2" xfId="39638"/>
    <cellStyle name="Обычный 3 2 2 2 3 2 5 2 3" xfId="17818"/>
    <cellStyle name="Обычный 3 2 2 2 3 2 5 2 3 2" xfId="46103"/>
    <cellStyle name="Обычный 3 2 2 2 3 2 5 2 4" xfId="25335"/>
    <cellStyle name="Обычный 3 2 2 2 3 2 5 2 4 2" xfId="53619"/>
    <cellStyle name="Обычный 3 2 2 2 3 2 5 2 5" xfId="31960"/>
    <cellStyle name="Обычный 3 2 2 2 3 2 5 3" xfId="11352"/>
    <cellStyle name="Обычный 3 2 2 2 3 2 5 3 2" xfId="39637"/>
    <cellStyle name="Обычный 3 2 2 2 3 2 5 4" xfId="15843"/>
    <cellStyle name="Обычный 3 2 2 2 3 2 5 4 2" xfId="44128"/>
    <cellStyle name="Обычный 3 2 2 2 3 2 5 5" xfId="25334"/>
    <cellStyle name="Обычный 3 2 2 2 3 2 5 5 2" xfId="53618"/>
    <cellStyle name="Обычный 3 2 2 2 3 2 5 6" xfId="29985"/>
    <cellStyle name="Обычный 3 2 2 2 3 2 5 7" xfId="60766"/>
    <cellStyle name="Обычный 3 2 2 2 3 2 6" xfId="2353"/>
    <cellStyle name="Обычный 3 2 2 2 3 2 6 2" xfId="11354"/>
    <cellStyle name="Обычный 3 2 2 2 3 2 6 2 2" xfId="39639"/>
    <cellStyle name="Обычный 3 2 2 2 3 2 6 3" xfId="16501"/>
    <cellStyle name="Обычный 3 2 2 2 3 2 6 3 2" xfId="44786"/>
    <cellStyle name="Обычный 3 2 2 2 3 2 6 4" xfId="25336"/>
    <cellStyle name="Обычный 3 2 2 2 3 2 6 4 2" xfId="53620"/>
    <cellStyle name="Обычный 3 2 2 2 3 2 6 5" xfId="30643"/>
    <cellStyle name="Обычный 3 2 2 2 3 2 7" xfId="4330"/>
    <cellStyle name="Обычный 3 2 2 2 3 2 7 2" xfId="11355"/>
    <cellStyle name="Обычный 3 2 2 2 3 2 7 2 2" xfId="39640"/>
    <cellStyle name="Обычный 3 2 2 2 3 2 7 3" xfId="18478"/>
    <cellStyle name="Обычный 3 2 2 2 3 2 7 3 2" xfId="46763"/>
    <cellStyle name="Обычный 3 2 2 2 3 2 7 4" xfId="25337"/>
    <cellStyle name="Обычный 3 2 2 2 3 2 7 4 2" xfId="53621"/>
    <cellStyle name="Обычный 3 2 2 2 3 2 7 5" xfId="32620"/>
    <cellStyle name="Обычный 3 2 2 2 3 2 8" xfId="4493"/>
    <cellStyle name="Обычный 3 2 2 2 3 2 8 2" xfId="11356"/>
    <cellStyle name="Обычный 3 2 2 2 3 2 8 2 2" xfId="39641"/>
    <cellStyle name="Обычный 3 2 2 2 3 2 8 3" xfId="18641"/>
    <cellStyle name="Обычный 3 2 2 2 3 2 8 3 2" xfId="46926"/>
    <cellStyle name="Обычный 3 2 2 2 3 2 8 4" xfId="25338"/>
    <cellStyle name="Обычный 3 2 2 2 3 2 8 4 2" xfId="53622"/>
    <cellStyle name="Обычный 3 2 2 2 3 2 8 5" xfId="32783"/>
    <cellStyle name="Обычный 3 2 2 2 3 2 9" xfId="5297"/>
    <cellStyle name="Обычный 3 2 2 2 3 2 9 2" xfId="11357"/>
    <cellStyle name="Обычный 3 2 2 2 3 2 9 2 2" xfId="39642"/>
    <cellStyle name="Обычный 3 2 2 2 3 2 9 3" xfId="25339"/>
    <cellStyle name="Обычный 3 2 2 2 3 2 9 3 2" xfId="53623"/>
    <cellStyle name="Обычный 3 2 2 2 3 2 9 4" xfId="33586"/>
    <cellStyle name="Обычный 3 2 2 2 3 20" xfId="56949"/>
    <cellStyle name="Обычный 3 2 2 2 3 21" xfId="57243"/>
    <cellStyle name="Обычный 3 2 2 2 3 22" xfId="58065"/>
    <cellStyle name="Обычный 3 2 2 2 3 23" xfId="59411"/>
    <cellStyle name="Обычный 3 2 2 2 3 3" xfId="530"/>
    <cellStyle name="Обычный 3 2 2 2 3 3 10" xfId="19516"/>
    <cellStyle name="Обычный 3 2 2 2 3 3 10 2" xfId="47800"/>
    <cellStyle name="Обычный 3 2 2 2 3 3 11" xfId="20767"/>
    <cellStyle name="Обычный 3 2 2 2 3 3 11 2" xfId="49051"/>
    <cellStyle name="Обычный 3 2 2 2 3 3 12" xfId="25340"/>
    <cellStyle name="Обычный 3 2 2 2 3 3 12 2" xfId="53624"/>
    <cellStyle name="Обычный 3 2 2 2 3 3 13" xfId="28831"/>
    <cellStyle name="Обычный 3 2 2 2 3 3 14" xfId="58074"/>
    <cellStyle name="Обычный 3 2 2 2 3 3 15" xfId="59420"/>
    <cellStyle name="Обычный 3 2 2 2 3 3 2" xfId="868"/>
    <cellStyle name="Обычный 3 2 2 2 3 3 2 10" xfId="20768"/>
    <cellStyle name="Обычный 3 2 2 2 3 3 2 10 2" xfId="49052"/>
    <cellStyle name="Обычный 3 2 2 2 3 3 2 11" xfId="25341"/>
    <cellStyle name="Обычный 3 2 2 2 3 3 2 11 2" xfId="53625"/>
    <cellStyle name="Обычный 3 2 2 2 3 3 2 12" xfId="29160"/>
    <cellStyle name="Обычный 3 2 2 2 3 3 2 13" xfId="58075"/>
    <cellStyle name="Обычный 3 2 2 2 3 3 2 14" xfId="59421"/>
    <cellStyle name="Обычный 3 2 2 2 3 3 2 2" xfId="1313"/>
    <cellStyle name="Обычный 3 2 2 2 3 3 2 2 10" xfId="29604"/>
    <cellStyle name="Обычный 3 2 2 2 3 3 2 2 11" xfId="58076"/>
    <cellStyle name="Обычный 3 2 2 2 3 3 2 2 12" xfId="59422"/>
    <cellStyle name="Обычный 3 2 2 2 3 3 2 2 2" xfId="3289"/>
    <cellStyle name="Обычный 3 2 2 2 3 3 2 2 2 2" xfId="11361"/>
    <cellStyle name="Обычный 3 2 2 2 3 3 2 2 2 2 2" xfId="39646"/>
    <cellStyle name="Обычный 3 2 2 2 3 3 2 2 2 3" xfId="17437"/>
    <cellStyle name="Обычный 3 2 2 2 3 3 2 2 2 3 2" xfId="45722"/>
    <cellStyle name="Обычный 3 2 2 2 3 3 2 2 2 4" xfId="25343"/>
    <cellStyle name="Обычный 3 2 2 2 3 3 2 2 2 4 2" xfId="53627"/>
    <cellStyle name="Обычный 3 2 2 2 3 3 2 2 2 5" xfId="31579"/>
    <cellStyle name="Обычный 3 2 2 2 3 3 2 2 2 6" xfId="60776"/>
    <cellStyle name="Обычный 3 2 2 2 3 3 2 2 3" xfId="5307"/>
    <cellStyle name="Обычный 3 2 2 2 3 3 2 2 3 2" xfId="11362"/>
    <cellStyle name="Обычный 3 2 2 2 3 3 2 2 3 2 2" xfId="39647"/>
    <cellStyle name="Обычный 3 2 2 2 3 3 2 2 3 3" xfId="25344"/>
    <cellStyle name="Обычный 3 2 2 2 3 3 2 2 3 3 2" xfId="53628"/>
    <cellStyle name="Обычный 3 2 2 2 3 3 2 2 3 4" xfId="33596"/>
    <cellStyle name="Обычный 3 2 2 2 3 3 2 2 4" xfId="6625"/>
    <cellStyle name="Обычный 3 2 2 2 3 3 2 2 4 2" xfId="11363"/>
    <cellStyle name="Обычный 3 2 2 2 3 3 2 2 4 2 2" xfId="39648"/>
    <cellStyle name="Обычный 3 2 2 2 3 3 2 2 4 3" xfId="25345"/>
    <cellStyle name="Обычный 3 2 2 2 3 3 2 2 4 3 2" xfId="53629"/>
    <cellStyle name="Обычный 3 2 2 2 3 3 2 2 4 4" xfId="34912"/>
    <cellStyle name="Обычный 3 2 2 2 3 3 2 2 5" xfId="11360"/>
    <cellStyle name="Обычный 3 2 2 2 3 3 2 2 5 2" xfId="39645"/>
    <cellStyle name="Обычный 3 2 2 2 3 3 2 2 6" xfId="15462"/>
    <cellStyle name="Обычный 3 2 2 2 3 3 2 2 6 2" xfId="43747"/>
    <cellStyle name="Обычный 3 2 2 2 3 3 2 2 7" xfId="19518"/>
    <cellStyle name="Обычный 3 2 2 2 3 3 2 2 7 2" xfId="47802"/>
    <cellStyle name="Обычный 3 2 2 2 3 3 2 2 8" xfId="20769"/>
    <cellStyle name="Обычный 3 2 2 2 3 3 2 2 8 2" xfId="49053"/>
    <cellStyle name="Обычный 3 2 2 2 3 3 2 2 9" xfId="25342"/>
    <cellStyle name="Обычный 3 2 2 2 3 3 2 2 9 2" xfId="53626"/>
    <cellStyle name="Обычный 3 2 2 2 3 3 2 3" xfId="2187"/>
    <cellStyle name="Обычный 3 2 2 2 3 3 2 3 2" xfId="4162"/>
    <cellStyle name="Обычный 3 2 2 2 3 3 2 3 2 2" xfId="11365"/>
    <cellStyle name="Обычный 3 2 2 2 3 3 2 3 2 2 2" xfId="39650"/>
    <cellStyle name="Обычный 3 2 2 2 3 3 2 3 2 3" xfId="18310"/>
    <cellStyle name="Обычный 3 2 2 2 3 3 2 3 2 3 2" xfId="46595"/>
    <cellStyle name="Обычный 3 2 2 2 3 3 2 3 2 4" xfId="25347"/>
    <cellStyle name="Обычный 3 2 2 2 3 3 2 3 2 4 2" xfId="53631"/>
    <cellStyle name="Обычный 3 2 2 2 3 3 2 3 2 5" xfId="32452"/>
    <cellStyle name="Обычный 3 2 2 2 3 3 2 3 3" xfId="11364"/>
    <cellStyle name="Обычный 3 2 2 2 3 3 2 3 3 2" xfId="39649"/>
    <cellStyle name="Обычный 3 2 2 2 3 3 2 3 4" xfId="16335"/>
    <cellStyle name="Обычный 3 2 2 2 3 3 2 3 4 2" xfId="44620"/>
    <cellStyle name="Обычный 3 2 2 2 3 3 2 3 5" xfId="25346"/>
    <cellStyle name="Обычный 3 2 2 2 3 3 2 3 5 2" xfId="53630"/>
    <cellStyle name="Обычный 3 2 2 2 3 3 2 3 6" xfId="30477"/>
    <cellStyle name="Обычный 3 2 2 2 3 3 2 3 7" xfId="60775"/>
    <cellStyle name="Обычный 3 2 2 2 3 3 2 4" xfId="2845"/>
    <cellStyle name="Обычный 3 2 2 2 3 3 2 4 2" xfId="11366"/>
    <cellStyle name="Обычный 3 2 2 2 3 3 2 4 2 2" xfId="39651"/>
    <cellStyle name="Обычный 3 2 2 2 3 3 2 4 3" xfId="16993"/>
    <cellStyle name="Обычный 3 2 2 2 3 3 2 4 3 2" xfId="45278"/>
    <cellStyle name="Обычный 3 2 2 2 3 3 2 4 4" xfId="25348"/>
    <cellStyle name="Обычный 3 2 2 2 3 3 2 4 4 2" xfId="53632"/>
    <cellStyle name="Обычный 3 2 2 2 3 3 2 4 5" xfId="31135"/>
    <cellStyle name="Обычный 3 2 2 2 3 3 2 5" xfId="5306"/>
    <cellStyle name="Обычный 3 2 2 2 3 3 2 5 2" xfId="11367"/>
    <cellStyle name="Обычный 3 2 2 2 3 3 2 5 2 2" xfId="39652"/>
    <cellStyle name="Обычный 3 2 2 2 3 3 2 5 3" xfId="25349"/>
    <cellStyle name="Обычный 3 2 2 2 3 3 2 5 3 2" xfId="53633"/>
    <cellStyle name="Обычный 3 2 2 2 3 3 2 5 4" xfId="33595"/>
    <cellStyle name="Обычный 3 2 2 2 3 3 2 6" xfId="6624"/>
    <cellStyle name="Обычный 3 2 2 2 3 3 2 6 2" xfId="11368"/>
    <cellStyle name="Обычный 3 2 2 2 3 3 2 6 2 2" xfId="39653"/>
    <cellStyle name="Обычный 3 2 2 2 3 3 2 6 3" xfId="25350"/>
    <cellStyle name="Обычный 3 2 2 2 3 3 2 6 3 2" xfId="53634"/>
    <cellStyle name="Обычный 3 2 2 2 3 3 2 6 4" xfId="34911"/>
    <cellStyle name="Обычный 3 2 2 2 3 3 2 7" xfId="11359"/>
    <cellStyle name="Обычный 3 2 2 2 3 3 2 7 2" xfId="39644"/>
    <cellStyle name="Обычный 3 2 2 2 3 3 2 8" xfId="15018"/>
    <cellStyle name="Обычный 3 2 2 2 3 3 2 8 2" xfId="43303"/>
    <cellStyle name="Обычный 3 2 2 2 3 3 2 9" xfId="19517"/>
    <cellStyle name="Обычный 3 2 2 2 3 3 2 9 2" xfId="47801"/>
    <cellStyle name="Обычный 3 2 2 2 3 3 3" xfId="1312"/>
    <cellStyle name="Обычный 3 2 2 2 3 3 3 10" xfId="29603"/>
    <cellStyle name="Обычный 3 2 2 2 3 3 3 11" xfId="58077"/>
    <cellStyle name="Обычный 3 2 2 2 3 3 3 12" xfId="59423"/>
    <cellStyle name="Обычный 3 2 2 2 3 3 3 2" xfId="3288"/>
    <cellStyle name="Обычный 3 2 2 2 3 3 3 2 2" xfId="11370"/>
    <cellStyle name="Обычный 3 2 2 2 3 3 3 2 2 2" xfId="39655"/>
    <cellStyle name="Обычный 3 2 2 2 3 3 3 2 3" xfId="17436"/>
    <cellStyle name="Обычный 3 2 2 2 3 3 3 2 3 2" xfId="45721"/>
    <cellStyle name="Обычный 3 2 2 2 3 3 3 2 4" xfId="25352"/>
    <cellStyle name="Обычный 3 2 2 2 3 3 3 2 4 2" xfId="53636"/>
    <cellStyle name="Обычный 3 2 2 2 3 3 3 2 5" xfId="31578"/>
    <cellStyle name="Обычный 3 2 2 2 3 3 3 2 6" xfId="60777"/>
    <cellStyle name="Обычный 3 2 2 2 3 3 3 3" xfId="5308"/>
    <cellStyle name="Обычный 3 2 2 2 3 3 3 3 2" xfId="11371"/>
    <cellStyle name="Обычный 3 2 2 2 3 3 3 3 2 2" xfId="39656"/>
    <cellStyle name="Обычный 3 2 2 2 3 3 3 3 3" xfId="25353"/>
    <cellStyle name="Обычный 3 2 2 2 3 3 3 3 3 2" xfId="53637"/>
    <cellStyle name="Обычный 3 2 2 2 3 3 3 3 4" xfId="33597"/>
    <cellStyle name="Обычный 3 2 2 2 3 3 3 4" xfId="6626"/>
    <cellStyle name="Обычный 3 2 2 2 3 3 3 4 2" xfId="11372"/>
    <cellStyle name="Обычный 3 2 2 2 3 3 3 4 2 2" xfId="39657"/>
    <cellStyle name="Обычный 3 2 2 2 3 3 3 4 3" xfId="25354"/>
    <cellStyle name="Обычный 3 2 2 2 3 3 3 4 3 2" xfId="53638"/>
    <cellStyle name="Обычный 3 2 2 2 3 3 3 4 4" xfId="34913"/>
    <cellStyle name="Обычный 3 2 2 2 3 3 3 5" xfId="11369"/>
    <cellStyle name="Обычный 3 2 2 2 3 3 3 5 2" xfId="39654"/>
    <cellStyle name="Обычный 3 2 2 2 3 3 3 6" xfId="15461"/>
    <cellStyle name="Обычный 3 2 2 2 3 3 3 6 2" xfId="43746"/>
    <cellStyle name="Обычный 3 2 2 2 3 3 3 7" xfId="19519"/>
    <cellStyle name="Обычный 3 2 2 2 3 3 3 7 2" xfId="47803"/>
    <cellStyle name="Обычный 3 2 2 2 3 3 3 8" xfId="20770"/>
    <cellStyle name="Обычный 3 2 2 2 3 3 3 8 2" xfId="49054"/>
    <cellStyle name="Обычный 3 2 2 2 3 3 3 9" xfId="25351"/>
    <cellStyle name="Обычный 3 2 2 2 3 3 3 9 2" xfId="53635"/>
    <cellStyle name="Обычный 3 2 2 2 3 3 4" xfId="1858"/>
    <cellStyle name="Обычный 3 2 2 2 3 3 4 2" xfId="3833"/>
    <cellStyle name="Обычный 3 2 2 2 3 3 4 2 2" xfId="11374"/>
    <cellStyle name="Обычный 3 2 2 2 3 3 4 2 2 2" xfId="39659"/>
    <cellStyle name="Обычный 3 2 2 2 3 3 4 2 3" xfId="17981"/>
    <cellStyle name="Обычный 3 2 2 2 3 3 4 2 3 2" xfId="46266"/>
    <cellStyle name="Обычный 3 2 2 2 3 3 4 2 4" xfId="25356"/>
    <cellStyle name="Обычный 3 2 2 2 3 3 4 2 4 2" xfId="53640"/>
    <cellStyle name="Обычный 3 2 2 2 3 3 4 2 5" xfId="32123"/>
    <cellStyle name="Обычный 3 2 2 2 3 3 4 3" xfId="11373"/>
    <cellStyle name="Обычный 3 2 2 2 3 3 4 3 2" xfId="39658"/>
    <cellStyle name="Обычный 3 2 2 2 3 3 4 4" xfId="16006"/>
    <cellStyle name="Обычный 3 2 2 2 3 3 4 4 2" xfId="44291"/>
    <cellStyle name="Обычный 3 2 2 2 3 3 4 5" xfId="25355"/>
    <cellStyle name="Обычный 3 2 2 2 3 3 4 5 2" xfId="53639"/>
    <cellStyle name="Обычный 3 2 2 2 3 3 4 6" xfId="30148"/>
    <cellStyle name="Обычный 3 2 2 2 3 3 4 7" xfId="60774"/>
    <cellStyle name="Обычный 3 2 2 2 3 3 5" xfId="2516"/>
    <cellStyle name="Обычный 3 2 2 2 3 3 5 2" xfId="11375"/>
    <cellStyle name="Обычный 3 2 2 2 3 3 5 2 2" xfId="39660"/>
    <cellStyle name="Обычный 3 2 2 2 3 3 5 3" xfId="16664"/>
    <cellStyle name="Обычный 3 2 2 2 3 3 5 3 2" xfId="44949"/>
    <cellStyle name="Обычный 3 2 2 2 3 3 5 4" xfId="25357"/>
    <cellStyle name="Обычный 3 2 2 2 3 3 5 4 2" xfId="53641"/>
    <cellStyle name="Обычный 3 2 2 2 3 3 5 5" xfId="30806"/>
    <cellStyle name="Обычный 3 2 2 2 3 3 6" xfId="5305"/>
    <cellStyle name="Обычный 3 2 2 2 3 3 6 2" xfId="11376"/>
    <cellStyle name="Обычный 3 2 2 2 3 3 6 2 2" xfId="39661"/>
    <cellStyle name="Обычный 3 2 2 2 3 3 6 3" xfId="25358"/>
    <cellStyle name="Обычный 3 2 2 2 3 3 6 3 2" xfId="53642"/>
    <cellStyle name="Обычный 3 2 2 2 3 3 6 4" xfId="33594"/>
    <cellStyle name="Обычный 3 2 2 2 3 3 7" xfId="6623"/>
    <cellStyle name="Обычный 3 2 2 2 3 3 7 2" xfId="11377"/>
    <cellStyle name="Обычный 3 2 2 2 3 3 7 2 2" xfId="39662"/>
    <cellStyle name="Обычный 3 2 2 2 3 3 7 3" xfId="25359"/>
    <cellStyle name="Обычный 3 2 2 2 3 3 7 3 2" xfId="53643"/>
    <cellStyle name="Обычный 3 2 2 2 3 3 7 4" xfId="34910"/>
    <cellStyle name="Обычный 3 2 2 2 3 3 8" xfId="11358"/>
    <cellStyle name="Обычный 3 2 2 2 3 3 8 2" xfId="39643"/>
    <cellStyle name="Обычный 3 2 2 2 3 3 9" xfId="14689"/>
    <cellStyle name="Обычный 3 2 2 2 3 3 9 2" xfId="42974"/>
    <cellStyle name="Обычный 3 2 2 2 3 4" xfId="702"/>
    <cellStyle name="Обычный 3 2 2 2 3 4 10" xfId="20771"/>
    <cellStyle name="Обычный 3 2 2 2 3 4 10 2" xfId="49055"/>
    <cellStyle name="Обычный 3 2 2 2 3 4 11" xfId="25360"/>
    <cellStyle name="Обычный 3 2 2 2 3 4 11 2" xfId="53644"/>
    <cellStyle name="Обычный 3 2 2 2 3 4 12" xfId="28996"/>
    <cellStyle name="Обычный 3 2 2 2 3 4 13" xfId="58078"/>
    <cellStyle name="Обычный 3 2 2 2 3 4 14" xfId="59424"/>
    <cellStyle name="Обычный 3 2 2 2 3 4 2" xfId="1314"/>
    <cellStyle name="Обычный 3 2 2 2 3 4 2 10" xfId="29605"/>
    <cellStyle name="Обычный 3 2 2 2 3 4 2 11" xfId="58079"/>
    <cellStyle name="Обычный 3 2 2 2 3 4 2 12" xfId="59425"/>
    <cellStyle name="Обычный 3 2 2 2 3 4 2 2" xfId="3290"/>
    <cellStyle name="Обычный 3 2 2 2 3 4 2 2 2" xfId="11380"/>
    <cellStyle name="Обычный 3 2 2 2 3 4 2 2 2 2" xfId="39665"/>
    <cellStyle name="Обычный 3 2 2 2 3 4 2 2 3" xfId="17438"/>
    <cellStyle name="Обычный 3 2 2 2 3 4 2 2 3 2" xfId="45723"/>
    <cellStyle name="Обычный 3 2 2 2 3 4 2 2 4" xfId="25362"/>
    <cellStyle name="Обычный 3 2 2 2 3 4 2 2 4 2" xfId="53646"/>
    <cellStyle name="Обычный 3 2 2 2 3 4 2 2 5" xfId="31580"/>
    <cellStyle name="Обычный 3 2 2 2 3 4 2 2 6" xfId="60779"/>
    <cellStyle name="Обычный 3 2 2 2 3 4 2 3" xfId="5310"/>
    <cellStyle name="Обычный 3 2 2 2 3 4 2 3 2" xfId="11381"/>
    <cellStyle name="Обычный 3 2 2 2 3 4 2 3 2 2" xfId="39666"/>
    <cellStyle name="Обычный 3 2 2 2 3 4 2 3 3" xfId="25363"/>
    <cellStyle name="Обычный 3 2 2 2 3 4 2 3 3 2" xfId="53647"/>
    <cellStyle name="Обычный 3 2 2 2 3 4 2 3 4" xfId="33599"/>
    <cellStyle name="Обычный 3 2 2 2 3 4 2 4" xfId="6628"/>
    <cellStyle name="Обычный 3 2 2 2 3 4 2 4 2" xfId="11382"/>
    <cellStyle name="Обычный 3 2 2 2 3 4 2 4 2 2" xfId="39667"/>
    <cellStyle name="Обычный 3 2 2 2 3 4 2 4 3" xfId="25364"/>
    <cellStyle name="Обычный 3 2 2 2 3 4 2 4 3 2" xfId="53648"/>
    <cellStyle name="Обычный 3 2 2 2 3 4 2 4 4" xfId="34915"/>
    <cellStyle name="Обычный 3 2 2 2 3 4 2 5" xfId="11379"/>
    <cellStyle name="Обычный 3 2 2 2 3 4 2 5 2" xfId="39664"/>
    <cellStyle name="Обычный 3 2 2 2 3 4 2 6" xfId="15463"/>
    <cellStyle name="Обычный 3 2 2 2 3 4 2 6 2" xfId="43748"/>
    <cellStyle name="Обычный 3 2 2 2 3 4 2 7" xfId="19521"/>
    <cellStyle name="Обычный 3 2 2 2 3 4 2 7 2" xfId="47805"/>
    <cellStyle name="Обычный 3 2 2 2 3 4 2 8" xfId="20772"/>
    <cellStyle name="Обычный 3 2 2 2 3 4 2 8 2" xfId="49056"/>
    <cellStyle name="Обычный 3 2 2 2 3 4 2 9" xfId="25361"/>
    <cellStyle name="Обычный 3 2 2 2 3 4 2 9 2" xfId="53645"/>
    <cellStyle name="Обычный 3 2 2 2 3 4 3" xfId="2023"/>
    <cellStyle name="Обычный 3 2 2 2 3 4 3 2" xfId="3998"/>
    <cellStyle name="Обычный 3 2 2 2 3 4 3 2 2" xfId="11384"/>
    <cellStyle name="Обычный 3 2 2 2 3 4 3 2 2 2" xfId="39669"/>
    <cellStyle name="Обычный 3 2 2 2 3 4 3 2 3" xfId="18146"/>
    <cellStyle name="Обычный 3 2 2 2 3 4 3 2 3 2" xfId="46431"/>
    <cellStyle name="Обычный 3 2 2 2 3 4 3 2 4" xfId="25366"/>
    <cellStyle name="Обычный 3 2 2 2 3 4 3 2 4 2" xfId="53650"/>
    <cellStyle name="Обычный 3 2 2 2 3 4 3 2 5" xfId="32288"/>
    <cellStyle name="Обычный 3 2 2 2 3 4 3 3" xfId="11383"/>
    <cellStyle name="Обычный 3 2 2 2 3 4 3 3 2" xfId="39668"/>
    <cellStyle name="Обычный 3 2 2 2 3 4 3 4" xfId="16171"/>
    <cellStyle name="Обычный 3 2 2 2 3 4 3 4 2" xfId="44456"/>
    <cellStyle name="Обычный 3 2 2 2 3 4 3 5" xfId="25365"/>
    <cellStyle name="Обычный 3 2 2 2 3 4 3 5 2" xfId="53649"/>
    <cellStyle name="Обычный 3 2 2 2 3 4 3 6" xfId="30313"/>
    <cellStyle name="Обычный 3 2 2 2 3 4 3 7" xfId="60778"/>
    <cellStyle name="Обычный 3 2 2 2 3 4 4" xfId="2681"/>
    <cellStyle name="Обычный 3 2 2 2 3 4 4 2" xfId="11385"/>
    <cellStyle name="Обычный 3 2 2 2 3 4 4 2 2" xfId="39670"/>
    <cellStyle name="Обычный 3 2 2 2 3 4 4 3" xfId="16829"/>
    <cellStyle name="Обычный 3 2 2 2 3 4 4 3 2" xfId="45114"/>
    <cellStyle name="Обычный 3 2 2 2 3 4 4 4" xfId="25367"/>
    <cellStyle name="Обычный 3 2 2 2 3 4 4 4 2" xfId="53651"/>
    <cellStyle name="Обычный 3 2 2 2 3 4 4 5" xfId="30971"/>
    <cellStyle name="Обычный 3 2 2 2 3 4 5" xfId="5309"/>
    <cellStyle name="Обычный 3 2 2 2 3 4 5 2" xfId="11386"/>
    <cellStyle name="Обычный 3 2 2 2 3 4 5 2 2" xfId="39671"/>
    <cellStyle name="Обычный 3 2 2 2 3 4 5 3" xfId="25368"/>
    <cellStyle name="Обычный 3 2 2 2 3 4 5 3 2" xfId="53652"/>
    <cellStyle name="Обычный 3 2 2 2 3 4 5 4" xfId="33598"/>
    <cellStyle name="Обычный 3 2 2 2 3 4 6" xfId="6627"/>
    <cellStyle name="Обычный 3 2 2 2 3 4 6 2" xfId="11387"/>
    <cellStyle name="Обычный 3 2 2 2 3 4 6 2 2" xfId="39672"/>
    <cellStyle name="Обычный 3 2 2 2 3 4 6 3" xfId="25369"/>
    <cellStyle name="Обычный 3 2 2 2 3 4 6 3 2" xfId="53653"/>
    <cellStyle name="Обычный 3 2 2 2 3 4 6 4" xfId="34914"/>
    <cellStyle name="Обычный 3 2 2 2 3 4 7" xfId="11378"/>
    <cellStyle name="Обычный 3 2 2 2 3 4 7 2" xfId="39663"/>
    <cellStyle name="Обычный 3 2 2 2 3 4 8" xfId="14854"/>
    <cellStyle name="Обычный 3 2 2 2 3 4 8 2" xfId="43139"/>
    <cellStyle name="Обычный 3 2 2 2 3 4 9" xfId="19520"/>
    <cellStyle name="Обычный 3 2 2 2 3 4 9 2" xfId="47804"/>
    <cellStyle name="Обычный 3 2 2 2 3 5" xfId="1307"/>
    <cellStyle name="Обычный 3 2 2 2 3 5 10" xfId="29598"/>
    <cellStyle name="Обычный 3 2 2 2 3 5 11" xfId="58080"/>
    <cellStyle name="Обычный 3 2 2 2 3 5 12" xfId="59426"/>
    <cellStyle name="Обычный 3 2 2 2 3 5 2" xfId="3283"/>
    <cellStyle name="Обычный 3 2 2 2 3 5 2 2" xfId="11389"/>
    <cellStyle name="Обычный 3 2 2 2 3 5 2 2 2" xfId="39674"/>
    <cellStyle name="Обычный 3 2 2 2 3 5 2 3" xfId="17431"/>
    <cellStyle name="Обычный 3 2 2 2 3 5 2 3 2" xfId="45716"/>
    <cellStyle name="Обычный 3 2 2 2 3 5 2 4" xfId="25371"/>
    <cellStyle name="Обычный 3 2 2 2 3 5 2 4 2" xfId="53655"/>
    <cellStyle name="Обычный 3 2 2 2 3 5 2 5" xfId="31573"/>
    <cellStyle name="Обычный 3 2 2 2 3 5 2 6" xfId="60780"/>
    <cellStyle name="Обычный 3 2 2 2 3 5 3" xfId="5311"/>
    <cellStyle name="Обычный 3 2 2 2 3 5 3 2" xfId="11390"/>
    <cellStyle name="Обычный 3 2 2 2 3 5 3 2 2" xfId="39675"/>
    <cellStyle name="Обычный 3 2 2 2 3 5 3 3" xfId="25372"/>
    <cellStyle name="Обычный 3 2 2 2 3 5 3 3 2" xfId="53656"/>
    <cellStyle name="Обычный 3 2 2 2 3 5 3 4" xfId="33600"/>
    <cellStyle name="Обычный 3 2 2 2 3 5 4" xfId="6629"/>
    <cellStyle name="Обычный 3 2 2 2 3 5 4 2" xfId="11391"/>
    <cellStyle name="Обычный 3 2 2 2 3 5 4 2 2" xfId="39676"/>
    <cellStyle name="Обычный 3 2 2 2 3 5 4 3" xfId="25373"/>
    <cellStyle name="Обычный 3 2 2 2 3 5 4 3 2" xfId="53657"/>
    <cellStyle name="Обычный 3 2 2 2 3 5 4 4" xfId="34916"/>
    <cellStyle name="Обычный 3 2 2 2 3 5 5" xfId="11388"/>
    <cellStyle name="Обычный 3 2 2 2 3 5 5 2" xfId="39673"/>
    <cellStyle name="Обычный 3 2 2 2 3 5 6" xfId="15456"/>
    <cellStyle name="Обычный 3 2 2 2 3 5 6 2" xfId="43741"/>
    <cellStyle name="Обычный 3 2 2 2 3 5 7" xfId="19522"/>
    <cellStyle name="Обычный 3 2 2 2 3 5 7 2" xfId="47806"/>
    <cellStyle name="Обычный 3 2 2 2 3 5 8" xfId="20773"/>
    <cellStyle name="Обычный 3 2 2 2 3 5 8 2" xfId="49057"/>
    <cellStyle name="Обычный 3 2 2 2 3 5 9" xfId="25370"/>
    <cellStyle name="Обычный 3 2 2 2 3 5 9 2" xfId="53654"/>
    <cellStyle name="Обычный 3 2 2 2 3 6" xfId="1694"/>
    <cellStyle name="Обычный 3 2 2 2 3 6 2" xfId="3669"/>
    <cellStyle name="Обычный 3 2 2 2 3 6 2 2" xfId="11393"/>
    <cellStyle name="Обычный 3 2 2 2 3 6 2 2 2" xfId="39678"/>
    <cellStyle name="Обычный 3 2 2 2 3 6 2 3" xfId="17817"/>
    <cellStyle name="Обычный 3 2 2 2 3 6 2 3 2" xfId="46102"/>
    <cellStyle name="Обычный 3 2 2 2 3 6 2 4" xfId="25375"/>
    <cellStyle name="Обычный 3 2 2 2 3 6 2 4 2" xfId="53659"/>
    <cellStyle name="Обычный 3 2 2 2 3 6 2 5" xfId="31959"/>
    <cellStyle name="Обычный 3 2 2 2 3 6 3" xfId="11392"/>
    <cellStyle name="Обычный 3 2 2 2 3 6 3 2" xfId="39677"/>
    <cellStyle name="Обычный 3 2 2 2 3 6 4" xfId="15842"/>
    <cellStyle name="Обычный 3 2 2 2 3 6 4 2" xfId="44127"/>
    <cellStyle name="Обычный 3 2 2 2 3 6 5" xfId="25374"/>
    <cellStyle name="Обычный 3 2 2 2 3 6 5 2" xfId="53658"/>
    <cellStyle name="Обычный 3 2 2 2 3 6 6" xfId="29984"/>
    <cellStyle name="Обычный 3 2 2 2 3 6 7" xfId="60765"/>
    <cellStyle name="Обычный 3 2 2 2 3 7" xfId="2352"/>
    <cellStyle name="Обычный 3 2 2 2 3 7 2" xfId="11394"/>
    <cellStyle name="Обычный 3 2 2 2 3 7 2 2" xfId="39679"/>
    <cellStyle name="Обычный 3 2 2 2 3 7 3" xfId="16500"/>
    <cellStyle name="Обычный 3 2 2 2 3 7 3 2" xfId="44785"/>
    <cellStyle name="Обычный 3 2 2 2 3 7 4" xfId="25376"/>
    <cellStyle name="Обычный 3 2 2 2 3 7 4 2" xfId="53660"/>
    <cellStyle name="Обычный 3 2 2 2 3 7 5" xfId="30642"/>
    <cellStyle name="Обычный 3 2 2 2 3 8" xfId="4329"/>
    <cellStyle name="Обычный 3 2 2 2 3 8 2" xfId="11395"/>
    <cellStyle name="Обычный 3 2 2 2 3 8 2 2" xfId="39680"/>
    <cellStyle name="Обычный 3 2 2 2 3 8 3" xfId="18477"/>
    <cellStyle name="Обычный 3 2 2 2 3 8 3 2" xfId="46762"/>
    <cellStyle name="Обычный 3 2 2 2 3 8 4" xfId="25377"/>
    <cellStyle name="Обычный 3 2 2 2 3 8 4 2" xfId="53661"/>
    <cellStyle name="Обычный 3 2 2 2 3 8 5" xfId="32619"/>
    <cellStyle name="Обычный 3 2 2 2 3 9" xfId="4492"/>
    <cellStyle name="Обычный 3 2 2 2 3 9 2" xfId="11396"/>
    <cellStyle name="Обычный 3 2 2 2 3 9 2 2" xfId="39681"/>
    <cellStyle name="Обычный 3 2 2 2 3 9 3" xfId="18640"/>
    <cellStyle name="Обычный 3 2 2 2 3 9 3 2" xfId="46925"/>
    <cellStyle name="Обычный 3 2 2 2 3 9 4" xfId="25378"/>
    <cellStyle name="Обычный 3 2 2 2 3 9 4 2" xfId="53662"/>
    <cellStyle name="Обычный 3 2 2 2 3 9 5" xfId="32782"/>
    <cellStyle name="Обычный 3 2 2 2 4" xfId="290"/>
    <cellStyle name="Обычный 3 2 2 2 4 10" xfId="6630"/>
    <cellStyle name="Обычный 3 2 2 2 4 10 2" xfId="11398"/>
    <cellStyle name="Обычный 3 2 2 2 4 10 2 2" xfId="39683"/>
    <cellStyle name="Обычный 3 2 2 2 4 10 3" xfId="25380"/>
    <cellStyle name="Обычный 3 2 2 2 4 10 3 2" xfId="53664"/>
    <cellStyle name="Обычный 3 2 2 2 4 10 4" xfId="34917"/>
    <cellStyle name="Обычный 3 2 2 2 4 11" xfId="7293"/>
    <cellStyle name="Обычный 3 2 2 2 4 11 2" xfId="11399"/>
    <cellStyle name="Обычный 3 2 2 2 4 11 2 2" xfId="39684"/>
    <cellStyle name="Обычный 3 2 2 2 4 11 3" xfId="25381"/>
    <cellStyle name="Обычный 3 2 2 2 4 11 3 2" xfId="53665"/>
    <cellStyle name="Обычный 3 2 2 2 4 11 4" xfId="35578"/>
    <cellStyle name="Обычный 3 2 2 2 4 12" xfId="11397"/>
    <cellStyle name="Обычный 3 2 2 2 4 12 2" xfId="39682"/>
    <cellStyle name="Обычный 3 2 2 2 4 13" xfId="14527"/>
    <cellStyle name="Обычный 3 2 2 2 4 13 2" xfId="42812"/>
    <cellStyle name="Обычный 3 2 2 2 4 14" xfId="18804"/>
    <cellStyle name="Обычный 3 2 2 2 4 14 2" xfId="47088"/>
    <cellStyle name="Обычный 3 2 2 2 4 15" xfId="20774"/>
    <cellStyle name="Обычный 3 2 2 2 4 15 2" xfId="49058"/>
    <cellStyle name="Обычный 3 2 2 2 4 16" xfId="25379"/>
    <cellStyle name="Обычный 3 2 2 2 4 16 2" xfId="53663"/>
    <cellStyle name="Обычный 3 2 2 2 4 17" xfId="28507"/>
    <cellStyle name="Обычный 3 2 2 2 4 17 2" xfId="56791"/>
    <cellStyle name="Обычный 3 2 2 2 4 18" xfId="28669"/>
    <cellStyle name="Обычный 3 2 2 2 4 19" xfId="56951"/>
    <cellStyle name="Обычный 3 2 2 2 4 2" xfId="532"/>
    <cellStyle name="Обычный 3 2 2 2 4 2 10" xfId="19523"/>
    <cellStyle name="Обычный 3 2 2 2 4 2 10 2" xfId="47807"/>
    <cellStyle name="Обычный 3 2 2 2 4 2 11" xfId="20775"/>
    <cellStyle name="Обычный 3 2 2 2 4 2 11 2" xfId="49059"/>
    <cellStyle name="Обычный 3 2 2 2 4 2 12" xfId="25382"/>
    <cellStyle name="Обычный 3 2 2 2 4 2 12 2" xfId="53666"/>
    <cellStyle name="Обычный 3 2 2 2 4 2 13" xfId="28833"/>
    <cellStyle name="Обычный 3 2 2 2 4 2 14" xfId="58082"/>
    <cellStyle name="Обычный 3 2 2 2 4 2 15" xfId="59428"/>
    <cellStyle name="Обычный 3 2 2 2 4 2 2" xfId="870"/>
    <cellStyle name="Обычный 3 2 2 2 4 2 2 10" xfId="20776"/>
    <cellStyle name="Обычный 3 2 2 2 4 2 2 10 2" xfId="49060"/>
    <cellStyle name="Обычный 3 2 2 2 4 2 2 11" xfId="25383"/>
    <cellStyle name="Обычный 3 2 2 2 4 2 2 11 2" xfId="53667"/>
    <cellStyle name="Обычный 3 2 2 2 4 2 2 12" xfId="29162"/>
    <cellStyle name="Обычный 3 2 2 2 4 2 2 13" xfId="58083"/>
    <cellStyle name="Обычный 3 2 2 2 4 2 2 14" xfId="59429"/>
    <cellStyle name="Обычный 3 2 2 2 4 2 2 2" xfId="1317"/>
    <cellStyle name="Обычный 3 2 2 2 4 2 2 2 10" xfId="29608"/>
    <cellStyle name="Обычный 3 2 2 2 4 2 2 2 11" xfId="58084"/>
    <cellStyle name="Обычный 3 2 2 2 4 2 2 2 12" xfId="59430"/>
    <cellStyle name="Обычный 3 2 2 2 4 2 2 2 2" xfId="3293"/>
    <cellStyle name="Обычный 3 2 2 2 4 2 2 2 2 2" xfId="11403"/>
    <cellStyle name="Обычный 3 2 2 2 4 2 2 2 2 2 2" xfId="39688"/>
    <cellStyle name="Обычный 3 2 2 2 4 2 2 2 2 3" xfId="17441"/>
    <cellStyle name="Обычный 3 2 2 2 4 2 2 2 2 3 2" xfId="45726"/>
    <cellStyle name="Обычный 3 2 2 2 4 2 2 2 2 4" xfId="25385"/>
    <cellStyle name="Обычный 3 2 2 2 4 2 2 2 2 4 2" xfId="53669"/>
    <cellStyle name="Обычный 3 2 2 2 4 2 2 2 2 5" xfId="31583"/>
    <cellStyle name="Обычный 3 2 2 2 4 2 2 2 2 6" xfId="60784"/>
    <cellStyle name="Обычный 3 2 2 2 4 2 2 2 3" xfId="5315"/>
    <cellStyle name="Обычный 3 2 2 2 4 2 2 2 3 2" xfId="11404"/>
    <cellStyle name="Обычный 3 2 2 2 4 2 2 2 3 2 2" xfId="39689"/>
    <cellStyle name="Обычный 3 2 2 2 4 2 2 2 3 3" xfId="25386"/>
    <cellStyle name="Обычный 3 2 2 2 4 2 2 2 3 3 2" xfId="53670"/>
    <cellStyle name="Обычный 3 2 2 2 4 2 2 2 3 4" xfId="33604"/>
    <cellStyle name="Обычный 3 2 2 2 4 2 2 2 4" xfId="6633"/>
    <cellStyle name="Обычный 3 2 2 2 4 2 2 2 4 2" xfId="11405"/>
    <cellStyle name="Обычный 3 2 2 2 4 2 2 2 4 2 2" xfId="39690"/>
    <cellStyle name="Обычный 3 2 2 2 4 2 2 2 4 3" xfId="25387"/>
    <cellStyle name="Обычный 3 2 2 2 4 2 2 2 4 3 2" xfId="53671"/>
    <cellStyle name="Обычный 3 2 2 2 4 2 2 2 4 4" xfId="34920"/>
    <cellStyle name="Обычный 3 2 2 2 4 2 2 2 5" xfId="11402"/>
    <cellStyle name="Обычный 3 2 2 2 4 2 2 2 5 2" xfId="39687"/>
    <cellStyle name="Обычный 3 2 2 2 4 2 2 2 6" xfId="15466"/>
    <cellStyle name="Обычный 3 2 2 2 4 2 2 2 6 2" xfId="43751"/>
    <cellStyle name="Обычный 3 2 2 2 4 2 2 2 7" xfId="19525"/>
    <cellStyle name="Обычный 3 2 2 2 4 2 2 2 7 2" xfId="47809"/>
    <cellStyle name="Обычный 3 2 2 2 4 2 2 2 8" xfId="20777"/>
    <cellStyle name="Обычный 3 2 2 2 4 2 2 2 8 2" xfId="49061"/>
    <cellStyle name="Обычный 3 2 2 2 4 2 2 2 9" xfId="25384"/>
    <cellStyle name="Обычный 3 2 2 2 4 2 2 2 9 2" xfId="53668"/>
    <cellStyle name="Обычный 3 2 2 2 4 2 2 3" xfId="2189"/>
    <cellStyle name="Обычный 3 2 2 2 4 2 2 3 2" xfId="4164"/>
    <cellStyle name="Обычный 3 2 2 2 4 2 2 3 2 2" xfId="11407"/>
    <cellStyle name="Обычный 3 2 2 2 4 2 2 3 2 2 2" xfId="39692"/>
    <cellStyle name="Обычный 3 2 2 2 4 2 2 3 2 3" xfId="18312"/>
    <cellStyle name="Обычный 3 2 2 2 4 2 2 3 2 3 2" xfId="46597"/>
    <cellStyle name="Обычный 3 2 2 2 4 2 2 3 2 4" xfId="25389"/>
    <cellStyle name="Обычный 3 2 2 2 4 2 2 3 2 4 2" xfId="53673"/>
    <cellStyle name="Обычный 3 2 2 2 4 2 2 3 2 5" xfId="32454"/>
    <cellStyle name="Обычный 3 2 2 2 4 2 2 3 3" xfId="11406"/>
    <cellStyle name="Обычный 3 2 2 2 4 2 2 3 3 2" xfId="39691"/>
    <cellStyle name="Обычный 3 2 2 2 4 2 2 3 4" xfId="16337"/>
    <cellStyle name="Обычный 3 2 2 2 4 2 2 3 4 2" xfId="44622"/>
    <cellStyle name="Обычный 3 2 2 2 4 2 2 3 5" xfId="25388"/>
    <cellStyle name="Обычный 3 2 2 2 4 2 2 3 5 2" xfId="53672"/>
    <cellStyle name="Обычный 3 2 2 2 4 2 2 3 6" xfId="30479"/>
    <cellStyle name="Обычный 3 2 2 2 4 2 2 3 7" xfId="60783"/>
    <cellStyle name="Обычный 3 2 2 2 4 2 2 4" xfId="2847"/>
    <cellStyle name="Обычный 3 2 2 2 4 2 2 4 2" xfId="11408"/>
    <cellStyle name="Обычный 3 2 2 2 4 2 2 4 2 2" xfId="39693"/>
    <cellStyle name="Обычный 3 2 2 2 4 2 2 4 3" xfId="16995"/>
    <cellStyle name="Обычный 3 2 2 2 4 2 2 4 3 2" xfId="45280"/>
    <cellStyle name="Обычный 3 2 2 2 4 2 2 4 4" xfId="25390"/>
    <cellStyle name="Обычный 3 2 2 2 4 2 2 4 4 2" xfId="53674"/>
    <cellStyle name="Обычный 3 2 2 2 4 2 2 4 5" xfId="31137"/>
    <cellStyle name="Обычный 3 2 2 2 4 2 2 5" xfId="5314"/>
    <cellStyle name="Обычный 3 2 2 2 4 2 2 5 2" xfId="11409"/>
    <cellStyle name="Обычный 3 2 2 2 4 2 2 5 2 2" xfId="39694"/>
    <cellStyle name="Обычный 3 2 2 2 4 2 2 5 3" xfId="25391"/>
    <cellStyle name="Обычный 3 2 2 2 4 2 2 5 3 2" xfId="53675"/>
    <cellStyle name="Обычный 3 2 2 2 4 2 2 5 4" xfId="33603"/>
    <cellStyle name="Обычный 3 2 2 2 4 2 2 6" xfId="6632"/>
    <cellStyle name="Обычный 3 2 2 2 4 2 2 6 2" xfId="11410"/>
    <cellStyle name="Обычный 3 2 2 2 4 2 2 6 2 2" xfId="39695"/>
    <cellStyle name="Обычный 3 2 2 2 4 2 2 6 3" xfId="25392"/>
    <cellStyle name="Обычный 3 2 2 2 4 2 2 6 3 2" xfId="53676"/>
    <cellStyle name="Обычный 3 2 2 2 4 2 2 6 4" xfId="34919"/>
    <cellStyle name="Обычный 3 2 2 2 4 2 2 7" xfId="11401"/>
    <cellStyle name="Обычный 3 2 2 2 4 2 2 7 2" xfId="39686"/>
    <cellStyle name="Обычный 3 2 2 2 4 2 2 8" xfId="15020"/>
    <cellStyle name="Обычный 3 2 2 2 4 2 2 8 2" xfId="43305"/>
    <cellStyle name="Обычный 3 2 2 2 4 2 2 9" xfId="19524"/>
    <cellStyle name="Обычный 3 2 2 2 4 2 2 9 2" xfId="47808"/>
    <cellStyle name="Обычный 3 2 2 2 4 2 3" xfId="1316"/>
    <cellStyle name="Обычный 3 2 2 2 4 2 3 10" xfId="29607"/>
    <cellStyle name="Обычный 3 2 2 2 4 2 3 11" xfId="58085"/>
    <cellStyle name="Обычный 3 2 2 2 4 2 3 12" xfId="59431"/>
    <cellStyle name="Обычный 3 2 2 2 4 2 3 2" xfId="3292"/>
    <cellStyle name="Обычный 3 2 2 2 4 2 3 2 2" xfId="11412"/>
    <cellStyle name="Обычный 3 2 2 2 4 2 3 2 2 2" xfId="39697"/>
    <cellStyle name="Обычный 3 2 2 2 4 2 3 2 3" xfId="17440"/>
    <cellStyle name="Обычный 3 2 2 2 4 2 3 2 3 2" xfId="45725"/>
    <cellStyle name="Обычный 3 2 2 2 4 2 3 2 4" xfId="25394"/>
    <cellStyle name="Обычный 3 2 2 2 4 2 3 2 4 2" xfId="53678"/>
    <cellStyle name="Обычный 3 2 2 2 4 2 3 2 5" xfId="31582"/>
    <cellStyle name="Обычный 3 2 2 2 4 2 3 2 6" xfId="60785"/>
    <cellStyle name="Обычный 3 2 2 2 4 2 3 3" xfId="5316"/>
    <cellStyle name="Обычный 3 2 2 2 4 2 3 3 2" xfId="11413"/>
    <cellStyle name="Обычный 3 2 2 2 4 2 3 3 2 2" xfId="39698"/>
    <cellStyle name="Обычный 3 2 2 2 4 2 3 3 3" xfId="25395"/>
    <cellStyle name="Обычный 3 2 2 2 4 2 3 3 3 2" xfId="53679"/>
    <cellStyle name="Обычный 3 2 2 2 4 2 3 3 4" xfId="33605"/>
    <cellStyle name="Обычный 3 2 2 2 4 2 3 4" xfId="6634"/>
    <cellStyle name="Обычный 3 2 2 2 4 2 3 4 2" xfId="11414"/>
    <cellStyle name="Обычный 3 2 2 2 4 2 3 4 2 2" xfId="39699"/>
    <cellStyle name="Обычный 3 2 2 2 4 2 3 4 3" xfId="25396"/>
    <cellStyle name="Обычный 3 2 2 2 4 2 3 4 3 2" xfId="53680"/>
    <cellStyle name="Обычный 3 2 2 2 4 2 3 4 4" xfId="34921"/>
    <cellStyle name="Обычный 3 2 2 2 4 2 3 5" xfId="11411"/>
    <cellStyle name="Обычный 3 2 2 2 4 2 3 5 2" xfId="39696"/>
    <cellStyle name="Обычный 3 2 2 2 4 2 3 6" xfId="15465"/>
    <cellStyle name="Обычный 3 2 2 2 4 2 3 6 2" xfId="43750"/>
    <cellStyle name="Обычный 3 2 2 2 4 2 3 7" xfId="19526"/>
    <cellStyle name="Обычный 3 2 2 2 4 2 3 7 2" xfId="47810"/>
    <cellStyle name="Обычный 3 2 2 2 4 2 3 8" xfId="20778"/>
    <cellStyle name="Обычный 3 2 2 2 4 2 3 8 2" xfId="49062"/>
    <cellStyle name="Обычный 3 2 2 2 4 2 3 9" xfId="25393"/>
    <cellStyle name="Обычный 3 2 2 2 4 2 3 9 2" xfId="53677"/>
    <cellStyle name="Обычный 3 2 2 2 4 2 4" xfId="1860"/>
    <cellStyle name="Обычный 3 2 2 2 4 2 4 2" xfId="3835"/>
    <cellStyle name="Обычный 3 2 2 2 4 2 4 2 2" xfId="11416"/>
    <cellStyle name="Обычный 3 2 2 2 4 2 4 2 2 2" xfId="39701"/>
    <cellStyle name="Обычный 3 2 2 2 4 2 4 2 3" xfId="17983"/>
    <cellStyle name="Обычный 3 2 2 2 4 2 4 2 3 2" xfId="46268"/>
    <cellStyle name="Обычный 3 2 2 2 4 2 4 2 4" xfId="25398"/>
    <cellStyle name="Обычный 3 2 2 2 4 2 4 2 4 2" xfId="53682"/>
    <cellStyle name="Обычный 3 2 2 2 4 2 4 2 5" xfId="32125"/>
    <cellStyle name="Обычный 3 2 2 2 4 2 4 3" xfId="11415"/>
    <cellStyle name="Обычный 3 2 2 2 4 2 4 3 2" xfId="39700"/>
    <cellStyle name="Обычный 3 2 2 2 4 2 4 4" xfId="16008"/>
    <cellStyle name="Обычный 3 2 2 2 4 2 4 4 2" xfId="44293"/>
    <cellStyle name="Обычный 3 2 2 2 4 2 4 5" xfId="25397"/>
    <cellStyle name="Обычный 3 2 2 2 4 2 4 5 2" xfId="53681"/>
    <cellStyle name="Обычный 3 2 2 2 4 2 4 6" xfId="30150"/>
    <cellStyle name="Обычный 3 2 2 2 4 2 4 7" xfId="60782"/>
    <cellStyle name="Обычный 3 2 2 2 4 2 5" xfId="2518"/>
    <cellStyle name="Обычный 3 2 2 2 4 2 5 2" xfId="11417"/>
    <cellStyle name="Обычный 3 2 2 2 4 2 5 2 2" xfId="39702"/>
    <cellStyle name="Обычный 3 2 2 2 4 2 5 3" xfId="16666"/>
    <cellStyle name="Обычный 3 2 2 2 4 2 5 3 2" xfId="44951"/>
    <cellStyle name="Обычный 3 2 2 2 4 2 5 4" xfId="25399"/>
    <cellStyle name="Обычный 3 2 2 2 4 2 5 4 2" xfId="53683"/>
    <cellStyle name="Обычный 3 2 2 2 4 2 5 5" xfId="30808"/>
    <cellStyle name="Обычный 3 2 2 2 4 2 6" xfId="5313"/>
    <cellStyle name="Обычный 3 2 2 2 4 2 6 2" xfId="11418"/>
    <cellStyle name="Обычный 3 2 2 2 4 2 6 2 2" xfId="39703"/>
    <cellStyle name="Обычный 3 2 2 2 4 2 6 3" xfId="25400"/>
    <cellStyle name="Обычный 3 2 2 2 4 2 6 3 2" xfId="53684"/>
    <cellStyle name="Обычный 3 2 2 2 4 2 6 4" xfId="33602"/>
    <cellStyle name="Обычный 3 2 2 2 4 2 7" xfId="6631"/>
    <cellStyle name="Обычный 3 2 2 2 4 2 7 2" xfId="11419"/>
    <cellStyle name="Обычный 3 2 2 2 4 2 7 2 2" xfId="39704"/>
    <cellStyle name="Обычный 3 2 2 2 4 2 7 3" xfId="25401"/>
    <cellStyle name="Обычный 3 2 2 2 4 2 7 3 2" xfId="53685"/>
    <cellStyle name="Обычный 3 2 2 2 4 2 7 4" xfId="34918"/>
    <cellStyle name="Обычный 3 2 2 2 4 2 8" xfId="11400"/>
    <cellStyle name="Обычный 3 2 2 2 4 2 8 2" xfId="39685"/>
    <cellStyle name="Обычный 3 2 2 2 4 2 9" xfId="14691"/>
    <cellStyle name="Обычный 3 2 2 2 4 2 9 2" xfId="42976"/>
    <cellStyle name="Обычный 3 2 2 2 4 20" xfId="57245"/>
    <cellStyle name="Обычный 3 2 2 2 4 21" xfId="58081"/>
    <cellStyle name="Обычный 3 2 2 2 4 22" xfId="59427"/>
    <cellStyle name="Обычный 3 2 2 2 4 3" xfId="704"/>
    <cellStyle name="Обычный 3 2 2 2 4 3 10" xfId="20779"/>
    <cellStyle name="Обычный 3 2 2 2 4 3 10 2" xfId="49063"/>
    <cellStyle name="Обычный 3 2 2 2 4 3 11" xfId="25402"/>
    <cellStyle name="Обычный 3 2 2 2 4 3 11 2" xfId="53686"/>
    <cellStyle name="Обычный 3 2 2 2 4 3 12" xfId="28998"/>
    <cellStyle name="Обычный 3 2 2 2 4 3 13" xfId="58086"/>
    <cellStyle name="Обычный 3 2 2 2 4 3 14" xfId="59432"/>
    <cellStyle name="Обычный 3 2 2 2 4 3 2" xfId="1318"/>
    <cellStyle name="Обычный 3 2 2 2 4 3 2 10" xfId="29609"/>
    <cellStyle name="Обычный 3 2 2 2 4 3 2 11" xfId="58087"/>
    <cellStyle name="Обычный 3 2 2 2 4 3 2 12" xfId="59433"/>
    <cellStyle name="Обычный 3 2 2 2 4 3 2 2" xfId="3294"/>
    <cellStyle name="Обычный 3 2 2 2 4 3 2 2 2" xfId="11422"/>
    <cellStyle name="Обычный 3 2 2 2 4 3 2 2 2 2" xfId="39707"/>
    <cellStyle name="Обычный 3 2 2 2 4 3 2 2 3" xfId="17442"/>
    <cellStyle name="Обычный 3 2 2 2 4 3 2 2 3 2" xfId="45727"/>
    <cellStyle name="Обычный 3 2 2 2 4 3 2 2 4" xfId="25404"/>
    <cellStyle name="Обычный 3 2 2 2 4 3 2 2 4 2" xfId="53688"/>
    <cellStyle name="Обычный 3 2 2 2 4 3 2 2 5" xfId="31584"/>
    <cellStyle name="Обычный 3 2 2 2 4 3 2 2 6" xfId="60787"/>
    <cellStyle name="Обычный 3 2 2 2 4 3 2 3" xfId="5318"/>
    <cellStyle name="Обычный 3 2 2 2 4 3 2 3 2" xfId="11423"/>
    <cellStyle name="Обычный 3 2 2 2 4 3 2 3 2 2" xfId="39708"/>
    <cellStyle name="Обычный 3 2 2 2 4 3 2 3 3" xfId="25405"/>
    <cellStyle name="Обычный 3 2 2 2 4 3 2 3 3 2" xfId="53689"/>
    <cellStyle name="Обычный 3 2 2 2 4 3 2 3 4" xfId="33607"/>
    <cellStyle name="Обычный 3 2 2 2 4 3 2 4" xfId="6636"/>
    <cellStyle name="Обычный 3 2 2 2 4 3 2 4 2" xfId="11424"/>
    <cellStyle name="Обычный 3 2 2 2 4 3 2 4 2 2" xfId="39709"/>
    <cellStyle name="Обычный 3 2 2 2 4 3 2 4 3" xfId="25406"/>
    <cellStyle name="Обычный 3 2 2 2 4 3 2 4 3 2" xfId="53690"/>
    <cellStyle name="Обычный 3 2 2 2 4 3 2 4 4" xfId="34923"/>
    <cellStyle name="Обычный 3 2 2 2 4 3 2 5" xfId="11421"/>
    <cellStyle name="Обычный 3 2 2 2 4 3 2 5 2" xfId="39706"/>
    <cellStyle name="Обычный 3 2 2 2 4 3 2 6" xfId="15467"/>
    <cellStyle name="Обычный 3 2 2 2 4 3 2 6 2" xfId="43752"/>
    <cellStyle name="Обычный 3 2 2 2 4 3 2 7" xfId="19528"/>
    <cellStyle name="Обычный 3 2 2 2 4 3 2 7 2" xfId="47812"/>
    <cellStyle name="Обычный 3 2 2 2 4 3 2 8" xfId="20780"/>
    <cellStyle name="Обычный 3 2 2 2 4 3 2 8 2" xfId="49064"/>
    <cellStyle name="Обычный 3 2 2 2 4 3 2 9" xfId="25403"/>
    <cellStyle name="Обычный 3 2 2 2 4 3 2 9 2" xfId="53687"/>
    <cellStyle name="Обычный 3 2 2 2 4 3 3" xfId="2025"/>
    <cellStyle name="Обычный 3 2 2 2 4 3 3 2" xfId="4000"/>
    <cellStyle name="Обычный 3 2 2 2 4 3 3 2 2" xfId="11426"/>
    <cellStyle name="Обычный 3 2 2 2 4 3 3 2 2 2" xfId="39711"/>
    <cellStyle name="Обычный 3 2 2 2 4 3 3 2 3" xfId="18148"/>
    <cellStyle name="Обычный 3 2 2 2 4 3 3 2 3 2" xfId="46433"/>
    <cellStyle name="Обычный 3 2 2 2 4 3 3 2 4" xfId="25408"/>
    <cellStyle name="Обычный 3 2 2 2 4 3 3 2 4 2" xfId="53692"/>
    <cellStyle name="Обычный 3 2 2 2 4 3 3 2 5" xfId="32290"/>
    <cellStyle name="Обычный 3 2 2 2 4 3 3 3" xfId="11425"/>
    <cellStyle name="Обычный 3 2 2 2 4 3 3 3 2" xfId="39710"/>
    <cellStyle name="Обычный 3 2 2 2 4 3 3 4" xfId="16173"/>
    <cellStyle name="Обычный 3 2 2 2 4 3 3 4 2" xfId="44458"/>
    <cellStyle name="Обычный 3 2 2 2 4 3 3 5" xfId="25407"/>
    <cellStyle name="Обычный 3 2 2 2 4 3 3 5 2" xfId="53691"/>
    <cellStyle name="Обычный 3 2 2 2 4 3 3 6" xfId="30315"/>
    <cellStyle name="Обычный 3 2 2 2 4 3 3 7" xfId="60786"/>
    <cellStyle name="Обычный 3 2 2 2 4 3 4" xfId="2683"/>
    <cellStyle name="Обычный 3 2 2 2 4 3 4 2" xfId="11427"/>
    <cellStyle name="Обычный 3 2 2 2 4 3 4 2 2" xfId="39712"/>
    <cellStyle name="Обычный 3 2 2 2 4 3 4 3" xfId="16831"/>
    <cellStyle name="Обычный 3 2 2 2 4 3 4 3 2" xfId="45116"/>
    <cellStyle name="Обычный 3 2 2 2 4 3 4 4" xfId="25409"/>
    <cellStyle name="Обычный 3 2 2 2 4 3 4 4 2" xfId="53693"/>
    <cellStyle name="Обычный 3 2 2 2 4 3 4 5" xfId="30973"/>
    <cellStyle name="Обычный 3 2 2 2 4 3 5" xfId="5317"/>
    <cellStyle name="Обычный 3 2 2 2 4 3 5 2" xfId="11428"/>
    <cellStyle name="Обычный 3 2 2 2 4 3 5 2 2" xfId="39713"/>
    <cellStyle name="Обычный 3 2 2 2 4 3 5 3" xfId="25410"/>
    <cellStyle name="Обычный 3 2 2 2 4 3 5 3 2" xfId="53694"/>
    <cellStyle name="Обычный 3 2 2 2 4 3 5 4" xfId="33606"/>
    <cellStyle name="Обычный 3 2 2 2 4 3 6" xfId="6635"/>
    <cellStyle name="Обычный 3 2 2 2 4 3 6 2" xfId="11429"/>
    <cellStyle name="Обычный 3 2 2 2 4 3 6 2 2" xfId="39714"/>
    <cellStyle name="Обычный 3 2 2 2 4 3 6 3" xfId="25411"/>
    <cellStyle name="Обычный 3 2 2 2 4 3 6 3 2" xfId="53695"/>
    <cellStyle name="Обычный 3 2 2 2 4 3 6 4" xfId="34922"/>
    <cellStyle name="Обычный 3 2 2 2 4 3 7" xfId="11420"/>
    <cellStyle name="Обычный 3 2 2 2 4 3 7 2" xfId="39705"/>
    <cellStyle name="Обычный 3 2 2 2 4 3 8" xfId="14856"/>
    <cellStyle name="Обычный 3 2 2 2 4 3 8 2" xfId="43141"/>
    <cellStyle name="Обычный 3 2 2 2 4 3 9" xfId="19527"/>
    <cellStyle name="Обычный 3 2 2 2 4 3 9 2" xfId="47811"/>
    <cellStyle name="Обычный 3 2 2 2 4 4" xfId="1315"/>
    <cellStyle name="Обычный 3 2 2 2 4 4 10" xfId="29606"/>
    <cellStyle name="Обычный 3 2 2 2 4 4 11" xfId="58088"/>
    <cellStyle name="Обычный 3 2 2 2 4 4 12" xfId="59434"/>
    <cellStyle name="Обычный 3 2 2 2 4 4 2" xfId="3291"/>
    <cellStyle name="Обычный 3 2 2 2 4 4 2 2" xfId="11431"/>
    <cellStyle name="Обычный 3 2 2 2 4 4 2 2 2" xfId="39716"/>
    <cellStyle name="Обычный 3 2 2 2 4 4 2 3" xfId="17439"/>
    <cellStyle name="Обычный 3 2 2 2 4 4 2 3 2" xfId="45724"/>
    <cellStyle name="Обычный 3 2 2 2 4 4 2 4" xfId="25413"/>
    <cellStyle name="Обычный 3 2 2 2 4 4 2 4 2" xfId="53697"/>
    <cellStyle name="Обычный 3 2 2 2 4 4 2 5" xfId="31581"/>
    <cellStyle name="Обычный 3 2 2 2 4 4 2 6" xfId="60788"/>
    <cellStyle name="Обычный 3 2 2 2 4 4 3" xfId="5319"/>
    <cellStyle name="Обычный 3 2 2 2 4 4 3 2" xfId="11432"/>
    <cellStyle name="Обычный 3 2 2 2 4 4 3 2 2" xfId="39717"/>
    <cellStyle name="Обычный 3 2 2 2 4 4 3 3" xfId="25414"/>
    <cellStyle name="Обычный 3 2 2 2 4 4 3 3 2" xfId="53698"/>
    <cellStyle name="Обычный 3 2 2 2 4 4 3 4" xfId="33608"/>
    <cellStyle name="Обычный 3 2 2 2 4 4 4" xfId="6637"/>
    <cellStyle name="Обычный 3 2 2 2 4 4 4 2" xfId="11433"/>
    <cellStyle name="Обычный 3 2 2 2 4 4 4 2 2" xfId="39718"/>
    <cellStyle name="Обычный 3 2 2 2 4 4 4 3" xfId="25415"/>
    <cellStyle name="Обычный 3 2 2 2 4 4 4 3 2" xfId="53699"/>
    <cellStyle name="Обычный 3 2 2 2 4 4 4 4" xfId="34924"/>
    <cellStyle name="Обычный 3 2 2 2 4 4 5" xfId="11430"/>
    <cellStyle name="Обычный 3 2 2 2 4 4 5 2" xfId="39715"/>
    <cellStyle name="Обычный 3 2 2 2 4 4 6" xfId="15464"/>
    <cellStyle name="Обычный 3 2 2 2 4 4 6 2" xfId="43749"/>
    <cellStyle name="Обычный 3 2 2 2 4 4 7" xfId="19529"/>
    <cellStyle name="Обычный 3 2 2 2 4 4 7 2" xfId="47813"/>
    <cellStyle name="Обычный 3 2 2 2 4 4 8" xfId="20781"/>
    <cellStyle name="Обычный 3 2 2 2 4 4 8 2" xfId="49065"/>
    <cellStyle name="Обычный 3 2 2 2 4 4 9" xfId="25412"/>
    <cellStyle name="Обычный 3 2 2 2 4 4 9 2" xfId="53696"/>
    <cellStyle name="Обычный 3 2 2 2 4 5" xfId="1696"/>
    <cellStyle name="Обычный 3 2 2 2 4 5 2" xfId="3671"/>
    <cellStyle name="Обычный 3 2 2 2 4 5 2 2" xfId="11435"/>
    <cellStyle name="Обычный 3 2 2 2 4 5 2 2 2" xfId="39720"/>
    <cellStyle name="Обычный 3 2 2 2 4 5 2 3" xfId="17819"/>
    <cellStyle name="Обычный 3 2 2 2 4 5 2 3 2" xfId="46104"/>
    <cellStyle name="Обычный 3 2 2 2 4 5 2 4" xfId="25417"/>
    <cellStyle name="Обычный 3 2 2 2 4 5 2 4 2" xfId="53701"/>
    <cellStyle name="Обычный 3 2 2 2 4 5 2 5" xfId="31961"/>
    <cellStyle name="Обычный 3 2 2 2 4 5 3" xfId="11434"/>
    <cellStyle name="Обычный 3 2 2 2 4 5 3 2" xfId="39719"/>
    <cellStyle name="Обычный 3 2 2 2 4 5 4" xfId="15844"/>
    <cellStyle name="Обычный 3 2 2 2 4 5 4 2" xfId="44129"/>
    <cellStyle name="Обычный 3 2 2 2 4 5 5" xfId="25416"/>
    <cellStyle name="Обычный 3 2 2 2 4 5 5 2" xfId="53700"/>
    <cellStyle name="Обычный 3 2 2 2 4 5 6" xfId="29986"/>
    <cellStyle name="Обычный 3 2 2 2 4 5 7" xfId="60781"/>
    <cellStyle name="Обычный 3 2 2 2 4 6" xfId="2354"/>
    <cellStyle name="Обычный 3 2 2 2 4 6 2" xfId="11436"/>
    <cellStyle name="Обычный 3 2 2 2 4 6 2 2" xfId="39721"/>
    <cellStyle name="Обычный 3 2 2 2 4 6 3" xfId="16502"/>
    <cellStyle name="Обычный 3 2 2 2 4 6 3 2" xfId="44787"/>
    <cellStyle name="Обычный 3 2 2 2 4 6 4" xfId="25418"/>
    <cellStyle name="Обычный 3 2 2 2 4 6 4 2" xfId="53702"/>
    <cellStyle name="Обычный 3 2 2 2 4 6 5" xfId="30644"/>
    <cellStyle name="Обычный 3 2 2 2 4 7" xfId="4331"/>
    <cellStyle name="Обычный 3 2 2 2 4 7 2" xfId="11437"/>
    <cellStyle name="Обычный 3 2 2 2 4 7 2 2" xfId="39722"/>
    <cellStyle name="Обычный 3 2 2 2 4 7 3" xfId="18479"/>
    <cellStyle name="Обычный 3 2 2 2 4 7 3 2" xfId="46764"/>
    <cellStyle name="Обычный 3 2 2 2 4 7 4" xfId="25419"/>
    <cellStyle name="Обычный 3 2 2 2 4 7 4 2" xfId="53703"/>
    <cellStyle name="Обычный 3 2 2 2 4 7 5" xfId="32621"/>
    <cellStyle name="Обычный 3 2 2 2 4 8" xfId="4494"/>
    <cellStyle name="Обычный 3 2 2 2 4 8 2" xfId="11438"/>
    <cellStyle name="Обычный 3 2 2 2 4 8 2 2" xfId="39723"/>
    <cellStyle name="Обычный 3 2 2 2 4 8 3" xfId="18642"/>
    <cellStyle name="Обычный 3 2 2 2 4 8 3 2" xfId="46927"/>
    <cellStyle name="Обычный 3 2 2 2 4 8 4" xfId="25420"/>
    <cellStyle name="Обычный 3 2 2 2 4 8 4 2" xfId="53704"/>
    <cellStyle name="Обычный 3 2 2 2 4 8 5" xfId="32784"/>
    <cellStyle name="Обычный 3 2 2 2 4 9" xfId="5312"/>
    <cellStyle name="Обычный 3 2 2 2 4 9 2" xfId="11439"/>
    <cellStyle name="Обычный 3 2 2 2 4 9 2 2" xfId="39724"/>
    <cellStyle name="Обычный 3 2 2 2 4 9 3" xfId="25421"/>
    <cellStyle name="Обычный 3 2 2 2 4 9 3 2" xfId="53705"/>
    <cellStyle name="Обычный 3 2 2 2 4 9 4" xfId="33601"/>
    <cellStyle name="Обычный 3 2 2 2 5" xfId="527"/>
    <cellStyle name="Обычный 3 2 2 2 5 10" xfId="19530"/>
    <cellStyle name="Обычный 3 2 2 2 5 10 2" xfId="47814"/>
    <cellStyle name="Обычный 3 2 2 2 5 11" xfId="20782"/>
    <cellStyle name="Обычный 3 2 2 2 5 11 2" xfId="49066"/>
    <cellStyle name="Обычный 3 2 2 2 5 12" xfId="25422"/>
    <cellStyle name="Обычный 3 2 2 2 5 12 2" xfId="53706"/>
    <cellStyle name="Обычный 3 2 2 2 5 13" xfId="28828"/>
    <cellStyle name="Обычный 3 2 2 2 5 14" xfId="58089"/>
    <cellStyle name="Обычный 3 2 2 2 5 15" xfId="59435"/>
    <cellStyle name="Обычный 3 2 2 2 5 2" xfId="865"/>
    <cellStyle name="Обычный 3 2 2 2 5 2 10" xfId="20783"/>
    <cellStyle name="Обычный 3 2 2 2 5 2 10 2" xfId="49067"/>
    <cellStyle name="Обычный 3 2 2 2 5 2 11" xfId="25423"/>
    <cellStyle name="Обычный 3 2 2 2 5 2 11 2" xfId="53707"/>
    <cellStyle name="Обычный 3 2 2 2 5 2 12" xfId="29157"/>
    <cellStyle name="Обычный 3 2 2 2 5 2 13" xfId="58090"/>
    <cellStyle name="Обычный 3 2 2 2 5 2 14" xfId="59436"/>
    <cellStyle name="Обычный 3 2 2 2 5 2 2" xfId="1320"/>
    <cellStyle name="Обычный 3 2 2 2 5 2 2 10" xfId="29611"/>
    <cellStyle name="Обычный 3 2 2 2 5 2 2 11" xfId="58091"/>
    <cellStyle name="Обычный 3 2 2 2 5 2 2 12" xfId="59437"/>
    <cellStyle name="Обычный 3 2 2 2 5 2 2 2" xfId="3296"/>
    <cellStyle name="Обычный 3 2 2 2 5 2 2 2 2" xfId="11443"/>
    <cellStyle name="Обычный 3 2 2 2 5 2 2 2 2 2" xfId="39728"/>
    <cellStyle name="Обычный 3 2 2 2 5 2 2 2 3" xfId="17444"/>
    <cellStyle name="Обычный 3 2 2 2 5 2 2 2 3 2" xfId="45729"/>
    <cellStyle name="Обычный 3 2 2 2 5 2 2 2 4" xfId="25425"/>
    <cellStyle name="Обычный 3 2 2 2 5 2 2 2 4 2" xfId="53709"/>
    <cellStyle name="Обычный 3 2 2 2 5 2 2 2 5" xfId="31586"/>
    <cellStyle name="Обычный 3 2 2 2 5 2 2 2 6" xfId="60791"/>
    <cellStyle name="Обычный 3 2 2 2 5 2 2 3" xfId="5322"/>
    <cellStyle name="Обычный 3 2 2 2 5 2 2 3 2" xfId="11444"/>
    <cellStyle name="Обычный 3 2 2 2 5 2 2 3 2 2" xfId="39729"/>
    <cellStyle name="Обычный 3 2 2 2 5 2 2 3 3" xfId="25426"/>
    <cellStyle name="Обычный 3 2 2 2 5 2 2 3 3 2" xfId="53710"/>
    <cellStyle name="Обычный 3 2 2 2 5 2 2 3 4" xfId="33611"/>
    <cellStyle name="Обычный 3 2 2 2 5 2 2 4" xfId="6640"/>
    <cellStyle name="Обычный 3 2 2 2 5 2 2 4 2" xfId="11445"/>
    <cellStyle name="Обычный 3 2 2 2 5 2 2 4 2 2" xfId="39730"/>
    <cellStyle name="Обычный 3 2 2 2 5 2 2 4 3" xfId="25427"/>
    <cellStyle name="Обычный 3 2 2 2 5 2 2 4 3 2" xfId="53711"/>
    <cellStyle name="Обычный 3 2 2 2 5 2 2 4 4" xfId="34927"/>
    <cellStyle name="Обычный 3 2 2 2 5 2 2 5" xfId="11442"/>
    <cellStyle name="Обычный 3 2 2 2 5 2 2 5 2" xfId="39727"/>
    <cellStyle name="Обычный 3 2 2 2 5 2 2 6" xfId="15469"/>
    <cellStyle name="Обычный 3 2 2 2 5 2 2 6 2" xfId="43754"/>
    <cellStyle name="Обычный 3 2 2 2 5 2 2 7" xfId="19532"/>
    <cellStyle name="Обычный 3 2 2 2 5 2 2 7 2" xfId="47816"/>
    <cellStyle name="Обычный 3 2 2 2 5 2 2 8" xfId="20784"/>
    <cellStyle name="Обычный 3 2 2 2 5 2 2 8 2" xfId="49068"/>
    <cellStyle name="Обычный 3 2 2 2 5 2 2 9" xfId="25424"/>
    <cellStyle name="Обычный 3 2 2 2 5 2 2 9 2" xfId="53708"/>
    <cellStyle name="Обычный 3 2 2 2 5 2 3" xfId="2184"/>
    <cellStyle name="Обычный 3 2 2 2 5 2 3 2" xfId="4159"/>
    <cellStyle name="Обычный 3 2 2 2 5 2 3 2 2" xfId="11447"/>
    <cellStyle name="Обычный 3 2 2 2 5 2 3 2 2 2" xfId="39732"/>
    <cellStyle name="Обычный 3 2 2 2 5 2 3 2 3" xfId="18307"/>
    <cellStyle name="Обычный 3 2 2 2 5 2 3 2 3 2" xfId="46592"/>
    <cellStyle name="Обычный 3 2 2 2 5 2 3 2 4" xfId="25429"/>
    <cellStyle name="Обычный 3 2 2 2 5 2 3 2 4 2" xfId="53713"/>
    <cellStyle name="Обычный 3 2 2 2 5 2 3 2 5" xfId="32449"/>
    <cellStyle name="Обычный 3 2 2 2 5 2 3 3" xfId="11446"/>
    <cellStyle name="Обычный 3 2 2 2 5 2 3 3 2" xfId="39731"/>
    <cellStyle name="Обычный 3 2 2 2 5 2 3 4" xfId="16332"/>
    <cellStyle name="Обычный 3 2 2 2 5 2 3 4 2" xfId="44617"/>
    <cellStyle name="Обычный 3 2 2 2 5 2 3 5" xfId="25428"/>
    <cellStyle name="Обычный 3 2 2 2 5 2 3 5 2" xfId="53712"/>
    <cellStyle name="Обычный 3 2 2 2 5 2 3 6" xfId="30474"/>
    <cellStyle name="Обычный 3 2 2 2 5 2 3 7" xfId="60790"/>
    <cellStyle name="Обычный 3 2 2 2 5 2 4" xfId="2842"/>
    <cellStyle name="Обычный 3 2 2 2 5 2 4 2" xfId="11448"/>
    <cellStyle name="Обычный 3 2 2 2 5 2 4 2 2" xfId="39733"/>
    <cellStyle name="Обычный 3 2 2 2 5 2 4 3" xfId="16990"/>
    <cellStyle name="Обычный 3 2 2 2 5 2 4 3 2" xfId="45275"/>
    <cellStyle name="Обычный 3 2 2 2 5 2 4 4" xfId="25430"/>
    <cellStyle name="Обычный 3 2 2 2 5 2 4 4 2" xfId="53714"/>
    <cellStyle name="Обычный 3 2 2 2 5 2 4 5" xfId="31132"/>
    <cellStyle name="Обычный 3 2 2 2 5 2 5" xfId="5321"/>
    <cellStyle name="Обычный 3 2 2 2 5 2 5 2" xfId="11449"/>
    <cellStyle name="Обычный 3 2 2 2 5 2 5 2 2" xfId="39734"/>
    <cellStyle name="Обычный 3 2 2 2 5 2 5 3" xfId="25431"/>
    <cellStyle name="Обычный 3 2 2 2 5 2 5 3 2" xfId="53715"/>
    <cellStyle name="Обычный 3 2 2 2 5 2 5 4" xfId="33610"/>
    <cellStyle name="Обычный 3 2 2 2 5 2 6" xfId="6639"/>
    <cellStyle name="Обычный 3 2 2 2 5 2 6 2" xfId="11450"/>
    <cellStyle name="Обычный 3 2 2 2 5 2 6 2 2" xfId="39735"/>
    <cellStyle name="Обычный 3 2 2 2 5 2 6 3" xfId="25432"/>
    <cellStyle name="Обычный 3 2 2 2 5 2 6 3 2" xfId="53716"/>
    <cellStyle name="Обычный 3 2 2 2 5 2 6 4" xfId="34926"/>
    <cellStyle name="Обычный 3 2 2 2 5 2 7" xfId="11441"/>
    <cellStyle name="Обычный 3 2 2 2 5 2 7 2" xfId="39726"/>
    <cellStyle name="Обычный 3 2 2 2 5 2 8" xfId="15015"/>
    <cellStyle name="Обычный 3 2 2 2 5 2 8 2" xfId="43300"/>
    <cellStyle name="Обычный 3 2 2 2 5 2 9" xfId="19531"/>
    <cellStyle name="Обычный 3 2 2 2 5 2 9 2" xfId="47815"/>
    <cellStyle name="Обычный 3 2 2 2 5 3" xfId="1319"/>
    <cellStyle name="Обычный 3 2 2 2 5 3 10" xfId="29610"/>
    <cellStyle name="Обычный 3 2 2 2 5 3 11" xfId="58092"/>
    <cellStyle name="Обычный 3 2 2 2 5 3 12" xfId="59438"/>
    <cellStyle name="Обычный 3 2 2 2 5 3 2" xfId="3295"/>
    <cellStyle name="Обычный 3 2 2 2 5 3 2 2" xfId="11452"/>
    <cellStyle name="Обычный 3 2 2 2 5 3 2 2 2" xfId="39737"/>
    <cellStyle name="Обычный 3 2 2 2 5 3 2 3" xfId="17443"/>
    <cellStyle name="Обычный 3 2 2 2 5 3 2 3 2" xfId="45728"/>
    <cellStyle name="Обычный 3 2 2 2 5 3 2 4" xfId="25434"/>
    <cellStyle name="Обычный 3 2 2 2 5 3 2 4 2" xfId="53718"/>
    <cellStyle name="Обычный 3 2 2 2 5 3 2 5" xfId="31585"/>
    <cellStyle name="Обычный 3 2 2 2 5 3 2 6" xfId="60792"/>
    <cellStyle name="Обычный 3 2 2 2 5 3 3" xfId="5323"/>
    <cellStyle name="Обычный 3 2 2 2 5 3 3 2" xfId="11453"/>
    <cellStyle name="Обычный 3 2 2 2 5 3 3 2 2" xfId="39738"/>
    <cellStyle name="Обычный 3 2 2 2 5 3 3 3" xfId="25435"/>
    <cellStyle name="Обычный 3 2 2 2 5 3 3 3 2" xfId="53719"/>
    <cellStyle name="Обычный 3 2 2 2 5 3 3 4" xfId="33612"/>
    <cellStyle name="Обычный 3 2 2 2 5 3 4" xfId="6641"/>
    <cellStyle name="Обычный 3 2 2 2 5 3 4 2" xfId="11454"/>
    <cellStyle name="Обычный 3 2 2 2 5 3 4 2 2" xfId="39739"/>
    <cellStyle name="Обычный 3 2 2 2 5 3 4 3" xfId="25436"/>
    <cellStyle name="Обычный 3 2 2 2 5 3 4 3 2" xfId="53720"/>
    <cellStyle name="Обычный 3 2 2 2 5 3 4 4" xfId="34928"/>
    <cellStyle name="Обычный 3 2 2 2 5 3 5" xfId="11451"/>
    <cellStyle name="Обычный 3 2 2 2 5 3 5 2" xfId="39736"/>
    <cellStyle name="Обычный 3 2 2 2 5 3 6" xfId="15468"/>
    <cellStyle name="Обычный 3 2 2 2 5 3 6 2" xfId="43753"/>
    <cellStyle name="Обычный 3 2 2 2 5 3 7" xfId="19533"/>
    <cellStyle name="Обычный 3 2 2 2 5 3 7 2" xfId="47817"/>
    <cellStyle name="Обычный 3 2 2 2 5 3 8" xfId="20785"/>
    <cellStyle name="Обычный 3 2 2 2 5 3 8 2" xfId="49069"/>
    <cellStyle name="Обычный 3 2 2 2 5 3 9" xfId="25433"/>
    <cellStyle name="Обычный 3 2 2 2 5 3 9 2" xfId="53717"/>
    <cellStyle name="Обычный 3 2 2 2 5 4" xfId="1855"/>
    <cellStyle name="Обычный 3 2 2 2 5 4 2" xfId="3830"/>
    <cellStyle name="Обычный 3 2 2 2 5 4 2 2" xfId="11456"/>
    <cellStyle name="Обычный 3 2 2 2 5 4 2 2 2" xfId="39741"/>
    <cellStyle name="Обычный 3 2 2 2 5 4 2 3" xfId="17978"/>
    <cellStyle name="Обычный 3 2 2 2 5 4 2 3 2" xfId="46263"/>
    <cellStyle name="Обычный 3 2 2 2 5 4 2 4" xfId="25438"/>
    <cellStyle name="Обычный 3 2 2 2 5 4 2 4 2" xfId="53722"/>
    <cellStyle name="Обычный 3 2 2 2 5 4 2 5" xfId="32120"/>
    <cellStyle name="Обычный 3 2 2 2 5 4 3" xfId="11455"/>
    <cellStyle name="Обычный 3 2 2 2 5 4 3 2" xfId="39740"/>
    <cellStyle name="Обычный 3 2 2 2 5 4 4" xfId="16003"/>
    <cellStyle name="Обычный 3 2 2 2 5 4 4 2" xfId="44288"/>
    <cellStyle name="Обычный 3 2 2 2 5 4 5" xfId="25437"/>
    <cellStyle name="Обычный 3 2 2 2 5 4 5 2" xfId="53721"/>
    <cellStyle name="Обычный 3 2 2 2 5 4 6" xfId="30145"/>
    <cellStyle name="Обычный 3 2 2 2 5 4 7" xfId="60789"/>
    <cellStyle name="Обычный 3 2 2 2 5 5" xfId="2513"/>
    <cellStyle name="Обычный 3 2 2 2 5 5 2" xfId="11457"/>
    <cellStyle name="Обычный 3 2 2 2 5 5 2 2" xfId="39742"/>
    <cellStyle name="Обычный 3 2 2 2 5 5 3" xfId="16661"/>
    <cellStyle name="Обычный 3 2 2 2 5 5 3 2" xfId="44946"/>
    <cellStyle name="Обычный 3 2 2 2 5 5 4" xfId="25439"/>
    <cellStyle name="Обычный 3 2 2 2 5 5 4 2" xfId="53723"/>
    <cellStyle name="Обычный 3 2 2 2 5 5 5" xfId="30803"/>
    <cellStyle name="Обычный 3 2 2 2 5 6" xfId="5320"/>
    <cellStyle name="Обычный 3 2 2 2 5 6 2" xfId="11458"/>
    <cellStyle name="Обычный 3 2 2 2 5 6 2 2" xfId="39743"/>
    <cellStyle name="Обычный 3 2 2 2 5 6 3" xfId="25440"/>
    <cellStyle name="Обычный 3 2 2 2 5 6 3 2" xfId="53724"/>
    <cellStyle name="Обычный 3 2 2 2 5 6 4" xfId="33609"/>
    <cellStyle name="Обычный 3 2 2 2 5 7" xfId="6638"/>
    <cellStyle name="Обычный 3 2 2 2 5 7 2" xfId="11459"/>
    <cellStyle name="Обычный 3 2 2 2 5 7 2 2" xfId="39744"/>
    <cellStyle name="Обычный 3 2 2 2 5 7 3" xfId="25441"/>
    <cellStyle name="Обычный 3 2 2 2 5 7 3 2" xfId="53725"/>
    <cellStyle name="Обычный 3 2 2 2 5 7 4" xfId="34925"/>
    <cellStyle name="Обычный 3 2 2 2 5 8" xfId="11440"/>
    <cellStyle name="Обычный 3 2 2 2 5 8 2" xfId="39725"/>
    <cellStyle name="Обычный 3 2 2 2 5 9" xfId="14686"/>
    <cellStyle name="Обычный 3 2 2 2 5 9 2" xfId="42971"/>
    <cellStyle name="Обычный 3 2 2 2 6" xfId="699"/>
    <cellStyle name="Обычный 3 2 2 2 6 10" xfId="20786"/>
    <cellStyle name="Обычный 3 2 2 2 6 10 2" xfId="49070"/>
    <cellStyle name="Обычный 3 2 2 2 6 11" xfId="25442"/>
    <cellStyle name="Обычный 3 2 2 2 6 11 2" xfId="53726"/>
    <cellStyle name="Обычный 3 2 2 2 6 12" xfId="28993"/>
    <cellStyle name="Обычный 3 2 2 2 6 13" xfId="58093"/>
    <cellStyle name="Обычный 3 2 2 2 6 14" xfId="59439"/>
    <cellStyle name="Обычный 3 2 2 2 6 2" xfId="1321"/>
    <cellStyle name="Обычный 3 2 2 2 6 2 10" xfId="29612"/>
    <cellStyle name="Обычный 3 2 2 2 6 2 11" xfId="58094"/>
    <cellStyle name="Обычный 3 2 2 2 6 2 12" xfId="59440"/>
    <cellStyle name="Обычный 3 2 2 2 6 2 2" xfId="3297"/>
    <cellStyle name="Обычный 3 2 2 2 6 2 2 2" xfId="11462"/>
    <cellStyle name="Обычный 3 2 2 2 6 2 2 2 2" xfId="39747"/>
    <cellStyle name="Обычный 3 2 2 2 6 2 2 3" xfId="17445"/>
    <cellStyle name="Обычный 3 2 2 2 6 2 2 3 2" xfId="45730"/>
    <cellStyle name="Обычный 3 2 2 2 6 2 2 4" xfId="25444"/>
    <cellStyle name="Обычный 3 2 2 2 6 2 2 4 2" xfId="53728"/>
    <cellStyle name="Обычный 3 2 2 2 6 2 2 5" xfId="31587"/>
    <cellStyle name="Обычный 3 2 2 2 6 2 2 6" xfId="60794"/>
    <cellStyle name="Обычный 3 2 2 2 6 2 3" xfId="5325"/>
    <cellStyle name="Обычный 3 2 2 2 6 2 3 2" xfId="11463"/>
    <cellStyle name="Обычный 3 2 2 2 6 2 3 2 2" xfId="39748"/>
    <cellStyle name="Обычный 3 2 2 2 6 2 3 3" xfId="25445"/>
    <cellStyle name="Обычный 3 2 2 2 6 2 3 3 2" xfId="53729"/>
    <cellStyle name="Обычный 3 2 2 2 6 2 3 4" xfId="33614"/>
    <cellStyle name="Обычный 3 2 2 2 6 2 4" xfId="6643"/>
    <cellStyle name="Обычный 3 2 2 2 6 2 4 2" xfId="11464"/>
    <cellStyle name="Обычный 3 2 2 2 6 2 4 2 2" xfId="39749"/>
    <cellStyle name="Обычный 3 2 2 2 6 2 4 3" xfId="25446"/>
    <cellStyle name="Обычный 3 2 2 2 6 2 4 3 2" xfId="53730"/>
    <cellStyle name="Обычный 3 2 2 2 6 2 4 4" xfId="34930"/>
    <cellStyle name="Обычный 3 2 2 2 6 2 5" xfId="11461"/>
    <cellStyle name="Обычный 3 2 2 2 6 2 5 2" xfId="39746"/>
    <cellStyle name="Обычный 3 2 2 2 6 2 6" xfId="15470"/>
    <cellStyle name="Обычный 3 2 2 2 6 2 6 2" xfId="43755"/>
    <cellStyle name="Обычный 3 2 2 2 6 2 7" xfId="19535"/>
    <cellStyle name="Обычный 3 2 2 2 6 2 7 2" xfId="47819"/>
    <cellStyle name="Обычный 3 2 2 2 6 2 8" xfId="20787"/>
    <cellStyle name="Обычный 3 2 2 2 6 2 8 2" xfId="49071"/>
    <cellStyle name="Обычный 3 2 2 2 6 2 9" xfId="25443"/>
    <cellStyle name="Обычный 3 2 2 2 6 2 9 2" xfId="53727"/>
    <cellStyle name="Обычный 3 2 2 2 6 3" xfId="2020"/>
    <cellStyle name="Обычный 3 2 2 2 6 3 2" xfId="3995"/>
    <cellStyle name="Обычный 3 2 2 2 6 3 2 2" xfId="11466"/>
    <cellStyle name="Обычный 3 2 2 2 6 3 2 2 2" xfId="39751"/>
    <cellStyle name="Обычный 3 2 2 2 6 3 2 3" xfId="18143"/>
    <cellStyle name="Обычный 3 2 2 2 6 3 2 3 2" xfId="46428"/>
    <cellStyle name="Обычный 3 2 2 2 6 3 2 4" xfId="25448"/>
    <cellStyle name="Обычный 3 2 2 2 6 3 2 4 2" xfId="53732"/>
    <cellStyle name="Обычный 3 2 2 2 6 3 2 5" xfId="32285"/>
    <cellStyle name="Обычный 3 2 2 2 6 3 3" xfId="11465"/>
    <cellStyle name="Обычный 3 2 2 2 6 3 3 2" xfId="39750"/>
    <cellStyle name="Обычный 3 2 2 2 6 3 4" xfId="16168"/>
    <cellStyle name="Обычный 3 2 2 2 6 3 4 2" xfId="44453"/>
    <cellStyle name="Обычный 3 2 2 2 6 3 5" xfId="25447"/>
    <cellStyle name="Обычный 3 2 2 2 6 3 5 2" xfId="53731"/>
    <cellStyle name="Обычный 3 2 2 2 6 3 6" xfId="30310"/>
    <cellStyle name="Обычный 3 2 2 2 6 3 7" xfId="60793"/>
    <cellStyle name="Обычный 3 2 2 2 6 4" xfId="2678"/>
    <cellStyle name="Обычный 3 2 2 2 6 4 2" xfId="11467"/>
    <cellStyle name="Обычный 3 2 2 2 6 4 2 2" xfId="39752"/>
    <cellStyle name="Обычный 3 2 2 2 6 4 3" xfId="16826"/>
    <cellStyle name="Обычный 3 2 2 2 6 4 3 2" xfId="45111"/>
    <cellStyle name="Обычный 3 2 2 2 6 4 4" xfId="25449"/>
    <cellStyle name="Обычный 3 2 2 2 6 4 4 2" xfId="53733"/>
    <cellStyle name="Обычный 3 2 2 2 6 4 5" xfId="30968"/>
    <cellStyle name="Обычный 3 2 2 2 6 5" xfId="5324"/>
    <cellStyle name="Обычный 3 2 2 2 6 5 2" xfId="11468"/>
    <cellStyle name="Обычный 3 2 2 2 6 5 2 2" xfId="39753"/>
    <cellStyle name="Обычный 3 2 2 2 6 5 3" xfId="25450"/>
    <cellStyle name="Обычный 3 2 2 2 6 5 3 2" xfId="53734"/>
    <cellStyle name="Обычный 3 2 2 2 6 5 4" xfId="33613"/>
    <cellStyle name="Обычный 3 2 2 2 6 6" xfId="6642"/>
    <cellStyle name="Обычный 3 2 2 2 6 6 2" xfId="11469"/>
    <cellStyle name="Обычный 3 2 2 2 6 6 2 2" xfId="39754"/>
    <cellStyle name="Обычный 3 2 2 2 6 6 3" xfId="25451"/>
    <cellStyle name="Обычный 3 2 2 2 6 6 3 2" xfId="53735"/>
    <cellStyle name="Обычный 3 2 2 2 6 6 4" xfId="34929"/>
    <cellStyle name="Обычный 3 2 2 2 6 7" xfId="11460"/>
    <cellStyle name="Обычный 3 2 2 2 6 7 2" xfId="39745"/>
    <cellStyle name="Обычный 3 2 2 2 6 8" xfId="14851"/>
    <cellStyle name="Обычный 3 2 2 2 6 8 2" xfId="43136"/>
    <cellStyle name="Обычный 3 2 2 2 6 9" xfId="19534"/>
    <cellStyle name="Обычный 3 2 2 2 6 9 2" xfId="47818"/>
    <cellStyle name="Обычный 3 2 2 2 7" xfId="1298"/>
    <cellStyle name="Обычный 3 2 2 2 7 10" xfId="29589"/>
    <cellStyle name="Обычный 3 2 2 2 7 11" xfId="58095"/>
    <cellStyle name="Обычный 3 2 2 2 7 12" xfId="59441"/>
    <cellStyle name="Обычный 3 2 2 2 7 2" xfId="3274"/>
    <cellStyle name="Обычный 3 2 2 2 7 2 2" xfId="11471"/>
    <cellStyle name="Обычный 3 2 2 2 7 2 2 2" xfId="39756"/>
    <cellStyle name="Обычный 3 2 2 2 7 2 3" xfId="17422"/>
    <cellStyle name="Обычный 3 2 2 2 7 2 3 2" xfId="45707"/>
    <cellStyle name="Обычный 3 2 2 2 7 2 4" xfId="25453"/>
    <cellStyle name="Обычный 3 2 2 2 7 2 4 2" xfId="53737"/>
    <cellStyle name="Обычный 3 2 2 2 7 2 5" xfId="31564"/>
    <cellStyle name="Обычный 3 2 2 2 7 2 6" xfId="60795"/>
    <cellStyle name="Обычный 3 2 2 2 7 3" xfId="5326"/>
    <cellStyle name="Обычный 3 2 2 2 7 3 2" xfId="11472"/>
    <cellStyle name="Обычный 3 2 2 2 7 3 2 2" xfId="39757"/>
    <cellStyle name="Обычный 3 2 2 2 7 3 3" xfId="25454"/>
    <cellStyle name="Обычный 3 2 2 2 7 3 3 2" xfId="53738"/>
    <cellStyle name="Обычный 3 2 2 2 7 3 4" xfId="33615"/>
    <cellStyle name="Обычный 3 2 2 2 7 4" xfId="6644"/>
    <cellStyle name="Обычный 3 2 2 2 7 4 2" xfId="11473"/>
    <cellStyle name="Обычный 3 2 2 2 7 4 2 2" xfId="39758"/>
    <cellStyle name="Обычный 3 2 2 2 7 4 3" xfId="25455"/>
    <cellStyle name="Обычный 3 2 2 2 7 4 3 2" xfId="53739"/>
    <cellStyle name="Обычный 3 2 2 2 7 4 4" xfId="34931"/>
    <cellStyle name="Обычный 3 2 2 2 7 5" xfId="11470"/>
    <cellStyle name="Обычный 3 2 2 2 7 5 2" xfId="39755"/>
    <cellStyle name="Обычный 3 2 2 2 7 6" xfId="15447"/>
    <cellStyle name="Обычный 3 2 2 2 7 6 2" xfId="43732"/>
    <cellStyle name="Обычный 3 2 2 2 7 7" xfId="19536"/>
    <cellStyle name="Обычный 3 2 2 2 7 7 2" xfId="47820"/>
    <cellStyle name="Обычный 3 2 2 2 7 8" xfId="20788"/>
    <cellStyle name="Обычный 3 2 2 2 7 8 2" xfId="49072"/>
    <cellStyle name="Обычный 3 2 2 2 7 9" xfId="25452"/>
    <cellStyle name="Обычный 3 2 2 2 7 9 2" xfId="53736"/>
    <cellStyle name="Обычный 3 2 2 2 8" xfId="1691"/>
    <cellStyle name="Обычный 3 2 2 2 8 2" xfId="3666"/>
    <cellStyle name="Обычный 3 2 2 2 8 2 2" xfId="11475"/>
    <cellStyle name="Обычный 3 2 2 2 8 2 2 2" xfId="39760"/>
    <cellStyle name="Обычный 3 2 2 2 8 2 3" xfId="17814"/>
    <cellStyle name="Обычный 3 2 2 2 8 2 3 2" xfId="46099"/>
    <cellStyle name="Обычный 3 2 2 2 8 2 4" xfId="25457"/>
    <cellStyle name="Обычный 3 2 2 2 8 2 4 2" xfId="53741"/>
    <cellStyle name="Обычный 3 2 2 2 8 2 5" xfId="31956"/>
    <cellStyle name="Обычный 3 2 2 2 8 3" xfId="11474"/>
    <cellStyle name="Обычный 3 2 2 2 8 3 2" xfId="39759"/>
    <cellStyle name="Обычный 3 2 2 2 8 4" xfId="15839"/>
    <cellStyle name="Обычный 3 2 2 2 8 4 2" xfId="44124"/>
    <cellStyle name="Обычный 3 2 2 2 8 5" xfId="25456"/>
    <cellStyle name="Обычный 3 2 2 2 8 5 2" xfId="53740"/>
    <cellStyle name="Обычный 3 2 2 2 8 6" xfId="29981"/>
    <cellStyle name="Обычный 3 2 2 2 8 7" xfId="60748"/>
    <cellStyle name="Обычный 3 2 2 2 9" xfId="2349"/>
    <cellStyle name="Обычный 3 2 2 2 9 2" xfId="11476"/>
    <cellStyle name="Обычный 3 2 2 2 9 2 2" xfId="39761"/>
    <cellStyle name="Обычный 3 2 2 2 9 3" xfId="16497"/>
    <cellStyle name="Обычный 3 2 2 2 9 3 2" xfId="44782"/>
    <cellStyle name="Обычный 3 2 2 2 9 4" xfId="25458"/>
    <cellStyle name="Обычный 3 2 2 2 9 4 2" xfId="53742"/>
    <cellStyle name="Обычный 3 2 2 2 9 5" xfId="30639"/>
    <cellStyle name="Обычный 3 2 2 20" xfId="20740"/>
    <cellStyle name="Обычный 3 2 2 20 2" xfId="49024"/>
    <cellStyle name="Обычный 3 2 2 21" xfId="25192"/>
    <cellStyle name="Обычный 3 2 2 21 2" xfId="53476"/>
    <cellStyle name="Обычный 3 2 2 22" xfId="28501"/>
    <cellStyle name="Обычный 3 2 2 22 2" xfId="56785"/>
    <cellStyle name="Обычный 3 2 2 23" xfId="28663"/>
    <cellStyle name="Обычный 3 2 2 24" xfId="56945"/>
    <cellStyle name="Обычный 3 2 2 25" xfId="57151"/>
    <cellStyle name="Обычный 3 2 2 26" xfId="58047"/>
    <cellStyle name="Обычный 3 2 2 27" xfId="59393"/>
    <cellStyle name="Обычный 3 2 2 3" xfId="291"/>
    <cellStyle name="Обычный 3 2 2 3 10" xfId="5327"/>
    <cellStyle name="Обычный 3 2 2 3 10 2" xfId="11478"/>
    <cellStyle name="Обычный 3 2 2 3 10 2 2" xfId="39763"/>
    <cellStyle name="Обычный 3 2 2 3 10 3" xfId="25460"/>
    <cellStyle name="Обычный 3 2 2 3 10 3 2" xfId="53744"/>
    <cellStyle name="Обычный 3 2 2 3 10 4" xfId="33616"/>
    <cellStyle name="Обычный 3 2 2 3 11" xfId="6645"/>
    <cellStyle name="Обычный 3 2 2 3 11 2" xfId="11479"/>
    <cellStyle name="Обычный 3 2 2 3 11 2 2" xfId="39764"/>
    <cellStyle name="Обычный 3 2 2 3 11 3" xfId="25461"/>
    <cellStyle name="Обычный 3 2 2 3 11 3 2" xfId="53745"/>
    <cellStyle name="Обычный 3 2 2 3 11 4" xfId="34932"/>
    <cellStyle name="Обычный 3 2 2 3 12" xfId="7294"/>
    <cellStyle name="Обычный 3 2 2 3 12 2" xfId="11480"/>
    <cellStyle name="Обычный 3 2 2 3 12 2 2" xfId="39765"/>
    <cellStyle name="Обычный 3 2 2 3 12 3" xfId="25462"/>
    <cellStyle name="Обычный 3 2 2 3 12 3 2" xfId="53746"/>
    <cellStyle name="Обычный 3 2 2 3 12 4" xfId="35579"/>
    <cellStyle name="Обычный 3 2 2 3 13" xfId="11477"/>
    <cellStyle name="Обычный 3 2 2 3 13 2" xfId="39762"/>
    <cellStyle name="Обычный 3 2 2 3 14" xfId="14528"/>
    <cellStyle name="Обычный 3 2 2 3 14 2" xfId="42813"/>
    <cellStyle name="Обычный 3 2 2 3 15" xfId="18805"/>
    <cellStyle name="Обычный 3 2 2 3 15 2" xfId="47089"/>
    <cellStyle name="Обычный 3 2 2 3 16" xfId="20789"/>
    <cellStyle name="Обычный 3 2 2 3 16 2" xfId="49073"/>
    <cellStyle name="Обычный 3 2 2 3 17" xfId="25459"/>
    <cellStyle name="Обычный 3 2 2 3 17 2" xfId="53743"/>
    <cellStyle name="Обычный 3 2 2 3 18" xfId="28508"/>
    <cellStyle name="Обычный 3 2 2 3 18 2" xfId="56792"/>
    <cellStyle name="Обычный 3 2 2 3 19" xfId="28670"/>
    <cellStyle name="Обычный 3 2 2 3 2" xfId="292"/>
    <cellStyle name="Обычный 3 2 2 3 2 10" xfId="6646"/>
    <cellStyle name="Обычный 3 2 2 3 2 10 2" xfId="11482"/>
    <cellStyle name="Обычный 3 2 2 3 2 10 2 2" xfId="39767"/>
    <cellStyle name="Обычный 3 2 2 3 2 10 3" xfId="25464"/>
    <cellStyle name="Обычный 3 2 2 3 2 10 3 2" xfId="53748"/>
    <cellStyle name="Обычный 3 2 2 3 2 10 4" xfId="34933"/>
    <cellStyle name="Обычный 3 2 2 3 2 11" xfId="7295"/>
    <cellStyle name="Обычный 3 2 2 3 2 11 2" xfId="11483"/>
    <cellStyle name="Обычный 3 2 2 3 2 11 2 2" xfId="39768"/>
    <cellStyle name="Обычный 3 2 2 3 2 11 3" xfId="25465"/>
    <cellStyle name="Обычный 3 2 2 3 2 11 3 2" xfId="53749"/>
    <cellStyle name="Обычный 3 2 2 3 2 11 4" xfId="35580"/>
    <cellStyle name="Обычный 3 2 2 3 2 12" xfId="11481"/>
    <cellStyle name="Обычный 3 2 2 3 2 12 2" xfId="39766"/>
    <cellStyle name="Обычный 3 2 2 3 2 13" xfId="14529"/>
    <cellStyle name="Обычный 3 2 2 3 2 13 2" xfId="42814"/>
    <cellStyle name="Обычный 3 2 2 3 2 14" xfId="18806"/>
    <cellStyle name="Обычный 3 2 2 3 2 14 2" xfId="47090"/>
    <cellStyle name="Обычный 3 2 2 3 2 15" xfId="20790"/>
    <cellStyle name="Обычный 3 2 2 3 2 15 2" xfId="49074"/>
    <cellStyle name="Обычный 3 2 2 3 2 16" xfId="25463"/>
    <cellStyle name="Обычный 3 2 2 3 2 16 2" xfId="53747"/>
    <cellStyle name="Обычный 3 2 2 3 2 17" xfId="28509"/>
    <cellStyle name="Обычный 3 2 2 3 2 17 2" xfId="56793"/>
    <cellStyle name="Обычный 3 2 2 3 2 18" xfId="28671"/>
    <cellStyle name="Обычный 3 2 2 3 2 19" xfId="56953"/>
    <cellStyle name="Обычный 3 2 2 3 2 2" xfId="534"/>
    <cellStyle name="Обычный 3 2 2 3 2 2 10" xfId="19537"/>
    <cellStyle name="Обычный 3 2 2 3 2 2 10 2" xfId="47821"/>
    <cellStyle name="Обычный 3 2 2 3 2 2 11" xfId="20791"/>
    <cellStyle name="Обычный 3 2 2 3 2 2 11 2" xfId="49075"/>
    <cellStyle name="Обычный 3 2 2 3 2 2 12" xfId="25466"/>
    <cellStyle name="Обычный 3 2 2 3 2 2 12 2" xfId="53750"/>
    <cellStyle name="Обычный 3 2 2 3 2 2 13" xfId="28835"/>
    <cellStyle name="Обычный 3 2 2 3 2 2 14" xfId="58098"/>
    <cellStyle name="Обычный 3 2 2 3 2 2 15" xfId="59444"/>
    <cellStyle name="Обычный 3 2 2 3 2 2 2" xfId="872"/>
    <cellStyle name="Обычный 3 2 2 3 2 2 2 10" xfId="20792"/>
    <cellStyle name="Обычный 3 2 2 3 2 2 2 10 2" xfId="49076"/>
    <cellStyle name="Обычный 3 2 2 3 2 2 2 11" xfId="25467"/>
    <cellStyle name="Обычный 3 2 2 3 2 2 2 11 2" xfId="53751"/>
    <cellStyle name="Обычный 3 2 2 3 2 2 2 12" xfId="29164"/>
    <cellStyle name="Обычный 3 2 2 3 2 2 2 13" xfId="58099"/>
    <cellStyle name="Обычный 3 2 2 3 2 2 2 14" xfId="59445"/>
    <cellStyle name="Обычный 3 2 2 3 2 2 2 2" xfId="1325"/>
    <cellStyle name="Обычный 3 2 2 3 2 2 2 2 10" xfId="29616"/>
    <cellStyle name="Обычный 3 2 2 3 2 2 2 2 11" xfId="58100"/>
    <cellStyle name="Обычный 3 2 2 3 2 2 2 2 12" xfId="59446"/>
    <cellStyle name="Обычный 3 2 2 3 2 2 2 2 2" xfId="3301"/>
    <cellStyle name="Обычный 3 2 2 3 2 2 2 2 2 2" xfId="11487"/>
    <cellStyle name="Обычный 3 2 2 3 2 2 2 2 2 2 2" xfId="39772"/>
    <cellStyle name="Обычный 3 2 2 3 2 2 2 2 2 3" xfId="17449"/>
    <cellStyle name="Обычный 3 2 2 3 2 2 2 2 2 3 2" xfId="45734"/>
    <cellStyle name="Обычный 3 2 2 3 2 2 2 2 2 4" xfId="25469"/>
    <cellStyle name="Обычный 3 2 2 3 2 2 2 2 2 4 2" xfId="53753"/>
    <cellStyle name="Обычный 3 2 2 3 2 2 2 2 2 5" xfId="31591"/>
    <cellStyle name="Обычный 3 2 2 3 2 2 2 2 2 6" xfId="60800"/>
    <cellStyle name="Обычный 3 2 2 3 2 2 2 2 3" xfId="5331"/>
    <cellStyle name="Обычный 3 2 2 3 2 2 2 2 3 2" xfId="11488"/>
    <cellStyle name="Обычный 3 2 2 3 2 2 2 2 3 2 2" xfId="39773"/>
    <cellStyle name="Обычный 3 2 2 3 2 2 2 2 3 3" xfId="25470"/>
    <cellStyle name="Обычный 3 2 2 3 2 2 2 2 3 3 2" xfId="53754"/>
    <cellStyle name="Обычный 3 2 2 3 2 2 2 2 3 4" xfId="33620"/>
    <cellStyle name="Обычный 3 2 2 3 2 2 2 2 4" xfId="6649"/>
    <cellStyle name="Обычный 3 2 2 3 2 2 2 2 4 2" xfId="11489"/>
    <cellStyle name="Обычный 3 2 2 3 2 2 2 2 4 2 2" xfId="39774"/>
    <cellStyle name="Обычный 3 2 2 3 2 2 2 2 4 3" xfId="25471"/>
    <cellStyle name="Обычный 3 2 2 3 2 2 2 2 4 3 2" xfId="53755"/>
    <cellStyle name="Обычный 3 2 2 3 2 2 2 2 4 4" xfId="34936"/>
    <cellStyle name="Обычный 3 2 2 3 2 2 2 2 5" xfId="11486"/>
    <cellStyle name="Обычный 3 2 2 3 2 2 2 2 5 2" xfId="39771"/>
    <cellStyle name="Обычный 3 2 2 3 2 2 2 2 6" xfId="15474"/>
    <cellStyle name="Обычный 3 2 2 3 2 2 2 2 6 2" xfId="43759"/>
    <cellStyle name="Обычный 3 2 2 3 2 2 2 2 7" xfId="19539"/>
    <cellStyle name="Обычный 3 2 2 3 2 2 2 2 7 2" xfId="47823"/>
    <cellStyle name="Обычный 3 2 2 3 2 2 2 2 8" xfId="20793"/>
    <cellStyle name="Обычный 3 2 2 3 2 2 2 2 8 2" xfId="49077"/>
    <cellStyle name="Обычный 3 2 2 3 2 2 2 2 9" xfId="25468"/>
    <cellStyle name="Обычный 3 2 2 3 2 2 2 2 9 2" xfId="53752"/>
    <cellStyle name="Обычный 3 2 2 3 2 2 2 3" xfId="2191"/>
    <cellStyle name="Обычный 3 2 2 3 2 2 2 3 2" xfId="4166"/>
    <cellStyle name="Обычный 3 2 2 3 2 2 2 3 2 2" xfId="11491"/>
    <cellStyle name="Обычный 3 2 2 3 2 2 2 3 2 2 2" xfId="39776"/>
    <cellStyle name="Обычный 3 2 2 3 2 2 2 3 2 3" xfId="18314"/>
    <cellStyle name="Обычный 3 2 2 3 2 2 2 3 2 3 2" xfId="46599"/>
    <cellStyle name="Обычный 3 2 2 3 2 2 2 3 2 4" xfId="25473"/>
    <cellStyle name="Обычный 3 2 2 3 2 2 2 3 2 4 2" xfId="53757"/>
    <cellStyle name="Обычный 3 2 2 3 2 2 2 3 2 5" xfId="32456"/>
    <cellStyle name="Обычный 3 2 2 3 2 2 2 3 3" xfId="11490"/>
    <cellStyle name="Обычный 3 2 2 3 2 2 2 3 3 2" xfId="39775"/>
    <cellStyle name="Обычный 3 2 2 3 2 2 2 3 4" xfId="16339"/>
    <cellStyle name="Обычный 3 2 2 3 2 2 2 3 4 2" xfId="44624"/>
    <cellStyle name="Обычный 3 2 2 3 2 2 2 3 5" xfId="25472"/>
    <cellStyle name="Обычный 3 2 2 3 2 2 2 3 5 2" xfId="53756"/>
    <cellStyle name="Обычный 3 2 2 3 2 2 2 3 6" xfId="30481"/>
    <cellStyle name="Обычный 3 2 2 3 2 2 2 3 7" xfId="60799"/>
    <cellStyle name="Обычный 3 2 2 3 2 2 2 4" xfId="2849"/>
    <cellStyle name="Обычный 3 2 2 3 2 2 2 4 2" xfId="11492"/>
    <cellStyle name="Обычный 3 2 2 3 2 2 2 4 2 2" xfId="39777"/>
    <cellStyle name="Обычный 3 2 2 3 2 2 2 4 3" xfId="16997"/>
    <cellStyle name="Обычный 3 2 2 3 2 2 2 4 3 2" xfId="45282"/>
    <cellStyle name="Обычный 3 2 2 3 2 2 2 4 4" xfId="25474"/>
    <cellStyle name="Обычный 3 2 2 3 2 2 2 4 4 2" xfId="53758"/>
    <cellStyle name="Обычный 3 2 2 3 2 2 2 4 5" xfId="31139"/>
    <cellStyle name="Обычный 3 2 2 3 2 2 2 5" xfId="5330"/>
    <cellStyle name="Обычный 3 2 2 3 2 2 2 5 2" xfId="11493"/>
    <cellStyle name="Обычный 3 2 2 3 2 2 2 5 2 2" xfId="39778"/>
    <cellStyle name="Обычный 3 2 2 3 2 2 2 5 3" xfId="25475"/>
    <cellStyle name="Обычный 3 2 2 3 2 2 2 5 3 2" xfId="53759"/>
    <cellStyle name="Обычный 3 2 2 3 2 2 2 5 4" xfId="33619"/>
    <cellStyle name="Обычный 3 2 2 3 2 2 2 6" xfId="6648"/>
    <cellStyle name="Обычный 3 2 2 3 2 2 2 6 2" xfId="11494"/>
    <cellStyle name="Обычный 3 2 2 3 2 2 2 6 2 2" xfId="39779"/>
    <cellStyle name="Обычный 3 2 2 3 2 2 2 6 3" xfId="25476"/>
    <cellStyle name="Обычный 3 2 2 3 2 2 2 6 3 2" xfId="53760"/>
    <cellStyle name="Обычный 3 2 2 3 2 2 2 6 4" xfId="34935"/>
    <cellStyle name="Обычный 3 2 2 3 2 2 2 7" xfId="11485"/>
    <cellStyle name="Обычный 3 2 2 3 2 2 2 7 2" xfId="39770"/>
    <cellStyle name="Обычный 3 2 2 3 2 2 2 8" xfId="15022"/>
    <cellStyle name="Обычный 3 2 2 3 2 2 2 8 2" xfId="43307"/>
    <cellStyle name="Обычный 3 2 2 3 2 2 2 9" xfId="19538"/>
    <cellStyle name="Обычный 3 2 2 3 2 2 2 9 2" xfId="47822"/>
    <cellStyle name="Обычный 3 2 2 3 2 2 3" xfId="1324"/>
    <cellStyle name="Обычный 3 2 2 3 2 2 3 10" xfId="29615"/>
    <cellStyle name="Обычный 3 2 2 3 2 2 3 11" xfId="58101"/>
    <cellStyle name="Обычный 3 2 2 3 2 2 3 12" xfId="59447"/>
    <cellStyle name="Обычный 3 2 2 3 2 2 3 2" xfId="3300"/>
    <cellStyle name="Обычный 3 2 2 3 2 2 3 2 2" xfId="11496"/>
    <cellStyle name="Обычный 3 2 2 3 2 2 3 2 2 2" xfId="39781"/>
    <cellStyle name="Обычный 3 2 2 3 2 2 3 2 3" xfId="17448"/>
    <cellStyle name="Обычный 3 2 2 3 2 2 3 2 3 2" xfId="45733"/>
    <cellStyle name="Обычный 3 2 2 3 2 2 3 2 4" xfId="25478"/>
    <cellStyle name="Обычный 3 2 2 3 2 2 3 2 4 2" xfId="53762"/>
    <cellStyle name="Обычный 3 2 2 3 2 2 3 2 5" xfId="31590"/>
    <cellStyle name="Обычный 3 2 2 3 2 2 3 2 6" xfId="60801"/>
    <cellStyle name="Обычный 3 2 2 3 2 2 3 3" xfId="5332"/>
    <cellStyle name="Обычный 3 2 2 3 2 2 3 3 2" xfId="11497"/>
    <cellStyle name="Обычный 3 2 2 3 2 2 3 3 2 2" xfId="39782"/>
    <cellStyle name="Обычный 3 2 2 3 2 2 3 3 3" xfId="25479"/>
    <cellStyle name="Обычный 3 2 2 3 2 2 3 3 3 2" xfId="53763"/>
    <cellStyle name="Обычный 3 2 2 3 2 2 3 3 4" xfId="33621"/>
    <cellStyle name="Обычный 3 2 2 3 2 2 3 4" xfId="6650"/>
    <cellStyle name="Обычный 3 2 2 3 2 2 3 4 2" xfId="11498"/>
    <cellStyle name="Обычный 3 2 2 3 2 2 3 4 2 2" xfId="39783"/>
    <cellStyle name="Обычный 3 2 2 3 2 2 3 4 3" xfId="25480"/>
    <cellStyle name="Обычный 3 2 2 3 2 2 3 4 3 2" xfId="53764"/>
    <cellStyle name="Обычный 3 2 2 3 2 2 3 4 4" xfId="34937"/>
    <cellStyle name="Обычный 3 2 2 3 2 2 3 5" xfId="11495"/>
    <cellStyle name="Обычный 3 2 2 3 2 2 3 5 2" xfId="39780"/>
    <cellStyle name="Обычный 3 2 2 3 2 2 3 6" xfId="15473"/>
    <cellStyle name="Обычный 3 2 2 3 2 2 3 6 2" xfId="43758"/>
    <cellStyle name="Обычный 3 2 2 3 2 2 3 7" xfId="19540"/>
    <cellStyle name="Обычный 3 2 2 3 2 2 3 7 2" xfId="47824"/>
    <cellStyle name="Обычный 3 2 2 3 2 2 3 8" xfId="20794"/>
    <cellStyle name="Обычный 3 2 2 3 2 2 3 8 2" xfId="49078"/>
    <cellStyle name="Обычный 3 2 2 3 2 2 3 9" xfId="25477"/>
    <cellStyle name="Обычный 3 2 2 3 2 2 3 9 2" xfId="53761"/>
    <cellStyle name="Обычный 3 2 2 3 2 2 4" xfId="1862"/>
    <cellStyle name="Обычный 3 2 2 3 2 2 4 2" xfId="3837"/>
    <cellStyle name="Обычный 3 2 2 3 2 2 4 2 2" xfId="11500"/>
    <cellStyle name="Обычный 3 2 2 3 2 2 4 2 2 2" xfId="39785"/>
    <cellStyle name="Обычный 3 2 2 3 2 2 4 2 3" xfId="17985"/>
    <cellStyle name="Обычный 3 2 2 3 2 2 4 2 3 2" xfId="46270"/>
    <cellStyle name="Обычный 3 2 2 3 2 2 4 2 4" xfId="25482"/>
    <cellStyle name="Обычный 3 2 2 3 2 2 4 2 4 2" xfId="53766"/>
    <cellStyle name="Обычный 3 2 2 3 2 2 4 2 5" xfId="32127"/>
    <cellStyle name="Обычный 3 2 2 3 2 2 4 3" xfId="11499"/>
    <cellStyle name="Обычный 3 2 2 3 2 2 4 3 2" xfId="39784"/>
    <cellStyle name="Обычный 3 2 2 3 2 2 4 4" xfId="16010"/>
    <cellStyle name="Обычный 3 2 2 3 2 2 4 4 2" xfId="44295"/>
    <cellStyle name="Обычный 3 2 2 3 2 2 4 5" xfId="25481"/>
    <cellStyle name="Обычный 3 2 2 3 2 2 4 5 2" xfId="53765"/>
    <cellStyle name="Обычный 3 2 2 3 2 2 4 6" xfId="30152"/>
    <cellStyle name="Обычный 3 2 2 3 2 2 4 7" xfId="60798"/>
    <cellStyle name="Обычный 3 2 2 3 2 2 5" xfId="2520"/>
    <cellStyle name="Обычный 3 2 2 3 2 2 5 2" xfId="11501"/>
    <cellStyle name="Обычный 3 2 2 3 2 2 5 2 2" xfId="39786"/>
    <cellStyle name="Обычный 3 2 2 3 2 2 5 3" xfId="16668"/>
    <cellStyle name="Обычный 3 2 2 3 2 2 5 3 2" xfId="44953"/>
    <cellStyle name="Обычный 3 2 2 3 2 2 5 4" xfId="25483"/>
    <cellStyle name="Обычный 3 2 2 3 2 2 5 4 2" xfId="53767"/>
    <cellStyle name="Обычный 3 2 2 3 2 2 5 5" xfId="30810"/>
    <cellStyle name="Обычный 3 2 2 3 2 2 6" xfId="5329"/>
    <cellStyle name="Обычный 3 2 2 3 2 2 6 2" xfId="11502"/>
    <cellStyle name="Обычный 3 2 2 3 2 2 6 2 2" xfId="39787"/>
    <cellStyle name="Обычный 3 2 2 3 2 2 6 3" xfId="25484"/>
    <cellStyle name="Обычный 3 2 2 3 2 2 6 3 2" xfId="53768"/>
    <cellStyle name="Обычный 3 2 2 3 2 2 6 4" xfId="33618"/>
    <cellStyle name="Обычный 3 2 2 3 2 2 7" xfId="6647"/>
    <cellStyle name="Обычный 3 2 2 3 2 2 7 2" xfId="11503"/>
    <cellStyle name="Обычный 3 2 2 3 2 2 7 2 2" xfId="39788"/>
    <cellStyle name="Обычный 3 2 2 3 2 2 7 3" xfId="25485"/>
    <cellStyle name="Обычный 3 2 2 3 2 2 7 3 2" xfId="53769"/>
    <cellStyle name="Обычный 3 2 2 3 2 2 7 4" xfId="34934"/>
    <cellStyle name="Обычный 3 2 2 3 2 2 8" xfId="11484"/>
    <cellStyle name="Обычный 3 2 2 3 2 2 8 2" xfId="39769"/>
    <cellStyle name="Обычный 3 2 2 3 2 2 9" xfId="14693"/>
    <cellStyle name="Обычный 3 2 2 3 2 2 9 2" xfId="42978"/>
    <cellStyle name="Обычный 3 2 2 3 2 20" xfId="57247"/>
    <cellStyle name="Обычный 3 2 2 3 2 21" xfId="58097"/>
    <cellStyle name="Обычный 3 2 2 3 2 22" xfId="59443"/>
    <cellStyle name="Обычный 3 2 2 3 2 3" xfId="706"/>
    <cellStyle name="Обычный 3 2 2 3 2 3 10" xfId="20795"/>
    <cellStyle name="Обычный 3 2 2 3 2 3 10 2" xfId="49079"/>
    <cellStyle name="Обычный 3 2 2 3 2 3 11" xfId="25486"/>
    <cellStyle name="Обычный 3 2 2 3 2 3 11 2" xfId="53770"/>
    <cellStyle name="Обычный 3 2 2 3 2 3 12" xfId="29000"/>
    <cellStyle name="Обычный 3 2 2 3 2 3 13" xfId="58102"/>
    <cellStyle name="Обычный 3 2 2 3 2 3 14" xfId="59448"/>
    <cellStyle name="Обычный 3 2 2 3 2 3 2" xfId="1326"/>
    <cellStyle name="Обычный 3 2 2 3 2 3 2 10" xfId="29617"/>
    <cellStyle name="Обычный 3 2 2 3 2 3 2 11" xfId="58103"/>
    <cellStyle name="Обычный 3 2 2 3 2 3 2 12" xfId="59449"/>
    <cellStyle name="Обычный 3 2 2 3 2 3 2 2" xfId="3302"/>
    <cellStyle name="Обычный 3 2 2 3 2 3 2 2 2" xfId="11506"/>
    <cellStyle name="Обычный 3 2 2 3 2 3 2 2 2 2" xfId="39791"/>
    <cellStyle name="Обычный 3 2 2 3 2 3 2 2 3" xfId="17450"/>
    <cellStyle name="Обычный 3 2 2 3 2 3 2 2 3 2" xfId="45735"/>
    <cellStyle name="Обычный 3 2 2 3 2 3 2 2 4" xfId="25488"/>
    <cellStyle name="Обычный 3 2 2 3 2 3 2 2 4 2" xfId="53772"/>
    <cellStyle name="Обычный 3 2 2 3 2 3 2 2 5" xfId="31592"/>
    <cellStyle name="Обычный 3 2 2 3 2 3 2 2 6" xfId="60803"/>
    <cellStyle name="Обычный 3 2 2 3 2 3 2 3" xfId="5334"/>
    <cellStyle name="Обычный 3 2 2 3 2 3 2 3 2" xfId="11507"/>
    <cellStyle name="Обычный 3 2 2 3 2 3 2 3 2 2" xfId="39792"/>
    <cellStyle name="Обычный 3 2 2 3 2 3 2 3 3" xfId="25489"/>
    <cellStyle name="Обычный 3 2 2 3 2 3 2 3 3 2" xfId="53773"/>
    <cellStyle name="Обычный 3 2 2 3 2 3 2 3 4" xfId="33623"/>
    <cellStyle name="Обычный 3 2 2 3 2 3 2 4" xfId="6652"/>
    <cellStyle name="Обычный 3 2 2 3 2 3 2 4 2" xfId="11508"/>
    <cellStyle name="Обычный 3 2 2 3 2 3 2 4 2 2" xfId="39793"/>
    <cellStyle name="Обычный 3 2 2 3 2 3 2 4 3" xfId="25490"/>
    <cellStyle name="Обычный 3 2 2 3 2 3 2 4 3 2" xfId="53774"/>
    <cellStyle name="Обычный 3 2 2 3 2 3 2 4 4" xfId="34939"/>
    <cellStyle name="Обычный 3 2 2 3 2 3 2 5" xfId="11505"/>
    <cellStyle name="Обычный 3 2 2 3 2 3 2 5 2" xfId="39790"/>
    <cellStyle name="Обычный 3 2 2 3 2 3 2 6" xfId="15475"/>
    <cellStyle name="Обычный 3 2 2 3 2 3 2 6 2" xfId="43760"/>
    <cellStyle name="Обычный 3 2 2 3 2 3 2 7" xfId="19542"/>
    <cellStyle name="Обычный 3 2 2 3 2 3 2 7 2" xfId="47826"/>
    <cellStyle name="Обычный 3 2 2 3 2 3 2 8" xfId="20796"/>
    <cellStyle name="Обычный 3 2 2 3 2 3 2 8 2" xfId="49080"/>
    <cellStyle name="Обычный 3 2 2 3 2 3 2 9" xfId="25487"/>
    <cellStyle name="Обычный 3 2 2 3 2 3 2 9 2" xfId="53771"/>
    <cellStyle name="Обычный 3 2 2 3 2 3 3" xfId="2027"/>
    <cellStyle name="Обычный 3 2 2 3 2 3 3 2" xfId="4002"/>
    <cellStyle name="Обычный 3 2 2 3 2 3 3 2 2" xfId="11510"/>
    <cellStyle name="Обычный 3 2 2 3 2 3 3 2 2 2" xfId="39795"/>
    <cellStyle name="Обычный 3 2 2 3 2 3 3 2 3" xfId="18150"/>
    <cellStyle name="Обычный 3 2 2 3 2 3 3 2 3 2" xfId="46435"/>
    <cellStyle name="Обычный 3 2 2 3 2 3 3 2 4" xfId="25492"/>
    <cellStyle name="Обычный 3 2 2 3 2 3 3 2 4 2" xfId="53776"/>
    <cellStyle name="Обычный 3 2 2 3 2 3 3 2 5" xfId="32292"/>
    <cellStyle name="Обычный 3 2 2 3 2 3 3 3" xfId="11509"/>
    <cellStyle name="Обычный 3 2 2 3 2 3 3 3 2" xfId="39794"/>
    <cellStyle name="Обычный 3 2 2 3 2 3 3 4" xfId="16175"/>
    <cellStyle name="Обычный 3 2 2 3 2 3 3 4 2" xfId="44460"/>
    <cellStyle name="Обычный 3 2 2 3 2 3 3 5" xfId="25491"/>
    <cellStyle name="Обычный 3 2 2 3 2 3 3 5 2" xfId="53775"/>
    <cellStyle name="Обычный 3 2 2 3 2 3 3 6" xfId="30317"/>
    <cellStyle name="Обычный 3 2 2 3 2 3 3 7" xfId="60802"/>
    <cellStyle name="Обычный 3 2 2 3 2 3 4" xfId="2685"/>
    <cellStyle name="Обычный 3 2 2 3 2 3 4 2" xfId="11511"/>
    <cellStyle name="Обычный 3 2 2 3 2 3 4 2 2" xfId="39796"/>
    <cellStyle name="Обычный 3 2 2 3 2 3 4 3" xfId="16833"/>
    <cellStyle name="Обычный 3 2 2 3 2 3 4 3 2" xfId="45118"/>
    <cellStyle name="Обычный 3 2 2 3 2 3 4 4" xfId="25493"/>
    <cellStyle name="Обычный 3 2 2 3 2 3 4 4 2" xfId="53777"/>
    <cellStyle name="Обычный 3 2 2 3 2 3 4 5" xfId="30975"/>
    <cellStyle name="Обычный 3 2 2 3 2 3 5" xfId="5333"/>
    <cellStyle name="Обычный 3 2 2 3 2 3 5 2" xfId="11512"/>
    <cellStyle name="Обычный 3 2 2 3 2 3 5 2 2" xfId="39797"/>
    <cellStyle name="Обычный 3 2 2 3 2 3 5 3" xfId="25494"/>
    <cellStyle name="Обычный 3 2 2 3 2 3 5 3 2" xfId="53778"/>
    <cellStyle name="Обычный 3 2 2 3 2 3 5 4" xfId="33622"/>
    <cellStyle name="Обычный 3 2 2 3 2 3 6" xfId="6651"/>
    <cellStyle name="Обычный 3 2 2 3 2 3 6 2" xfId="11513"/>
    <cellStyle name="Обычный 3 2 2 3 2 3 6 2 2" xfId="39798"/>
    <cellStyle name="Обычный 3 2 2 3 2 3 6 3" xfId="25495"/>
    <cellStyle name="Обычный 3 2 2 3 2 3 6 3 2" xfId="53779"/>
    <cellStyle name="Обычный 3 2 2 3 2 3 6 4" xfId="34938"/>
    <cellStyle name="Обычный 3 2 2 3 2 3 7" xfId="11504"/>
    <cellStyle name="Обычный 3 2 2 3 2 3 7 2" xfId="39789"/>
    <cellStyle name="Обычный 3 2 2 3 2 3 8" xfId="14858"/>
    <cellStyle name="Обычный 3 2 2 3 2 3 8 2" xfId="43143"/>
    <cellStyle name="Обычный 3 2 2 3 2 3 9" xfId="19541"/>
    <cellStyle name="Обычный 3 2 2 3 2 3 9 2" xfId="47825"/>
    <cellStyle name="Обычный 3 2 2 3 2 4" xfId="1323"/>
    <cellStyle name="Обычный 3 2 2 3 2 4 10" xfId="29614"/>
    <cellStyle name="Обычный 3 2 2 3 2 4 11" xfId="58104"/>
    <cellStyle name="Обычный 3 2 2 3 2 4 12" xfId="59450"/>
    <cellStyle name="Обычный 3 2 2 3 2 4 2" xfId="3299"/>
    <cellStyle name="Обычный 3 2 2 3 2 4 2 2" xfId="11515"/>
    <cellStyle name="Обычный 3 2 2 3 2 4 2 2 2" xfId="39800"/>
    <cellStyle name="Обычный 3 2 2 3 2 4 2 3" xfId="17447"/>
    <cellStyle name="Обычный 3 2 2 3 2 4 2 3 2" xfId="45732"/>
    <cellStyle name="Обычный 3 2 2 3 2 4 2 4" xfId="25497"/>
    <cellStyle name="Обычный 3 2 2 3 2 4 2 4 2" xfId="53781"/>
    <cellStyle name="Обычный 3 2 2 3 2 4 2 5" xfId="31589"/>
    <cellStyle name="Обычный 3 2 2 3 2 4 2 6" xfId="60804"/>
    <cellStyle name="Обычный 3 2 2 3 2 4 3" xfId="5335"/>
    <cellStyle name="Обычный 3 2 2 3 2 4 3 2" xfId="11516"/>
    <cellStyle name="Обычный 3 2 2 3 2 4 3 2 2" xfId="39801"/>
    <cellStyle name="Обычный 3 2 2 3 2 4 3 3" xfId="25498"/>
    <cellStyle name="Обычный 3 2 2 3 2 4 3 3 2" xfId="53782"/>
    <cellStyle name="Обычный 3 2 2 3 2 4 3 4" xfId="33624"/>
    <cellStyle name="Обычный 3 2 2 3 2 4 4" xfId="6653"/>
    <cellStyle name="Обычный 3 2 2 3 2 4 4 2" xfId="11517"/>
    <cellStyle name="Обычный 3 2 2 3 2 4 4 2 2" xfId="39802"/>
    <cellStyle name="Обычный 3 2 2 3 2 4 4 3" xfId="25499"/>
    <cellStyle name="Обычный 3 2 2 3 2 4 4 3 2" xfId="53783"/>
    <cellStyle name="Обычный 3 2 2 3 2 4 4 4" xfId="34940"/>
    <cellStyle name="Обычный 3 2 2 3 2 4 5" xfId="11514"/>
    <cellStyle name="Обычный 3 2 2 3 2 4 5 2" xfId="39799"/>
    <cellStyle name="Обычный 3 2 2 3 2 4 6" xfId="15472"/>
    <cellStyle name="Обычный 3 2 2 3 2 4 6 2" xfId="43757"/>
    <cellStyle name="Обычный 3 2 2 3 2 4 7" xfId="19543"/>
    <cellStyle name="Обычный 3 2 2 3 2 4 7 2" xfId="47827"/>
    <cellStyle name="Обычный 3 2 2 3 2 4 8" xfId="20797"/>
    <cellStyle name="Обычный 3 2 2 3 2 4 8 2" xfId="49081"/>
    <cellStyle name="Обычный 3 2 2 3 2 4 9" xfId="25496"/>
    <cellStyle name="Обычный 3 2 2 3 2 4 9 2" xfId="53780"/>
    <cellStyle name="Обычный 3 2 2 3 2 5" xfId="1698"/>
    <cellStyle name="Обычный 3 2 2 3 2 5 2" xfId="3673"/>
    <cellStyle name="Обычный 3 2 2 3 2 5 2 2" xfId="11519"/>
    <cellStyle name="Обычный 3 2 2 3 2 5 2 2 2" xfId="39804"/>
    <cellStyle name="Обычный 3 2 2 3 2 5 2 3" xfId="17821"/>
    <cellStyle name="Обычный 3 2 2 3 2 5 2 3 2" xfId="46106"/>
    <cellStyle name="Обычный 3 2 2 3 2 5 2 4" xfId="25501"/>
    <cellStyle name="Обычный 3 2 2 3 2 5 2 4 2" xfId="53785"/>
    <cellStyle name="Обычный 3 2 2 3 2 5 2 5" xfId="31963"/>
    <cellStyle name="Обычный 3 2 2 3 2 5 3" xfId="11518"/>
    <cellStyle name="Обычный 3 2 2 3 2 5 3 2" xfId="39803"/>
    <cellStyle name="Обычный 3 2 2 3 2 5 4" xfId="15846"/>
    <cellStyle name="Обычный 3 2 2 3 2 5 4 2" xfId="44131"/>
    <cellStyle name="Обычный 3 2 2 3 2 5 5" xfId="25500"/>
    <cellStyle name="Обычный 3 2 2 3 2 5 5 2" xfId="53784"/>
    <cellStyle name="Обычный 3 2 2 3 2 5 6" xfId="29988"/>
    <cellStyle name="Обычный 3 2 2 3 2 5 7" xfId="60797"/>
    <cellStyle name="Обычный 3 2 2 3 2 6" xfId="2356"/>
    <cellStyle name="Обычный 3 2 2 3 2 6 2" xfId="11520"/>
    <cellStyle name="Обычный 3 2 2 3 2 6 2 2" xfId="39805"/>
    <cellStyle name="Обычный 3 2 2 3 2 6 3" xfId="16504"/>
    <cellStyle name="Обычный 3 2 2 3 2 6 3 2" xfId="44789"/>
    <cellStyle name="Обычный 3 2 2 3 2 6 4" xfId="25502"/>
    <cellStyle name="Обычный 3 2 2 3 2 6 4 2" xfId="53786"/>
    <cellStyle name="Обычный 3 2 2 3 2 6 5" xfId="30646"/>
    <cellStyle name="Обычный 3 2 2 3 2 7" xfId="4333"/>
    <cellStyle name="Обычный 3 2 2 3 2 7 2" xfId="11521"/>
    <cellStyle name="Обычный 3 2 2 3 2 7 2 2" xfId="39806"/>
    <cellStyle name="Обычный 3 2 2 3 2 7 3" xfId="18481"/>
    <cellStyle name="Обычный 3 2 2 3 2 7 3 2" xfId="46766"/>
    <cellStyle name="Обычный 3 2 2 3 2 7 4" xfId="25503"/>
    <cellStyle name="Обычный 3 2 2 3 2 7 4 2" xfId="53787"/>
    <cellStyle name="Обычный 3 2 2 3 2 7 5" xfId="32623"/>
    <cellStyle name="Обычный 3 2 2 3 2 8" xfId="4496"/>
    <cellStyle name="Обычный 3 2 2 3 2 8 2" xfId="11522"/>
    <cellStyle name="Обычный 3 2 2 3 2 8 2 2" xfId="39807"/>
    <cellStyle name="Обычный 3 2 2 3 2 8 3" xfId="18644"/>
    <cellStyle name="Обычный 3 2 2 3 2 8 3 2" xfId="46929"/>
    <cellStyle name="Обычный 3 2 2 3 2 8 4" xfId="25504"/>
    <cellStyle name="Обычный 3 2 2 3 2 8 4 2" xfId="53788"/>
    <cellStyle name="Обычный 3 2 2 3 2 8 5" xfId="32786"/>
    <cellStyle name="Обычный 3 2 2 3 2 9" xfId="5328"/>
    <cellStyle name="Обычный 3 2 2 3 2 9 2" xfId="11523"/>
    <cellStyle name="Обычный 3 2 2 3 2 9 2 2" xfId="39808"/>
    <cellStyle name="Обычный 3 2 2 3 2 9 3" xfId="25505"/>
    <cellStyle name="Обычный 3 2 2 3 2 9 3 2" xfId="53789"/>
    <cellStyle name="Обычный 3 2 2 3 2 9 4" xfId="33617"/>
    <cellStyle name="Обычный 3 2 2 3 20" xfId="56952"/>
    <cellStyle name="Обычный 3 2 2 3 21" xfId="57246"/>
    <cellStyle name="Обычный 3 2 2 3 22" xfId="58096"/>
    <cellStyle name="Обычный 3 2 2 3 23" xfId="59442"/>
    <cellStyle name="Обычный 3 2 2 3 3" xfId="533"/>
    <cellStyle name="Обычный 3 2 2 3 3 10" xfId="19544"/>
    <cellStyle name="Обычный 3 2 2 3 3 10 2" xfId="47828"/>
    <cellStyle name="Обычный 3 2 2 3 3 11" xfId="20798"/>
    <cellStyle name="Обычный 3 2 2 3 3 11 2" xfId="49082"/>
    <cellStyle name="Обычный 3 2 2 3 3 12" xfId="25506"/>
    <cellStyle name="Обычный 3 2 2 3 3 12 2" xfId="53790"/>
    <cellStyle name="Обычный 3 2 2 3 3 13" xfId="28834"/>
    <cellStyle name="Обычный 3 2 2 3 3 14" xfId="58105"/>
    <cellStyle name="Обычный 3 2 2 3 3 15" xfId="59451"/>
    <cellStyle name="Обычный 3 2 2 3 3 2" xfId="871"/>
    <cellStyle name="Обычный 3 2 2 3 3 2 10" xfId="20799"/>
    <cellStyle name="Обычный 3 2 2 3 3 2 10 2" xfId="49083"/>
    <cellStyle name="Обычный 3 2 2 3 3 2 11" xfId="25507"/>
    <cellStyle name="Обычный 3 2 2 3 3 2 11 2" xfId="53791"/>
    <cellStyle name="Обычный 3 2 2 3 3 2 12" xfId="29163"/>
    <cellStyle name="Обычный 3 2 2 3 3 2 13" xfId="58106"/>
    <cellStyle name="Обычный 3 2 2 3 3 2 14" xfId="59452"/>
    <cellStyle name="Обычный 3 2 2 3 3 2 2" xfId="1328"/>
    <cellStyle name="Обычный 3 2 2 3 3 2 2 10" xfId="29619"/>
    <cellStyle name="Обычный 3 2 2 3 3 2 2 11" xfId="58107"/>
    <cellStyle name="Обычный 3 2 2 3 3 2 2 12" xfId="59453"/>
    <cellStyle name="Обычный 3 2 2 3 3 2 2 2" xfId="3304"/>
    <cellStyle name="Обычный 3 2 2 3 3 2 2 2 2" xfId="11527"/>
    <cellStyle name="Обычный 3 2 2 3 3 2 2 2 2 2" xfId="39812"/>
    <cellStyle name="Обычный 3 2 2 3 3 2 2 2 3" xfId="17452"/>
    <cellStyle name="Обычный 3 2 2 3 3 2 2 2 3 2" xfId="45737"/>
    <cellStyle name="Обычный 3 2 2 3 3 2 2 2 4" xfId="25509"/>
    <cellStyle name="Обычный 3 2 2 3 3 2 2 2 4 2" xfId="53793"/>
    <cellStyle name="Обычный 3 2 2 3 3 2 2 2 5" xfId="31594"/>
    <cellStyle name="Обычный 3 2 2 3 3 2 2 2 6" xfId="60807"/>
    <cellStyle name="Обычный 3 2 2 3 3 2 2 3" xfId="5338"/>
    <cellStyle name="Обычный 3 2 2 3 3 2 2 3 2" xfId="11528"/>
    <cellStyle name="Обычный 3 2 2 3 3 2 2 3 2 2" xfId="39813"/>
    <cellStyle name="Обычный 3 2 2 3 3 2 2 3 3" xfId="25510"/>
    <cellStyle name="Обычный 3 2 2 3 3 2 2 3 3 2" xfId="53794"/>
    <cellStyle name="Обычный 3 2 2 3 3 2 2 3 4" xfId="33627"/>
    <cellStyle name="Обычный 3 2 2 3 3 2 2 4" xfId="6656"/>
    <cellStyle name="Обычный 3 2 2 3 3 2 2 4 2" xfId="11529"/>
    <cellStyle name="Обычный 3 2 2 3 3 2 2 4 2 2" xfId="39814"/>
    <cellStyle name="Обычный 3 2 2 3 3 2 2 4 3" xfId="25511"/>
    <cellStyle name="Обычный 3 2 2 3 3 2 2 4 3 2" xfId="53795"/>
    <cellStyle name="Обычный 3 2 2 3 3 2 2 4 4" xfId="34943"/>
    <cellStyle name="Обычный 3 2 2 3 3 2 2 5" xfId="11526"/>
    <cellStyle name="Обычный 3 2 2 3 3 2 2 5 2" xfId="39811"/>
    <cellStyle name="Обычный 3 2 2 3 3 2 2 6" xfId="15477"/>
    <cellStyle name="Обычный 3 2 2 3 3 2 2 6 2" xfId="43762"/>
    <cellStyle name="Обычный 3 2 2 3 3 2 2 7" xfId="19546"/>
    <cellStyle name="Обычный 3 2 2 3 3 2 2 7 2" xfId="47830"/>
    <cellStyle name="Обычный 3 2 2 3 3 2 2 8" xfId="20800"/>
    <cellStyle name="Обычный 3 2 2 3 3 2 2 8 2" xfId="49084"/>
    <cellStyle name="Обычный 3 2 2 3 3 2 2 9" xfId="25508"/>
    <cellStyle name="Обычный 3 2 2 3 3 2 2 9 2" xfId="53792"/>
    <cellStyle name="Обычный 3 2 2 3 3 2 3" xfId="2190"/>
    <cellStyle name="Обычный 3 2 2 3 3 2 3 2" xfId="4165"/>
    <cellStyle name="Обычный 3 2 2 3 3 2 3 2 2" xfId="11531"/>
    <cellStyle name="Обычный 3 2 2 3 3 2 3 2 2 2" xfId="39816"/>
    <cellStyle name="Обычный 3 2 2 3 3 2 3 2 3" xfId="18313"/>
    <cellStyle name="Обычный 3 2 2 3 3 2 3 2 3 2" xfId="46598"/>
    <cellStyle name="Обычный 3 2 2 3 3 2 3 2 4" xfId="25513"/>
    <cellStyle name="Обычный 3 2 2 3 3 2 3 2 4 2" xfId="53797"/>
    <cellStyle name="Обычный 3 2 2 3 3 2 3 2 5" xfId="32455"/>
    <cellStyle name="Обычный 3 2 2 3 3 2 3 3" xfId="11530"/>
    <cellStyle name="Обычный 3 2 2 3 3 2 3 3 2" xfId="39815"/>
    <cellStyle name="Обычный 3 2 2 3 3 2 3 4" xfId="16338"/>
    <cellStyle name="Обычный 3 2 2 3 3 2 3 4 2" xfId="44623"/>
    <cellStyle name="Обычный 3 2 2 3 3 2 3 5" xfId="25512"/>
    <cellStyle name="Обычный 3 2 2 3 3 2 3 5 2" xfId="53796"/>
    <cellStyle name="Обычный 3 2 2 3 3 2 3 6" xfId="30480"/>
    <cellStyle name="Обычный 3 2 2 3 3 2 3 7" xfId="60806"/>
    <cellStyle name="Обычный 3 2 2 3 3 2 4" xfId="2848"/>
    <cellStyle name="Обычный 3 2 2 3 3 2 4 2" xfId="11532"/>
    <cellStyle name="Обычный 3 2 2 3 3 2 4 2 2" xfId="39817"/>
    <cellStyle name="Обычный 3 2 2 3 3 2 4 3" xfId="16996"/>
    <cellStyle name="Обычный 3 2 2 3 3 2 4 3 2" xfId="45281"/>
    <cellStyle name="Обычный 3 2 2 3 3 2 4 4" xfId="25514"/>
    <cellStyle name="Обычный 3 2 2 3 3 2 4 4 2" xfId="53798"/>
    <cellStyle name="Обычный 3 2 2 3 3 2 4 5" xfId="31138"/>
    <cellStyle name="Обычный 3 2 2 3 3 2 5" xfId="5337"/>
    <cellStyle name="Обычный 3 2 2 3 3 2 5 2" xfId="11533"/>
    <cellStyle name="Обычный 3 2 2 3 3 2 5 2 2" xfId="39818"/>
    <cellStyle name="Обычный 3 2 2 3 3 2 5 3" xfId="25515"/>
    <cellStyle name="Обычный 3 2 2 3 3 2 5 3 2" xfId="53799"/>
    <cellStyle name="Обычный 3 2 2 3 3 2 5 4" xfId="33626"/>
    <cellStyle name="Обычный 3 2 2 3 3 2 6" xfId="6655"/>
    <cellStyle name="Обычный 3 2 2 3 3 2 6 2" xfId="11534"/>
    <cellStyle name="Обычный 3 2 2 3 3 2 6 2 2" xfId="39819"/>
    <cellStyle name="Обычный 3 2 2 3 3 2 6 3" xfId="25516"/>
    <cellStyle name="Обычный 3 2 2 3 3 2 6 3 2" xfId="53800"/>
    <cellStyle name="Обычный 3 2 2 3 3 2 6 4" xfId="34942"/>
    <cellStyle name="Обычный 3 2 2 3 3 2 7" xfId="11525"/>
    <cellStyle name="Обычный 3 2 2 3 3 2 7 2" xfId="39810"/>
    <cellStyle name="Обычный 3 2 2 3 3 2 8" xfId="15021"/>
    <cellStyle name="Обычный 3 2 2 3 3 2 8 2" xfId="43306"/>
    <cellStyle name="Обычный 3 2 2 3 3 2 9" xfId="19545"/>
    <cellStyle name="Обычный 3 2 2 3 3 2 9 2" xfId="47829"/>
    <cellStyle name="Обычный 3 2 2 3 3 3" xfId="1327"/>
    <cellStyle name="Обычный 3 2 2 3 3 3 10" xfId="29618"/>
    <cellStyle name="Обычный 3 2 2 3 3 3 11" xfId="58108"/>
    <cellStyle name="Обычный 3 2 2 3 3 3 12" xfId="59454"/>
    <cellStyle name="Обычный 3 2 2 3 3 3 2" xfId="3303"/>
    <cellStyle name="Обычный 3 2 2 3 3 3 2 2" xfId="11536"/>
    <cellStyle name="Обычный 3 2 2 3 3 3 2 2 2" xfId="39821"/>
    <cellStyle name="Обычный 3 2 2 3 3 3 2 3" xfId="17451"/>
    <cellStyle name="Обычный 3 2 2 3 3 3 2 3 2" xfId="45736"/>
    <cellStyle name="Обычный 3 2 2 3 3 3 2 4" xfId="25518"/>
    <cellStyle name="Обычный 3 2 2 3 3 3 2 4 2" xfId="53802"/>
    <cellStyle name="Обычный 3 2 2 3 3 3 2 5" xfId="31593"/>
    <cellStyle name="Обычный 3 2 2 3 3 3 2 6" xfId="60808"/>
    <cellStyle name="Обычный 3 2 2 3 3 3 3" xfId="5339"/>
    <cellStyle name="Обычный 3 2 2 3 3 3 3 2" xfId="11537"/>
    <cellStyle name="Обычный 3 2 2 3 3 3 3 2 2" xfId="39822"/>
    <cellStyle name="Обычный 3 2 2 3 3 3 3 3" xfId="25519"/>
    <cellStyle name="Обычный 3 2 2 3 3 3 3 3 2" xfId="53803"/>
    <cellStyle name="Обычный 3 2 2 3 3 3 3 4" xfId="33628"/>
    <cellStyle name="Обычный 3 2 2 3 3 3 4" xfId="6657"/>
    <cellStyle name="Обычный 3 2 2 3 3 3 4 2" xfId="11538"/>
    <cellStyle name="Обычный 3 2 2 3 3 3 4 2 2" xfId="39823"/>
    <cellStyle name="Обычный 3 2 2 3 3 3 4 3" xfId="25520"/>
    <cellStyle name="Обычный 3 2 2 3 3 3 4 3 2" xfId="53804"/>
    <cellStyle name="Обычный 3 2 2 3 3 3 4 4" xfId="34944"/>
    <cellStyle name="Обычный 3 2 2 3 3 3 5" xfId="11535"/>
    <cellStyle name="Обычный 3 2 2 3 3 3 5 2" xfId="39820"/>
    <cellStyle name="Обычный 3 2 2 3 3 3 6" xfId="15476"/>
    <cellStyle name="Обычный 3 2 2 3 3 3 6 2" xfId="43761"/>
    <cellStyle name="Обычный 3 2 2 3 3 3 7" xfId="19547"/>
    <cellStyle name="Обычный 3 2 2 3 3 3 7 2" xfId="47831"/>
    <cellStyle name="Обычный 3 2 2 3 3 3 8" xfId="20801"/>
    <cellStyle name="Обычный 3 2 2 3 3 3 8 2" xfId="49085"/>
    <cellStyle name="Обычный 3 2 2 3 3 3 9" xfId="25517"/>
    <cellStyle name="Обычный 3 2 2 3 3 3 9 2" xfId="53801"/>
    <cellStyle name="Обычный 3 2 2 3 3 4" xfId="1861"/>
    <cellStyle name="Обычный 3 2 2 3 3 4 2" xfId="3836"/>
    <cellStyle name="Обычный 3 2 2 3 3 4 2 2" xfId="11540"/>
    <cellStyle name="Обычный 3 2 2 3 3 4 2 2 2" xfId="39825"/>
    <cellStyle name="Обычный 3 2 2 3 3 4 2 3" xfId="17984"/>
    <cellStyle name="Обычный 3 2 2 3 3 4 2 3 2" xfId="46269"/>
    <cellStyle name="Обычный 3 2 2 3 3 4 2 4" xfId="25522"/>
    <cellStyle name="Обычный 3 2 2 3 3 4 2 4 2" xfId="53806"/>
    <cellStyle name="Обычный 3 2 2 3 3 4 2 5" xfId="32126"/>
    <cellStyle name="Обычный 3 2 2 3 3 4 3" xfId="11539"/>
    <cellStyle name="Обычный 3 2 2 3 3 4 3 2" xfId="39824"/>
    <cellStyle name="Обычный 3 2 2 3 3 4 4" xfId="16009"/>
    <cellStyle name="Обычный 3 2 2 3 3 4 4 2" xfId="44294"/>
    <cellStyle name="Обычный 3 2 2 3 3 4 5" xfId="25521"/>
    <cellStyle name="Обычный 3 2 2 3 3 4 5 2" xfId="53805"/>
    <cellStyle name="Обычный 3 2 2 3 3 4 6" xfId="30151"/>
    <cellStyle name="Обычный 3 2 2 3 3 4 7" xfId="60805"/>
    <cellStyle name="Обычный 3 2 2 3 3 5" xfId="2519"/>
    <cellStyle name="Обычный 3 2 2 3 3 5 2" xfId="11541"/>
    <cellStyle name="Обычный 3 2 2 3 3 5 2 2" xfId="39826"/>
    <cellStyle name="Обычный 3 2 2 3 3 5 3" xfId="16667"/>
    <cellStyle name="Обычный 3 2 2 3 3 5 3 2" xfId="44952"/>
    <cellStyle name="Обычный 3 2 2 3 3 5 4" xfId="25523"/>
    <cellStyle name="Обычный 3 2 2 3 3 5 4 2" xfId="53807"/>
    <cellStyle name="Обычный 3 2 2 3 3 5 5" xfId="30809"/>
    <cellStyle name="Обычный 3 2 2 3 3 6" xfId="5336"/>
    <cellStyle name="Обычный 3 2 2 3 3 6 2" xfId="11542"/>
    <cellStyle name="Обычный 3 2 2 3 3 6 2 2" xfId="39827"/>
    <cellStyle name="Обычный 3 2 2 3 3 6 3" xfId="25524"/>
    <cellStyle name="Обычный 3 2 2 3 3 6 3 2" xfId="53808"/>
    <cellStyle name="Обычный 3 2 2 3 3 6 4" xfId="33625"/>
    <cellStyle name="Обычный 3 2 2 3 3 7" xfId="6654"/>
    <cellStyle name="Обычный 3 2 2 3 3 7 2" xfId="11543"/>
    <cellStyle name="Обычный 3 2 2 3 3 7 2 2" xfId="39828"/>
    <cellStyle name="Обычный 3 2 2 3 3 7 3" xfId="25525"/>
    <cellStyle name="Обычный 3 2 2 3 3 7 3 2" xfId="53809"/>
    <cellStyle name="Обычный 3 2 2 3 3 7 4" xfId="34941"/>
    <cellStyle name="Обычный 3 2 2 3 3 8" xfId="11524"/>
    <cellStyle name="Обычный 3 2 2 3 3 8 2" xfId="39809"/>
    <cellStyle name="Обычный 3 2 2 3 3 9" xfId="14692"/>
    <cellStyle name="Обычный 3 2 2 3 3 9 2" xfId="42977"/>
    <cellStyle name="Обычный 3 2 2 3 4" xfId="705"/>
    <cellStyle name="Обычный 3 2 2 3 4 10" xfId="20802"/>
    <cellStyle name="Обычный 3 2 2 3 4 10 2" xfId="49086"/>
    <cellStyle name="Обычный 3 2 2 3 4 11" xfId="25526"/>
    <cellStyle name="Обычный 3 2 2 3 4 11 2" xfId="53810"/>
    <cellStyle name="Обычный 3 2 2 3 4 12" xfId="28999"/>
    <cellStyle name="Обычный 3 2 2 3 4 13" xfId="58109"/>
    <cellStyle name="Обычный 3 2 2 3 4 14" xfId="59455"/>
    <cellStyle name="Обычный 3 2 2 3 4 2" xfId="1329"/>
    <cellStyle name="Обычный 3 2 2 3 4 2 10" xfId="29620"/>
    <cellStyle name="Обычный 3 2 2 3 4 2 11" xfId="58110"/>
    <cellStyle name="Обычный 3 2 2 3 4 2 12" xfId="59456"/>
    <cellStyle name="Обычный 3 2 2 3 4 2 2" xfId="3305"/>
    <cellStyle name="Обычный 3 2 2 3 4 2 2 2" xfId="11546"/>
    <cellStyle name="Обычный 3 2 2 3 4 2 2 2 2" xfId="39831"/>
    <cellStyle name="Обычный 3 2 2 3 4 2 2 3" xfId="17453"/>
    <cellStyle name="Обычный 3 2 2 3 4 2 2 3 2" xfId="45738"/>
    <cellStyle name="Обычный 3 2 2 3 4 2 2 4" xfId="25528"/>
    <cellStyle name="Обычный 3 2 2 3 4 2 2 4 2" xfId="53812"/>
    <cellStyle name="Обычный 3 2 2 3 4 2 2 5" xfId="31595"/>
    <cellStyle name="Обычный 3 2 2 3 4 2 2 6" xfId="60810"/>
    <cellStyle name="Обычный 3 2 2 3 4 2 3" xfId="5341"/>
    <cellStyle name="Обычный 3 2 2 3 4 2 3 2" xfId="11547"/>
    <cellStyle name="Обычный 3 2 2 3 4 2 3 2 2" xfId="39832"/>
    <cellStyle name="Обычный 3 2 2 3 4 2 3 3" xfId="25529"/>
    <cellStyle name="Обычный 3 2 2 3 4 2 3 3 2" xfId="53813"/>
    <cellStyle name="Обычный 3 2 2 3 4 2 3 4" xfId="33630"/>
    <cellStyle name="Обычный 3 2 2 3 4 2 4" xfId="6659"/>
    <cellStyle name="Обычный 3 2 2 3 4 2 4 2" xfId="11548"/>
    <cellStyle name="Обычный 3 2 2 3 4 2 4 2 2" xfId="39833"/>
    <cellStyle name="Обычный 3 2 2 3 4 2 4 3" xfId="25530"/>
    <cellStyle name="Обычный 3 2 2 3 4 2 4 3 2" xfId="53814"/>
    <cellStyle name="Обычный 3 2 2 3 4 2 4 4" xfId="34946"/>
    <cellStyle name="Обычный 3 2 2 3 4 2 5" xfId="11545"/>
    <cellStyle name="Обычный 3 2 2 3 4 2 5 2" xfId="39830"/>
    <cellStyle name="Обычный 3 2 2 3 4 2 6" xfId="15478"/>
    <cellStyle name="Обычный 3 2 2 3 4 2 6 2" xfId="43763"/>
    <cellStyle name="Обычный 3 2 2 3 4 2 7" xfId="19549"/>
    <cellStyle name="Обычный 3 2 2 3 4 2 7 2" xfId="47833"/>
    <cellStyle name="Обычный 3 2 2 3 4 2 8" xfId="20803"/>
    <cellStyle name="Обычный 3 2 2 3 4 2 8 2" xfId="49087"/>
    <cellStyle name="Обычный 3 2 2 3 4 2 9" xfId="25527"/>
    <cellStyle name="Обычный 3 2 2 3 4 2 9 2" xfId="53811"/>
    <cellStyle name="Обычный 3 2 2 3 4 3" xfId="2026"/>
    <cellStyle name="Обычный 3 2 2 3 4 3 2" xfId="4001"/>
    <cellStyle name="Обычный 3 2 2 3 4 3 2 2" xfId="11550"/>
    <cellStyle name="Обычный 3 2 2 3 4 3 2 2 2" xfId="39835"/>
    <cellStyle name="Обычный 3 2 2 3 4 3 2 3" xfId="18149"/>
    <cellStyle name="Обычный 3 2 2 3 4 3 2 3 2" xfId="46434"/>
    <cellStyle name="Обычный 3 2 2 3 4 3 2 4" xfId="25532"/>
    <cellStyle name="Обычный 3 2 2 3 4 3 2 4 2" xfId="53816"/>
    <cellStyle name="Обычный 3 2 2 3 4 3 2 5" xfId="32291"/>
    <cellStyle name="Обычный 3 2 2 3 4 3 3" xfId="11549"/>
    <cellStyle name="Обычный 3 2 2 3 4 3 3 2" xfId="39834"/>
    <cellStyle name="Обычный 3 2 2 3 4 3 4" xfId="16174"/>
    <cellStyle name="Обычный 3 2 2 3 4 3 4 2" xfId="44459"/>
    <cellStyle name="Обычный 3 2 2 3 4 3 5" xfId="25531"/>
    <cellStyle name="Обычный 3 2 2 3 4 3 5 2" xfId="53815"/>
    <cellStyle name="Обычный 3 2 2 3 4 3 6" xfId="30316"/>
    <cellStyle name="Обычный 3 2 2 3 4 3 7" xfId="60809"/>
    <cellStyle name="Обычный 3 2 2 3 4 4" xfId="2684"/>
    <cellStyle name="Обычный 3 2 2 3 4 4 2" xfId="11551"/>
    <cellStyle name="Обычный 3 2 2 3 4 4 2 2" xfId="39836"/>
    <cellStyle name="Обычный 3 2 2 3 4 4 3" xfId="16832"/>
    <cellStyle name="Обычный 3 2 2 3 4 4 3 2" xfId="45117"/>
    <cellStyle name="Обычный 3 2 2 3 4 4 4" xfId="25533"/>
    <cellStyle name="Обычный 3 2 2 3 4 4 4 2" xfId="53817"/>
    <cellStyle name="Обычный 3 2 2 3 4 4 5" xfId="30974"/>
    <cellStyle name="Обычный 3 2 2 3 4 5" xfId="5340"/>
    <cellStyle name="Обычный 3 2 2 3 4 5 2" xfId="11552"/>
    <cellStyle name="Обычный 3 2 2 3 4 5 2 2" xfId="39837"/>
    <cellStyle name="Обычный 3 2 2 3 4 5 3" xfId="25534"/>
    <cellStyle name="Обычный 3 2 2 3 4 5 3 2" xfId="53818"/>
    <cellStyle name="Обычный 3 2 2 3 4 5 4" xfId="33629"/>
    <cellStyle name="Обычный 3 2 2 3 4 6" xfId="6658"/>
    <cellStyle name="Обычный 3 2 2 3 4 6 2" xfId="11553"/>
    <cellStyle name="Обычный 3 2 2 3 4 6 2 2" xfId="39838"/>
    <cellStyle name="Обычный 3 2 2 3 4 6 3" xfId="25535"/>
    <cellStyle name="Обычный 3 2 2 3 4 6 3 2" xfId="53819"/>
    <cellStyle name="Обычный 3 2 2 3 4 6 4" xfId="34945"/>
    <cellStyle name="Обычный 3 2 2 3 4 7" xfId="11544"/>
    <cellStyle name="Обычный 3 2 2 3 4 7 2" xfId="39829"/>
    <cellStyle name="Обычный 3 2 2 3 4 8" xfId="14857"/>
    <cellStyle name="Обычный 3 2 2 3 4 8 2" xfId="43142"/>
    <cellStyle name="Обычный 3 2 2 3 4 9" xfId="19548"/>
    <cellStyle name="Обычный 3 2 2 3 4 9 2" xfId="47832"/>
    <cellStyle name="Обычный 3 2 2 3 5" xfId="1322"/>
    <cellStyle name="Обычный 3 2 2 3 5 10" xfId="29613"/>
    <cellStyle name="Обычный 3 2 2 3 5 11" xfId="58111"/>
    <cellStyle name="Обычный 3 2 2 3 5 12" xfId="59457"/>
    <cellStyle name="Обычный 3 2 2 3 5 2" xfId="3298"/>
    <cellStyle name="Обычный 3 2 2 3 5 2 2" xfId="11555"/>
    <cellStyle name="Обычный 3 2 2 3 5 2 2 2" xfId="39840"/>
    <cellStyle name="Обычный 3 2 2 3 5 2 3" xfId="17446"/>
    <cellStyle name="Обычный 3 2 2 3 5 2 3 2" xfId="45731"/>
    <cellStyle name="Обычный 3 2 2 3 5 2 4" xfId="25537"/>
    <cellStyle name="Обычный 3 2 2 3 5 2 4 2" xfId="53821"/>
    <cellStyle name="Обычный 3 2 2 3 5 2 5" xfId="31588"/>
    <cellStyle name="Обычный 3 2 2 3 5 2 6" xfId="60811"/>
    <cellStyle name="Обычный 3 2 2 3 5 3" xfId="5342"/>
    <cellStyle name="Обычный 3 2 2 3 5 3 2" xfId="11556"/>
    <cellStyle name="Обычный 3 2 2 3 5 3 2 2" xfId="39841"/>
    <cellStyle name="Обычный 3 2 2 3 5 3 3" xfId="25538"/>
    <cellStyle name="Обычный 3 2 2 3 5 3 3 2" xfId="53822"/>
    <cellStyle name="Обычный 3 2 2 3 5 3 4" xfId="33631"/>
    <cellStyle name="Обычный 3 2 2 3 5 4" xfId="6660"/>
    <cellStyle name="Обычный 3 2 2 3 5 4 2" xfId="11557"/>
    <cellStyle name="Обычный 3 2 2 3 5 4 2 2" xfId="39842"/>
    <cellStyle name="Обычный 3 2 2 3 5 4 3" xfId="25539"/>
    <cellStyle name="Обычный 3 2 2 3 5 4 3 2" xfId="53823"/>
    <cellStyle name="Обычный 3 2 2 3 5 4 4" xfId="34947"/>
    <cellStyle name="Обычный 3 2 2 3 5 5" xfId="11554"/>
    <cellStyle name="Обычный 3 2 2 3 5 5 2" xfId="39839"/>
    <cellStyle name="Обычный 3 2 2 3 5 6" xfId="15471"/>
    <cellStyle name="Обычный 3 2 2 3 5 6 2" xfId="43756"/>
    <cellStyle name="Обычный 3 2 2 3 5 7" xfId="19550"/>
    <cellStyle name="Обычный 3 2 2 3 5 7 2" xfId="47834"/>
    <cellStyle name="Обычный 3 2 2 3 5 8" xfId="20804"/>
    <cellStyle name="Обычный 3 2 2 3 5 8 2" xfId="49088"/>
    <cellStyle name="Обычный 3 2 2 3 5 9" xfId="25536"/>
    <cellStyle name="Обычный 3 2 2 3 5 9 2" xfId="53820"/>
    <cellStyle name="Обычный 3 2 2 3 6" xfId="1697"/>
    <cellStyle name="Обычный 3 2 2 3 6 2" xfId="3672"/>
    <cellStyle name="Обычный 3 2 2 3 6 2 2" xfId="11559"/>
    <cellStyle name="Обычный 3 2 2 3 6 2 2 2" xfId="39844"/>
    <cellStyle name="Обычный 3 2 2 3 6 2 3" xfId="17820"/>
    <cellStyle name="Обычный 3 2 2 3 6 2 3 2" xfId="46105"/>
    <cellStyle name="Обычный 3 2 2 3 6 2 4" xfId="25541"/>
    <cellStyle name="Обычный 3 2 2 3 6 2 4 2" xfId="53825"/>
    <cellStyle name="Обычный 3 2 2 3 6 2 5" xfId="31962"/>
    <cellStyle name="Обычный 3 2 2 3 6 3" xfId="11558"/>
    <cellStyle name="Обычный 3 2 2 3 6 3 2" xfId="39843"/>
    <cellStyle name="Обычный 3 2 2 3 6 4" xfId="15845"/>
    <cellStyle name="Обычный 3 2 2 3 6 4 2" xfId="44130"/>
    <cellStyle name="Обычный 3 2 2 3 6 5" xfId="25540"/>
    <cellStyle name="Обычный 3 2 2 3 6 5 2" xfId="53824"/>
    <cellStyle name="Обычный 3 2 2 3 6 6" xfId="29987"/>
    <cellStyle name="Обычный 3 2 2 3 6 7" xfId="60796"/>
    <cellStyle name="Обычный 3 2 2 3 7" xfId="2355"/>
    <cellStyle name="Обычный 3 2 2 3 7 2" xfId="11560"/>
    <cellStyle name="Обычный 3 2 2 3 7 2 2" xfId="39845"/>
    <cellStyle name="Обычный 3 2 2 3 7 3" xfId="16503"/>
    <cellStyle name="Обычный 3 2 2 3 7 3 2" xfId="44788"/>
    <cellStyle name="Обычный 3 2 2 3 7 4" xfId="25542"/>
    <cellStyle name="Обычный 3 2 2 3 7 4 2" xfId="53826"/>
    <cellStyle name="Обычный 3 2 2 3 7 5" xfId="30645"/>
    <cellStyle name="Обычный 3 2 2 3 8" xfId="4332"/>
    <cellStyle name="Обычный 3 2 2 3 8 2" xfId="11561"/>
    <cellStyle name="Обычный 3 2 2 3 8 2 2" xfId="39846"/>
    <cellStyle name="Обычный 3 2 2 3 8 3" xfId="18480"/>
    <cellStyle name="Обычный 3 2 2 3 8 3 2" xfId="46765"/>
    <cellStyle name="Обычный 3 2 2 3 8 4" xfId="25543"/>
    <cellStyle name="Обычный 3 2 2 3 8 4 2" xfId="53827"/>
    <cellStyle name="Обычный 3 2 2 3 8 5" xfId="32622"/>
    <cellStyle name="Обычный 3 2 2 3 9" xfId="4495"/>
    <cellStyle name="Обычный 3 2 2 3 9 2" xfId="11562"/>
    <cellStyle name="Обычный 3 2 2 3 9 2 2" xfId="39847"/>
    <cellStyle name="Обычный 3 2 2 3 9 3" xfId="18643"/>
    <cellStyle name="Обычный 3 2 2 3 9 3 2" xfId="46928"/>
    <cellStyle name="Обычный 3 2 2 3 9 4" xfId="25544"/>
    <cellStyle name="Обычный 3 2 2 3 9 4 2" xfId="53828"/>
    <cellStyle name="Обычный 3 2 2 3 9 5" xfId="32785"/>
    <cellStyle name="Обычный 3 2 2 4" xfId="293"/>
    <cellStyle name="Обычный 3 2 2 4 10" xfId="5343"/>
    <cellStyle name="Обычный 3 2 2 4 10 2" xfId="11564"/>
    <cellStyle name="Обычный 3 2 2 4 10 2 2" xfId="39849"/>
    <cellStyle name="Обычный 3 2 2 4 10 3" xfId="25546"/>
    <cellStyle name="Обычный 3 2 2 4 10 3 2" xfId="53830"/>
    <cellStyle name="Обычный 3 2 2 4 10 4" xfId="33632"/>
    <cellStyle name="Обычный 3 2 2 4 11" xfId="6661"/>
    <cellStyle name="Обычный 3 2 2 4 11 2" xfId="11565"/>
    <cellStyle name="Обычный 3 2 2 4 11 2 2" xfId="39850"/>
    <cellStyle name="Обычный 3 2 2 4 11 3" xfId="25547"/>
    <cellStyle name="Обычный 3 2 2 4 11 3 2" xfId="53831"/>
    <cellStyle name="Обычный 3 2 2 4 11 4" xfId="34948"/>
    <cellStyle name="Обычный 3 2 2 4 12" xfId="7296"/>
    <cellStyle name="Обычный 3 2 2 4 12 2" xfId="11566"/>
    <cellStyle name="Обычный 3 2 2 4 12 2 2" xfId="39851"/>
    <cellStyle name="Обычный 3 2 2 4 12 3" xfId="25548"/>
    <cellStyle name="Обычный 3 2 2 4 12 3 2" xfId="53832"/>
    <cellStyle name="Обычный 3 2 2 4 12 4" xfId="35581"/>
    <cellStyle name="Обычный 3 2 2 4 13" xfId="11563"/>
    <cellStyle name="Обычный 3 2 2 4 13 2" xfId="39848"/>
    <cellStyle name="Обычный 3 2 2 4 14" xfId="14530"/>
    <cellStyle name="Обычный 3 2 2 4 14 2" xfId="42815"/>
    <cellStyle name="Обычный 3 2 2 4 15" xfId="18807"/>
    <cellStyle name="Обычный 3 2 2 4 15 2" xfId="47091"/>
    <cellStyle name="Обычный 3 2 2 4 16" xfId="20805"/>
    <cellStyle name="Обычный 3 2 2 4 16 2" xfId="49089"/>
    <cellStyle name="Обычный 3 2 2 4 17" xfId="25545"/>
    <cellStyle name="Обычный 3 2 2 4 17 2" xfId="53829"/>
    <cellStyle name="Обычный 3 2 2 4 18" xfId="28510"/>
    <cellStyle name="Обычный 3 2 2 4 18 2" xfId="56794"/>
    <cellStyle name="Обычный 3 2 2 4 19" xfId="28672"/>
    <cellStyle name="Обычный 3 2 2 4 2" xfId="294"/>
    <cellStyle name="Обычный 3 2 2 4 2 10" xfId="6662"/>
    <cellStyle name="Обычный 3 2 2 4 2 10 2" xfId="11568"/>
    <cellStyle name="Обычный 3 2 2 4 2 10 2 2" xfId="39853"/>
    <cellStyle name="Обычный 3 2 2 4 2 10 3" xfId="25550"/>
    <cellStyle name="Обычный 3 2 2 4 2 10 3 2" xfId="53834"/>
    <cellStyle name="Обычный 3 2 2 4 2 10 4" xfId="34949"/>
    <cellStyle name="Обычный 3 2 2 4 2 11" xfId="7297"/>
    <cellStyle name="Обычный 3 2 2 4 2 11 2" xfId="11569"/>
    <cellStyle name="Обычный 3 2 2 4 2 11 2 2" xfId="39854"/>
    <cellStyle name="Обычный 3 2 2 4 2 11 3" xfId="25551"/>
    <cellStyle name="Обычный 3 2 2 4 2 11 3 2" xfId="53835"/>
    <cellStyle name="Обычный 3 2 2 4 2 11 4" xfId="35582"/>
    <cellStyle name="Обычный 3 2 2 4 2 12" xfId="11567"/>
    <cellStyle name="Обычный 3 2 2 4 2 12 2" xfId="39852"/>
    <cellStyle name="Обычный 3 2 2 4 2 13" xfId="14531"/>
    <cellStyle name="Обычный 3 2 2 4 2 13 2" xfId="42816"/>
    <cellStyle name="Обычный 3 2 2 4 2 14" xfId="18808"/>
    <cellStyle name="Обычный 3 2 2 4 2 14 2" xfId="47092"/>
    <cellStyle name="Обычный 3 2 2 4 2 15" xfId="20806"/>
    <cellStyle name="Обычный 3 2 2 4 2 15 2" xfId="49090"/>
    <cellStyle name="Обычный 3 2 2 4 2 16" xfId="25549"/>
    <cellStyle name="Обычный 3 2 2 4 2 16 2" xfId="53833"/>
    <cellStyle name="Обычный 3 2 2 4 2 17" xfId="28511"/>
    <cellStyle name="Обычный 3 2 2 4 2 17 2" xfId="56795"/>
    <cellStyle name="Обычный 3 2 2 4 2 18" xfId="28673"/>
    <cellStyle name="Обычный 3 2 2 4 2 19" xfId="56955"/>
    <cellStyle name="Обычный 3 2 2 4 2 2" xfId="536"/>
    <cellStyle name="Обычный 3 2 2 4 2 2 10" xfId="19551"/>
    <cellStyle name="Обычный 3 2 2 4 2 2 10 2" xfId="47835"/>
    <cellStyle name="Обычный 3 2 2 4 2 2 11" xfId="20807"/>
    <cellStyle name="Обычный 3 2 2 4 2 2 11 2" xfId="49091"/>
    <cellStyle name="Обычный 3 2 2 4 2 2 12" xfId="25552"/>
    <cellStyle name="Обычный 3 2 2 4 2 2 12 2" xfId="53836"/>
    <cellStyle name="Обычный 3 2 2 4 2 2 13" xfId="28837"/>
    <cellStyle name="Обычный 3 2 2 4 2 2 14" xfId="58114"/>
    <cellStyle name="Обычный 3 2 2 4 2 2 15" xfId="59460"/>
    <cellStyle name="Обычный 3 2 2 4 2 2 2" xfId="874"/>
    <cellStyle name="Обычный 3 2 2 4 2 2 2 10" xfId="20808"/>
    <cellStyle name="Обычный 3 2 2 4 2 2 2 10 2" xfId="49092"/>
    <cellStyle name="Обычный 3 2 2 4 2 2 2 11" xfId="25553"/>
    <cellStyle name="Обычный 3 2 2 4 2 2 2 11 2" xfId="53837"/>
    <cellStyle name="Обычный 3 2 2 4 2 2 2 12" xfId="29166"/>
    <cellStyle name="Обычный 3 2 2 4 2 2 2 13" xfId="58115"/>
    <cellStyle name="Обычный 3 2 2 4 2 2 2 14" xfId="59461"/>
    <cellStyle name="Обычный 3 2 2 4 2 2 2 2" xfId="1333"/>
    <cellStyle name="Обычный 3 2 2 4 2 2 2 2 10" xfId="29624"/>
    <cellStyle name="Обычный 3 2 2 4 2 2 2 2 11" xfId="58116"/>
    <cellStyle name="Обычный 3 2 2 4 2 2 2 2 12" xfId="59462"/>
    <cellStyle name="Обычный 3 2 2 4 2 2 2 2 2" xfId="3309"/>
    <cellStyle name="Обычный 3 2 2 4 2 2 2 2 2 2" xfId="11573"/>
    <cellStyle name="Обычный 3 2 2 4 2 2 2 2 2 2 2" xfId="39858"/>
    <cellStyle name="Обычный 3 2 2 4 2 2 2 2 2 3" xfId="17457"/>
    <cellStyle name="Обычный 3 2 2 4 2 2 2 2 2 3 2" xfId="45742"/>
    <cellStyle name="Обычный 3 2 2 4 2 2 2 2 2 4" xfId="25555"/>
    <cellStyle name="Обычный 3 2 2 4 2 2 2 2 2 4 2" xfId="53839"/>
    <cellStyle name="Обычный 3 2 2 4 2 2 2 2 2 5" xfId="31599"/>
    <cellStyle name="Обычный 3 2 2 4 2 2 2 2 2 6" xfId="60816"/>
    <cellStyle name="Обычный 3 2 2 4 2 2 2 2 3" xfId="5347"/>
    <cellStyle name="Обычный 3 2 2 4 2 2 2 2 3 2" xfId="11574"/>
    <cellStyle name="Обычный 3 2 2 4 2 2 2 2 3 2 2" xfId="39859"/>
    <cellStyle name="Обычный 3 2 2 4 2 2 2 2 3 3" xfId="25556"/>
    <cellStyle name="Обычный 3 2 2 4 2 2 2 2 3 3 2" xfId="53840"/>
    <cellStyle name="Обычный 3 2 2 4 2 2 2 2 3 4" xfId="33636"/>
    <cellStyle name="Обычный 3 2 2 4 2 2 2 2 4" xfId="6665"/>
    <cellStyle name="Обычный 3 2 2 4 2 2 2 2 4 2" xfId="11575"/>
    <cellStyle name="Обычный 3 2 2 4 2 2 2 2 4 2 2" xfId="39860"/>
    <cellStyle name="Обычный 3 2 2 4 2 2 2 2 4 3" xfId="25557"/>
    <cellStyle name="Обычный 3 2 2 4 2 2 2 2 4 3 2" xfId="53841"/>
    <cellStyle name="Обычный 3 2 2 4 2 2 2 2 4 4" xfId="34952"/>
    <cellStyle name="Обычный 3 2 2 4 2 2 2 2 5" xfId="11572"/>
    <cellStyle name="Обычный 3 2 2 4 2 2 2 2 5 2" xfId="39857"/>
    <cellStyle name="Обычный 3 2 2 4 2 2 2 2 6" xfId="15482"/>
    <cellStyle name="Обычный 3 2 2 4 2 2 2 2 6 2" xfId="43767"/>
    <cellStyle name="Обычный 3 2 2 4 2 2 2 2 7" xfId="19553"/>
    <cellStyle name="Обычный 3 2 2 4 2 2 2 2 7 2" xfId="47837"/>
    <cellStyle name="Обычный 3 2 2 4 2 2 2 2 8" xfId="20809"/>
    <cellStyle name="Обычный 3 2 2 4 2 2 2 2 8 2" xfId="49093"/>
    <cellStyle name="Обычный 3 2 2 4 2 2 2 2 9" xfId="25554"/>
    <cellStyle name="Обычный 3 2 2 4 2 2 2 2 9 2" xfId="53838"/>
    <cellStyle name="Обычный 3 2 2 4 2 2 2 3" xfId="2193"/>
    <cellStyle name="Обычный 3 2 2 4 2 2 2 3 2" xfId="4168"/>
    <cellStyle name="Обычный 3 2 2 4 2 2 2 3 2 2" xfId="11577"/>
    <cellStyle name="Обычный 3 2 2 4 2 2 2 3 2 2 2" xfId="39862"/>
    <cellStyle name="Обычный 3 2 2 4 2 2 2 3 2 3" xfId="18316"/>
    <cellStyle name="Обычный 3 2 2 4 2 2 2 3 2 3 2" xfId="46601"/>
    <cellStyle name="Обычный 3 2 2 4 2 2 2 3 2 4" xfId="25559"/>
    <cellStyle name="Обычный 3 2 2 4 2 2 2 3 2 4 2" xfId="53843"/>
    <cellStyle name="Обычный 3 2 2 4 2 2 2 3 2 5" xfId="32458"/>
    <cellStyle name="Обычный 3 2 2 4 2 2 2 3 3" xfId="11576"/>
    <cellStyle name="Обычный 3 2 2 4 2 2 2 3 3 2" xfId="39861"/>
    <cellStyle name="Обычный 3 2 2 4 2 2 2 3 4" xfId="16341"/>
    <cellStyle name="Обычный 3 2 2 4 2 2 2 3 4 2" xfId="44626"/>
    <cellStyle name="Обычный 3 2 2 4 2 2 2 3 5" xfId="25558"/>
    <cellStyle name="Обычный 3 2 2 4 2 2 2 3 5 2" xfId="53842"/>
    <cellStyle name="Обычный 3 2 2 4 2 2 2 3 6" xfId="30483"/>
    <cellStyle name="Обычный 3 2 2 4 2 2 2 3 7" xfId="60815"/>
    <cellStyle name="Обычный 3 2 2 4 2 2 2 4" xfId="2851"/>
    <cellStyle name="Обычный 3 2 2 4 2 2 2 4 2" xfId="11578"/>
    <cellStyle name="Обычный 3 2 2 4 2 2 2 4 2 2" xfId="39863"/>
    <cellStyle name="Обычный 3 2 2 4 2 2 2 4 3" xfId="16999"/>
    <cellStyle name="Обычный 3 2 2 4 2 2 2 4 3 2" xfId="45284"/>
    <cellStyle name="Обычный 3 2 2 4 2 2 2 4 4" xfId="25560"/>
    <cellStyle name="Обычный 3 2 2 4 2 2 2 4 4 2" xfId="53844"/>
    <cellStyle name="Обычный 3 2 2 4 2 2 2 4 5" xfId="31141"/>
    <cellStyle name="Обычный 3 2 2 4 2 2 2 5" xfId="5346"/>
    <cellStyle name="Обычный 3 2 2 4 2 2 2 5 2" xfId="11579"/>
    <cellStyle name="Обычный 3 2 2 4 2 2 2 5 2 2" xfId="39864"/>
    <cellStyle name="Обычный 3 2 2 4 2 2 2 5 3" xfId="25561"/>
    <cellStyle name="Обычный 3 2 2 4 2 2 2 5 3 2" xfId="53845"/>
    <cellStyle name="Обычный 3 2 2 4 2 2 2 5 4" xfId="33635"/>
    <cellStyle name="Обычный 3 2 2 4 2 2 2 6" xfId="6664"/>
    <cellStyle name="Обычный 3 2 2 4 2 2 2 6 2" xfId="11580"/>
    <cellStyle name="Обычный 3 2 2 4 2 2 2 6 2 2" xfId="39865"/>
    <cellStyle name="Обычный 3 2 2 4 2 2 2 6 3" xfId="25562"/>
    <cellStyle name="Обычный 3 2 2 4 2 2 2 6 3 2" xfId="53846"/>
    <cellStyle name="Обычный 3 2 2 4 2 2 2 6 4" xfId="34951"/>
    <cellStyle name="Обычный 3 2 2 4 2 2 2 7" xfId="11571"/>
    <cellStyle name="Обычный 3 2 2 4 2 2 2 7 2" xfId="39856"/>
    <cellStyle name="Обычный 3 2 2 4 2 2 2 8" xfId="15024"/>
    <cellStyle name="Обычный 3 2 2 4 2 2 2 8 2" xfId="43309"/>
    <cellStyle name="Обычный 3 2 2 4 2 2 2 9" xfId="19552"/>
    <cellStyle name="Обычный 3 2 2 4 2 2 2 9 2" xfId="47836"/>
    <cellStyle name="Обычный 3 2 2 4 2 2 3" xfId="1332"/>
    <cellStyle name="Обычный 3 2 2 4 2 2 3 10" xfId="29623"/>
    <cellStyle name="Обычный 3 2 2 4 2 2 3 11" xfId="58117"/>
    <cellStyle name="Обычный 3 2 2 4 2 2 3 12" xfId="59463"/>
    <cellStyle name="Обычный 3 2 2 4 2 2 3 2" xfId="3308"/>
    <cellStyle name="Обычный 3 2 2 4 2 2 3 2 2" xfId="11582"/>
    <cellStyle name="Обычный 3 2 2 4 2 2 3 2 2 2" xfId="39867"/>
    <cellStyle name="Обычный 3 2 2 4 2 2 3 2 3" xfId="17456"/>
    <cellStyle name="Обычный 3 2 2 4 2 2 3 2 3 2" xfId="45741"/>
    <cellStyle name="Обычный 3 2 2 4 2 2 3 2 4" xfId="25564"/>
    <cellStyle name="Обычный 3 2 2 4 2 2 3 2 4 2" xfId="53848"/>
    <cellStyle name="Обычный 3 2 2 4 2 2 3 2 5" xfId="31598"/>
    <cellStyle name="Обычный 3 2 2 4 2 2 3 2 6" xfId="60817"/>
    <cellStyle name="Обычный 3 2 2 4 2 2 3 3" xfId="5348"/>
    <cellStyle name="Обычный 3 2 2 4 2 2 3 3 2" xfId="11583"/>
    <cellStyle name="Обычный 3 2 2 4 2 2 3 3 2 2" xfId="39868"/>
    <cellStyle name="Обычный 3 2 2 4 2 2 3 3 3" xfId="25565"/>
    <cellStyle name="Обычный 3 2 2 4 2 2 3 3 3 2" xfId="53849"/>
    <cellStyle name="Обычный 3 2 2 4 2 2 3 3 4" xfId="33637"/>
    <cellStyle name="Обычный 3 2 2 4 2 2 3 4" xfId="6666"/>
    <cellStyle name="Обычный 3 2 2 4 2 2 3 4 2" xfId="11584"/>
    <cellStyle name="Обычный 3 2 2 4 2 2 3 4 2 2" xfId="39869"/>
    <cellStyle name="Обычный 3 2 2 4 2 2 3 4 3" xfId="25566"/>
    <cellStyle name="Обычный 3 2 2 4 2 2 3 4 3 2" xfId="53850"/>
    <cellStyle name="Обычный 3 2 2 4 2 2 3 4 4" xfId="34953"/>
    <cellStyle name="Обычный 3 2 2 4 2 2 3 5" xfId="11581"/>
    <cellStyle name="Обычный 3 2 2 4 2 2 3 5 2" xfId="39866"/>
    <cellStyle name="Обычный 3 2 2 4 2 2 3 6" xfId="15481"/>
    <cellStyle name="Обычный 3 2 2 4 2 2 3 6 2" xfId="43766"/>
    <cellStyle name="Обычный 3 2 2 4 2 2 3 7" xfId="19554"/>
    <cellStyle name="Обычный 3 2 2 4 2 2 3 7 2" xfId="47838"/>
    <cellStyle name="Обычный 3 2 2 4 2 2 3 8" xfId="20810"/>
    <cellStyle name="Обычный 3 2 2 4 2 2 3 8 2" xfId="49094"/>
    <cellStyle name="Обычный 3 2 2 4 2 2 3 9" xfId="25563"/>
    <cellStyle name="Обычный 3 2 2 4 2 2 3 9 2" xfId="53847"/>
    <cellStyle name="Обычный 3 2 2 4 2 2 4" xfId="1864"/>
    <cellStyle name="Обычный 3 2 2 4 2 2 4 2" xfId="3839"/>
    <cellStyle name="Обычный 3 2 2 4 2 2 4 2 2" xfId="11586"/>
    <cellStyle name="Обычный 3 2 2 4 2 2 4 2 2 2" xfId="39871"/>
    <cellStyle name="Обычный 3 2 2 4 2 2 4 2 3" xfId="17987"/>
    <cellStyle name="Обычный 3 2 2 4 2 2 4 2 3 2" xfId="46272"/>
    <cellStyle name="Обычный 3 2 2 4 2 2 4 2 4" xfId="25568"/>
    <cellStyle name="Обычный 3 2 2 4 2 2 4 2 4 2" xfId="53852"/>
    <cellStyle name="Обычный 3 2 2 4 2 2 4 2 5" xfId="32129"/>
    <cellStyle name="Обычный 3 2 2 4 2 2 4 3" xfId="11585"/>
    <cellStyle name="Обычный 3 2 2 4 2 2 4 3 2" xfId="39870"/>
    <cellStyle name="Обычный 3 2 2 4 2 2 4 4" xfId="16012"/>
    <cellStyle name="Обычный 3 2 2 4 2 2 4 4 2" xfId="44297"/>
    <cellStyle name="Обычный 3 2 2 4 2 2 4 5" xfId="25567"/>
    <cellStyle name="Обычный 3 2 2 4 2 2 4 5 2" xfId="53851"/>
    <cellStyle name="Обычный 3 2 2 4 2 2 4 6" xfId="30154"/>
    <cellStyle name="Обычный 3 2 2 4 2 2 4 7" xfId="60814"/>
    <cellStyle name="Обычный 3 2 2 4 2 2 5" xfId="2522"/>
    <cellStyle name="Обычный 3 2 2 4 2 2 5 2" xfId="11587"/>
    <cellStyle name="Обычный 3 2 2 4 2 2 5 2 2" xfId="39872"/>
    <cellStyle name="Обычный 3 2 2 4 2 2 5 3" xfId="16670"/>
    <cellStyle name="Обычный 3 2 2 4 2 2 5 3 2" xfId="44955"/>
    <cellStyle name="Обычный 3 2 2 4 2 2 5 4" xfId="25569"/>
    <cellStyle name="Обычный 3 2 2 4 2 2 5 4 2" xfId="53853"/>
    <cellStyle name="Обычный 3 2 2 4 2 2 5 5" xfId="30812"/>
    <cellStyle name="Обычный 3 2 2 4 2 2 6" xfId="5345"/>
    <cellStyle name="Обычный 3 2 2 4 2 2 6 2" xfId="11588"/>
    <cellStyle name="Обычный 3 2 2 4 2 2 6 2 2" xfId="39873"/>
    <cellStyle name="Обычный 3 2 2 4 2 2 6 3" xfId="25570"/>
    <cellStyle name="Обычный 3 2 2 4 2 2 6 3 2" xfId="53854"/>
    <cellStyle name="Обычный 3 2 2 4 2 2 6 4" xfId="33634"/>
    <cellStyle name="Обычный 3 2 2 4 2 2 7" xfId="6663"/>
    <cellStyle name="Обычный 3 2 2 4 2 2 7 2" xfId="11589"/>
    <cellStyle name="Обычный 3 2 2 4 2 2 7 2 2" xfId="39874"/>
    <cellStyle name="Обычный 3 2 2 4 2 2 7 3" xfId="25571"/>
    <cellStyle name="Обычный 3 2 2 4 2 2 7 3 2" xfId="53855"/>
    <cellStyle name="Обычный 3 2 2 4 2 2 7 4" xfId="34950"/>
    <cellStyle name="Обычный 3 2 2 4 2 2 8" xfId="11570"/>
    <cellStyle name="Обычный 3 2 2 4 2 2 8 2" xfId="39855"/>
    <cellStyle name="Обычный 3 2 2 4 2 2 9" xfId="14695"/>
    <cellStyle name="Обычный 3 2 2 4 2 2 9 2" xfId="42980"/>
    <cellStyle name="Обычный 3 2 2 4 2 20" xfId="57249"/>
    <cellStyle name="Обычный 3 2 2 4 2 21" xfId="58113"/>
    <cellStyle name="Обычный 3 2 2 4 2 22" xfId="59459"/>
    <cellStyle name="Обычный 3 2 2 4 2 3" xfId="708"/>
    <cellStyle name="Обычный 3 2 2 4 2 3 10" xfId="20811"/>
    <cellStyle name="Обычный 3 2 2 4 2 3 10 2" xfId="49095"/>
    <cellStyle name="Обычный 3 2 2 4 2 3 11" xfId="25572"/>
    <cellStyle name="Обычный 3 2 2 4 2 3 11 2" xfId="53856"/>
    <cellStyle name="Обычный 3 2 2 4 2 3 12" xfId="29002"/>
    <cellStyle name="Обычный 3 2 2 4 2 3 13" xfId="58118"/>
    <cellStyle name="Обычный 3 2 2 4 2 3 14" xfId="59464"/>
    <cellStyle name="Обычный 3 2 2 4 2 3 2" xfId="1334"/>
    <cellStyle name="Обычный 3 2 2 4 2 3 2 10" xfId="29625"/>
    <cellStyle name="Обычный 3 2 2 4 2 3 2 11" xfId="58119"/>
    <cellStyle name="Обычный 3 2 2 4 2 3 2 12" xfId="59465"/>
    <cellStyle name="Обычный 3 2 2 4 2 3 2 2" xfId="3310"/>
    <cellStyle name="Обычный 3 2 2 4 2 3 2 2 2" xfId="11592"/>
    <cellStyle name="Обычный 3 2 2 4 2 3 2 2 2 2" xfId="39877"/>
    <cellStyle name="Обычный 3 2 2 4 2 3 2 2 3" xfId="17458"/>
    <cellStyle name="Обычный 3 2 2 4 2 3 2 2 3 2" xfId="45743"/>
    <cellStyle name="Обычный 3 2 2 4 2 3 2 2 4" xfId="25574"/>
    <cellStyle name="Обычный 3 2 2 4 2 3 2 2 4 2" xfId="53858"/>
    <cellStyle name="Обычный 3 2 2 4 2 3 2 2 5" xfId="31600"/>
    <cellStyle name="Обычный 3 2 2 4 2 3 2 2 6" xfId="60819"/>
    <cellStyle name="Обычный 3 2 2 4 2 3 2 3" xfId="5350"/>
    <cellStyle name="Обычный 3 2 2 4 2 3 2 3 2" xfId="11593"/>
    <cellStyle name="Обычный 3 2 2 4 2 3 2 3 2 2" xfId="39878"/>
    <cellStyle name="Обычный 3 2 2 4 2 3 2 3 3" xfId="25575"/>
    <cellStyle name="Обычный 3 2 2 4 2 3 2 3 3 2" xfId="53859"/>
    <cellStyle name="Обычный 3 2 2 4 2 3 2 3 4" xfId="33639"/>
    <cellStyle name="Обычный 3 2 2 4 2 3 2 4" xfId="6668"/>
    <cellStyle name="Обычный 3 2 2 4 2 3 2 4 2" xfId="11594"/>
    <cellStyle name="Обычный 3 2 2 4 2 3 2 4 2 2" xfId="39879"/>
    <cellStyle name="Обычный 3 2 2 4 2 3 2 4 3" xfId="25576"/>
    <cellStyle name="Обычный 3 2 2 4 2 3 2 4 3 2" xfId="53860"/>
    <cellStyle name="Обычный 3 2 2 4 2 3 2 4 4" xfId="34955"/>
    <cellStyle name="Обычный 3 2 2 4 2 3 2 5" xfId="11591"/>
    <cellStyle name="Обычный 3 2 2 4 2 3 2 5 2" xfId="39876"/>
    <cellStyle name="Обычный 3 2 2 4 2 3 2 6" xfId="15483"/>
    <cellStyle name="Обычный 3 2 2 4 2 3 2 6 2" xfId="43768"/>
    <cellStyle name="Обычный 3 2 2 4 2 3 2 7" xfId="19556"/>
    <cellStyle name="Обычный 3 2 2 4 2 3 2 7 2" xfId="47840"/>
    <cellStyle name="Обычный 3 2 2 4 2 3 2 8" xfId="20812"/>
    <cellStyle name="Обычный 3 2 2 4 2 3 2 8 2" xfId="49096"/>
    <cellStyle name="Обычный 3 2 2 4 2 3 2 9" xfId="25573"/>
    <cellStyle name="Обычный 3 2 2 4 2 3 2 9 2" xfId="53857"/>
    <cellStyle name="Обычный 3 2 2 4 2 3 3" xfId="2029"/>
    <cellStyle name="Обычный 3 2 2 4 2 3 3 2" xfId="4004"/>
    <cellStyle name="Обычный 3 2 2 4 2 3 3 2 2" xfId="11596"/>
    <cellStyle name="Обычный 3 2 2 4 2 3 3 2 2 2" xfId="39881"/>
    <cellStyle name="Обычный 3 2 2 4 2 3 3 2 3" xfId="18152"/>
    <cellStyle name="Обычный 3 2 2 4 2 3 3 2 3 2" xfId="46437"/>
    <cellStyle name="Обычный 3 2 2 4 2 3 3 2 4" xfId="25578"/>
    <cellStyle name="Обычный 3 2 2 4 2 3 3 2 4 2" xfId="53862"/>
    <cellStyle name="Обычный 3 2 2 4 2 3 3 2 5" xfId="32294"/>
    <cellStyle name="Обычный 3 2 2 4 2 3 3 3" xfId="11595"/>
    <cellStyle name="Обычный 3 2 2 4 2 3 3 3 2" xfId="39880"/>
    <cellStyle name="Обычный 3 2 2 4 2 3 3 4" xfId="16177"/>
    <cellStyle name="Обычный 3 2 2 4 2 3 3 4 2" xfId="44462"/>
    <cellStyle name="Обычный 3 2 2 4 2 3 3 5" xfId="25577"/>
    <cellStyle name="Обычный 3 2 2 4 2 3 3 5 2" xfId="53861"/>
    <cellStyle name="Обычный 3 2 2 4 2 3 3 6" xfId="30319"/>
    <cellStyle name="Обычный 3 2 2 4 2 3 3 7" xfId="60818"/>
    <cellStyle name="Обычный 3 2 2 4 2 3 4" xfId="2687"/>
    <cellStyle name="Обычный 3 2 2 4 2 3 4 2" xfId="11597"/>
    <cellStyle name="Обычный 3 2 2 4 2 3 4 2 2" xfId="39882"/>
    <cellStyle name="Обычный 3 2 2 4 2 3 4 3" xfId="16835"/>
    <cellStyle name="Обычный 3 2 2 4 2 3 4 3 2" xfId="45120"/>
    <cellStyle name="Обычный 3 2 2 4 2 3 4 4" xfId="25579"/>
    <cellStyle name="Обычный 3 2 2 4 2 3 4 4 2" xfId="53863"/>
    <cellStyle name="Обычный 3 2 2 4 2 3 4 5" xfId="30977"/>
    <cellStyle name="Обычный 3 2 2 4 2 3 5" xfId="5349"/>
    <cellStyle name="Обычный 3 2 2 4 2 3 5 2" xfId="11598"/>
    <cellStyle name="Обычный 3 2 2 4 2 3 5 2 2" xfId="39883"/>
    <cellStyle name="Обычный 3 2 2 4 2 3 5 3" xfId="25580"/>
    <cellStyle name="Обычный 3 2 2 4 2 3 5 3 2" xfId="53864"/>
    <cellStyle name="Обычный 3 2 2 4 2 3 5 4" xfId="33638"/>
    <cellStyle name="Обычный 3 2 2 4 2 3 6" xfId="6667"/>
    <cellStyle name="Обычный 3 2 2 4 2 3 6 2" xfId="11599"/>
    <cellStyle name="Обычный 3 2 2 4 2 3 6 2 2" xfId="39884"/>
    <cellStyle name="Обычный 3 2 2 4 2 3 6 3" xfId="25581"/>
    <cellStyle name="Обычный 3 2 2 4 2 3 6 3 2" xfId="53865"/>
    <cellStyle name="Обычный 3 2 2 4 2 3 6 4" xfId="34954"/>
    <cellStyle name="Обычный 3 2 2 4 2 3 7" xfId="11590"/>
    <cellStyle name="Обычный 3 2 2 4 2 3 7 2" xfId="39875"/>
    <cellStyle name="Обычный 3 2 2 4 2 3 8" xfId="14860"/>
    <cellStyle name="Обычный 3 2 2 4 2 3 8 2" xfId="43145"/>
    <cellStyle name="Обычный 3 2 2 4 2 3 9" xfId="19555"/>
    <cellStyle name="Обычный 3 2 2 4 2 3 9 2" xfId="47839"/>
    <cellStyle name="Обычный 3 2 2 4 2 4" xfId="1331"/>
    <cellStyle name="Обычный 3 2 2 4 2 4 10" xfId="29622"/>
    <cellStyle name="Обычный 3 2 2 4 2 4 11" xfId="58120"/>
    <cellStyle name="Обычный 3 2 2 4 2 4 12" xfId="59466"/>
    <cellStyle name="Обычный 3 2 2 4 2 4 2" xfId="3307"/>
    <cellStyle name="Обычный 3 2 2 4 2 4 2 2" xfId="11601"/>
    <cellStyle name="Обычный 3 2 2 4 2 4 2 2 2" xfId="39886"/>
    <cellStyle name="Обычный 3 2 2 4 2 4 2 3" xfId="17455"/>
    <cellStyle name="Обычный 3 2 2 4 2 4 2 3 2" xfId="45740"/>
    <cellStyle name="Обычный 3 2 2 4 2 4 2 4" xfId="25583"/>
    <cellStyle name="Обычный 3 2 2 4 2 4 2 4 2" xfId="53867"/>
    <cellStyle name="Обычный 3 2 2 4 2 4 2 5" xfId="31597"/>
    <cellStyle name="Обычный 3 2 2 4 2 4 2 6" xfId="60820"/>
    <cellStyle name="Обычный 3 2 2 4 2 4 3" xfId="5351"/>
    <cellStyle name="Обычный 3 2 2 4 2 4 3 2" xfId="11602"/>
    <cellStyle name="Обычный 3 2 2 4 2 4 3 2 2" xfId="39887"/>
    <cellStyle name="Обычный 3 2 2 4 2 4 3 3" xfId="25584"/>
    <cellStyle name="Обычный 3 2 2 4 2 4 3 3 2" xfId="53868"/>
    <cellStyle name="Обычный 3 2 2 4 2 4 3 4" xfId="33640"/>
    <cellStyle name="Обычный 3 2 2 4 2 4 4" xfId="6669"/>
    <cellStyle name="Обычный 3 2 2 4 2 4 4 2" xfId="11603"/>
    <cellStyle name="Обычный 3 2 2 4 2 4 4 2 2" xfId="39888"/>
    <cellStyle name="Обычный 3 2 2 4 2 4 4 3" xfId="25585"/>
    <cellStyle name="Обычный 3 2 2 4 2 4 4 3 2" xfId="53869"/>
    <cellStyle name="Обычный 3 2 2 4 2 4 4 4" xfId="34956"/>
    <cellStyle name="Обычный 3 2 2 4 2 4 5" xfId="11600"/>
    <cellStyle name="Обычный 3 2 2 4 2 4 5 2" xfId="39885"/>
    <cellStyle name="Обычный 3 2 2 4 2 4 6" xfId="15480"/>
    <cellStyle name="Обычный 3 2 2 4 2 4 6 2" xfId="43765"/>
    <cellStyle name="Обычный 3 2 2 4 2 4 7" xfId="19557"/>
    <cellStyle name="Обычный 3 2 2 4 2 4 7 2" xfId="47841"/>
    <cellStyle name="Обычный 3 2 2 4 2 4 8" xfId="20813"/>
    <cellStyle name="Обычный 3 2 2 4 2 4 8 2" xfId="49097"/>
    <cellStyle name="Обычный 3 2 2 4 2 4 9" xfId="25582"/>
    <cellStyle name="Обычный 3 2 2 4 2 4 9 2" xfId="53866"/>
    <cellStyle name="Обычный 3 2 2 4 2 5" xfId="1700"/>
    <cellStyle name="Обычный 3 2 2 4 2 5 2" xfId="3675"/>
    <cellStyle name="Обычный 3 2 2 4 2 5 2 2" xfId="11605"/>
    <cellStyle name="Обычный 3 2 2 4 2 5 2 2 2" xfId="39890"/>
    <cellStyle name="Обычный 3 2 2 4 2 5 2 3" xfId="17823"/>
    <cellStyle name="Обычный 3 2 2 4 2 5 2 3 2" xfId="46108"/>
    <cellStyle name="Обычный 3 2 2 4 2 5 2 4" xfId="25587"/>
    <cellStyle name="Обычный 3 2 2 4 2 5 2 4 2" xfId="53871"/>
    <cellStyle name="Обычный 3 2 2 4 2 5 2 5" xfId="31965"/>
    <cellStyle name="Обычный 3 2 2 4 2 5 3" xfId="11604"/>
    <cellStyle name="Обычный 3 2 2 4 2 5 3 2" xfId="39889"/>
    <cellStyle name="Обычный 3 2 2 4 2 5 4" xfId="15848"/>
    <cellStyle name="Обычный 3 2 2 4 2 5 4 2" xfId="44133"/>
    <cellStyle name="Обычный 3 2 2 4 2 5 5" xfId="25586"/>
    <cellStyle name="Обычный 3 2 2 4 2 5 5 2" xfId="53870"/>
    <cellStyle name="Обычный 3 2 2 4 2 5 6" xfId="29990"/>
    <cellStyle name="Обычный 3 2 2 4 2 5 7" xfId="60813"/>
    <cellStyle name="Обычный 3 2 2 4 2 6" xfId="2358"/>
    <cellStyle name="Обычный 3 2 2 4 2 6 2" xfId="11606"/>
    <cellStyle name="Обычный 3 2 2 4 2 6 2 2" xfId="39891"/>
    <cellStyle name="Обычный 3 2 2 4 2 6 3" xfId="16506"/>
    <cellStyle name="Обычный 3 2 2 4 2 6 3 2" xfId="44791"/>
    <cellStyle name="Обычный 3 2 2 4 2 6 4" xfId="25588"/>
    <cellStyle name="Обычный 3 2 2 4 2 6 4 2" xfId="53872"/>
    <cellStyle name="Обычный 3 2 2 4 2 6 5" xfId="30648"/>
    <cellStyle name="Обычный 3 2 2 4 2 7" xfId="4335"/>
    <cellStyle name="Обычный 3 2 2 4 2 7 2" xfId="11607"/>
    <cellStyle name="Обычный 3 2 2 4 2 7 2 2" xfId="39892"/>
    <cellStyle name="Обычный 3 2 2 4 2 7 3" xfId="18483"/>
    <cellStyle name="Обычный 3 2 2 4 2 7 3 2" xfId="46768"/>
    <cellStyle name="Обычный 3 2 2 4 2 7 4" xfId="25589"/>
    <cellStyle name="Обычный 3 2 2 4 2 7 4 2" xfId="53873"/>
    <cellStyle name="Обычный 3 2 2 4 2 7 5" xfId="32625"/>
    <cellStyle name="Обычный 3 2 2 4 2 8" xfId="4498"/>
    <cellStyle name="Обычный 3 2 2 4 2 8 2" xfId="11608"/>
    <cellStyle name="Обычный 3 2 2 4 2 8 2 2" xfId="39893"/>
    <cellStyle name="Обычный 3 2 2 4 2 8 3" xfId="18646"/>
    <cellStyle name="Обычный 3 2 2 4 2 8 3 2" xfId="46931"/>
    <cellStyle name="Обычный 3 2 2 4 2 8 4" xfId="25590"/>
    <cellStyle name="Обычный 3 2 2 4 2 8 4 2" xfId="53874"/>
    <cellStyle name="Обычный 3 2 2 4 2 8 5" xfId="32788"/>
    <cellStyle name="Обычный 3 2 2 4 2 9" xfId="5344"/>
    <cellStyle name="Обычный 3 2 2 4 2 9 2" xfId="11609"/>
    <cellStyle name="Обычный 3 2 2 4 2 9 2 2" xfId="39894"/>
    <cellStyle name="Обычный 3 2 2 4 2 9 3" xfId="25591"/>
    <cellStyle name="Обычный 3 2 2 4 2 9 3 2" xfId="53875"/>
    <cellStyle name="Обычный 3 2 2 4 2 9 4" xfId="33633"/>
    <cellStyle name="Обычный 3 2 2 4 20" xfId="56954"/>
    <cellStyle name="Обычный 3 2 2 4 21" xfId="57248"/>
    <cellStyle name="Обычный 3 2 2 4 22" xfId="58112"/>
    <cellStyle name="Обычный 3 2 2 4 23" xfId="59458"/>
    <cellStyle name="Обычный 3 2 2 4 3" xfId="535"/>
    <cellStyle name="Обычный 3 2 2 4 3 10" xfId="19558"/>
    <cellStyle name="Обычный 3 2 2 4 3 10 2" xfId="47842"/>
    <cellStyle name="Обычный 3 2 2 4 3 11" xfId="20814"/>
    <cellStyle name="Обычный 3 2 2 4 3 11 2" xfId="49098"/>
    <cellStyle name="Обычный 3 2 2 4 3 12" xfId="25592"/>
    <cellStyle name="Обычный 3 2 2 4 3 12 2" xfId="53876"/>
    <cellStyle name="Обычный 3 2 2 4 3 13" xfId="28836"/>
    <cellStyle name="Обычный 3 2 2 4 3 14" xfId="58121"/>
    <cellStyle name="Обычный 3 2 2 4 3 15" xfId="59467"/>
    <cellStyle name="Обычный 3 2 2 4 3 2" xfId="873"/>
    <cellStyle name="Обычный 3 2 2 4 3 2 10" xfId="20815"/>
    <cellStyle name="Обычный 3 2 2 4 3 2 10 2" xfId="49099"/>
    <cellStyle name="Обычный 3 2 2 4 3 2 11" xfId="25593"/>
    <cellStyle name="Обычный 3 2 2 4 3 2 11 2" xfId="53877"/>
    <cellStyle name="Обычный 3 2 2 4 3 2 12" xfId="29165"/>
    <cellStyle name="Обычный 3 2 2 4 3 2 13" xfId="58122"/>
    <cellStyle name="Обычный 3 2 2 4 3 2 14" xfId="59468"/>
    <cellStyle name="Обычный 3 2 2 4 3 2 2" xfId="1336"/>
    <cellStyle name="Обычный 3 2 2 4 3 2 2 10" xfId="29627"/>
    <cellStyle name="Обычный 3 2 2 4 3 2 2 11" xfId="58123"/>
    <cellStyle name="Обычный 3 2 2 4 3 2 2 12" xfId="59469"/>
    <cellStyle name="Обычный 3 2 2 4 3 2 2 2" xfId="3312"/>
    <cellStyle name="Обычный 3 2 2 4 3 2 2 2 2" xfId="11613"/>
    <cellStyle name="Обычный 3 2 2 4 3 2 2 2 2 2" xfId="39898"/>
    <cellStyle name="Обычный 3 2 2 4 3 2 2 2 3" xfId="17460"/>
    <cellStyle name="Обычный 3 2 2 4 3 2 2 2 3 2" xfId="45745"/>
    <cellStyle name="Обычный 3 2 2 4 3 2 2 2 4" xfId="25595"/>
    <cellStyle name="Обычный 3 2 2 4 3 2 2 2 4 2" xfId="53879"/>
    <cellStyle name="Обычный 3 2 2 4 3 2 2 2 5" xfId="31602"/>
    <cellStyle name="Обычный 3 2 2 4 3 2 2 2 6" xfId="60823"/>
    <cellStyle name="Обычный 3 2 2 4 3 2 2 3" xfId="5354"/>
    <cellStyle name="Обычный 3 2 2 4 3 2 2 3 2" xfId="11614"/>
    <cellStyle name="Обычный 3 2 2 4 3 2 2 3 2 2" xfId="39899"/>
    <cellStyle name="Обычный 3 2 2 4 3 2 2 3 3" xfId="25596"/>
    <cellStyle name="Обычный 3 2 2 4 3 2 2 3 3 2" xfId="53880"/>
    <cellStyle name="Обычный 3 2 2 4 3 2 2 3 4" xfId="33643"/>
    <cellStyle name="Обычный 3 2 2 4 3 2 2 4" xfId="6672"/>
    <cellStyle name="Обычный 3 2 2 4 3 2 2 4 2" xfId="11615"/>
    <cellStyle name="Обычный 3 2 2 4 3 2 2 4 2 2" xfId="39900"/>
    <cellStyle name="Обычный 3 2 2 4 3 2 2 4 3" xfId="25597"/>
    <cellStyle name="Обычный 3 2 2 4 3 2 2 4 3 2" xfId="53881"/>
    <cellStyle name="Обычный 3 2 2 4 3 2 2 4 4" xfId="34959"/>
    <cellStyle name="Обычный 3 2 2 4 3 2 2 5" xfId="11612"/>
    <cellStyle name="Обычный 3 2 2 4 3 2 2 5 2" xfId="39897"/>
    <cellStyle name="Обычный 3 2 2 4 3 2 2 6" xfId="15485"/>
    <cellStyle name="Обычный 3 2 2 4 3 2 2 6 2" xfId="43770"/>
    <cellStyle name="Обычный 3 2 2 4 3 2 2 7" xfId="19560"/>
    <cellStyle name="Обычный 3 2 2 4 3 2 2 7 2" xfId="47844"/>
    <cellStyle name="Обычный 3 2 2 4 3 2 2 8" xfId="20816"/>
    <cellStyle name="Обычный 3 2 2 4 3 2 2 8 2" xfId="49100"/>
    <cellStyle name="Обычный 3 2 2 4 3 2 2 9" xfId="25594"/>
    <cellStyle name="Обычный 3 2 2 4 3 2 2 9 2" xfId="53878"/>
    <cellStyle name="Обычный 3 2 2 4 3 2 3" xfId="2192"/>
    <cellStyle name="Обычный 3 2 2 4 3 2 3 2" xfId="4167"/>
    <cellStyle name="Обычный 3 2 2 4 3 2 3 2 2" xfId="11617"/>
    <cellStyle name="Обычный 3 2 2 4 3 2 3 2 2 2" xfId="39902"/>
    <cellStyle name="Обычный 3 2 2 4 3 2 3 2 3" xfId="18315"/>
    <cellStyle name="Обычный 3 2 2 4 3 2 3 2 3 2" xfId="46600"/>
    <cellStyle name="Обычный 3 2 2 4 3 2 3 2 4" xfId="25599"/>
    <cellStyle name="Обычный 3 2 2 4 3 2 3 2 4 2" xfId="53883"/>
    <cellStyle name="Обычный 3 2 2 4 3 2 3 2 5" xfId="32457"/>
    <cellStyle name="Обычный 3 2 2 4 3 2 3 3" xfId="11616"/>
    <cellStyle name="Обычный 3 2 2 4 3 2 3 3 2" xfId="39901"/>
    <cellStyle name="Обычный 3 2 2 4 3 2 3 4" xfId="16340"/>
    <cellStyle name="Обычный 3 2 2 4 3 2 3 4 2" xfId="44625"/>
    <cellStyle name="Обычный 3 2 2 4 3 2 3 5" xfId="25598"/>
    <cellStyle name="Обычный 3 2 2 4 3 2 3 5 2" xfId="53882"/>
    <cellStyle name="Обычный 3 2 2 4 3 2 3 6" xfId="30482"/>
    <cellStyle name="Обычный 3 2 2 4 3 2 3 7" xfId="60822"/>
    <cellStyle name="Обычный 3 2 2 4 3 2 4" xfId="2850"/>
    <cellStyle name="Обычный 3 2 2 4 3 2 4 2" xfId="11618"/>
    <cellStyle name="Обычный 3 2 2 4 3 2 4 2 2" xfId="39903"/>
    <cellStyle name="Обычный 3 2 2 4 3 2 4 3" xfId="16998"/>
    <cellStyle name="Обычный 3 2 2 4 3 2 4 3 2" xfId="45283"/>
    <cellStyle name="Обычный 3 2 2 4 3 2 4 4" xfId="25600"/>
    <cellStyle name="Обычный 3 2 2 4 3 2 4 4 2" xfId="53884"/>
    <cellStyle name="Обычный 3 2 2 4 3 2 4 5" xfId="31140"/>
    <cellStyle name="Обычный 3 2 2 4 3 2 5" xfId="5353"/>
    <cellStyle name="Обычный 3 2 2 4 3 2 5 2" xfId="11619"/>
    <cellStyle name="Обычный 3 2 2 4 3 2 5 2 2" xfId="39904"/>
    <cellStyle name="Обычный 3 2 2 4 3 2 5 3" xfId="25601"/>
    <cellStyle name="Обычный 3 2 2 4 3 2 5 3 2" xfId="53885"/>
    <cellStyle name="Обычный 3 2 2 4 3 2 5 4" xfId="33642"/>
    <cellStyle name="Обычный 3 2 2 4 3 2 6" xfId="6671"/>
    <cellStyle name="Обычный 3 2 2 4 3 2 6 2" xfId="11620"/>
    <cellStyle name="Обычный 3 2 2 4 3 2 6 2 2" xfId="39905"/>
    <cellStyle name="Обычный 3 2 2 4 3 2 6 3" xfId="25602"/>
    <cellStyle name="Обычный 3 2 2 4 3 2 6 3 2" xfId="53886"/>
    <cellStyle name="Обычный 3 2 2 4 3 2 6 4" xfId="34958"/>
    <cellStyle name="Обычный 3 2 2 4 3 2 7" xfId="11611"/>
    <cellStyle name="Обычный 3 2 2 4 3 2 7 2" xfId="39896"/>
    <cellStyle name="Обычный 3 2 2 4 3 2 8" xfId="15023"/>
    <cellStyle name="Обычный 3 2 2 4 3 2 8 2" xfId="43308"/>
    <cellStyle name="Обычный 3 2 2 4 3 2 9" xfId="19559"/>
    <cellStyle name="Обычный 3 2 2 4 3 2 9 2" xfId="47843"/>
    <cellStyle name="Обычный 3 2 2 4 3 3" xfId="1335"/>
    <cellStyle name="Обычный 3 2 2 4 3 3 10" xfId="29626"/>
    <cellStyle name="Обычный 3 2 2 4 3 3 11" xfId="58124"/>
    <cellStyle name="Обычный 3 2 2 4 3 3 12" xfId="59470"/>
    <cellStyle name="Обычный 3 2 2 4 3 3 2" xfId="3311"/>
    <cellStyle name="Обычный 3 2 2 4 3 3 2 2" xfId="11622"/>
    <cellStyle name="Обычный 3 2 2 4 3 3 2 2 2" xfId="39907"/>
    <cellStyle name="Обычный 3 2 2 4 3 3 2 3" xfId="17459"/>
    <cellStyle name="Обычный 3 2 2 4 3 3 2 3 2" xfId="45744"/>
    <cellStyle name="Обычный 3 2 2 4 3 3 2 4" xfId="25604"/>
    <cellStyle name="Обычный 3 2 2 4 3 3 2 4 2" xfId="53888"/>
    <cellStyle name="Обычный 3 2 2 4 3 3 2 5" xfId="31601"/>
    <cellStyle name="Обычный 3 2 2 4 3 3 2 6" xfId="60824"/>
    <cellStyle name="Обычный 3 2 2 4 3 3 3" xfId="5355"/>
    <cellStyle name="Обычный 3 2 2 4 3 3 3 2" xfId="11623"/>
    <cellStyle name="Обычный 3 2 2 4 3 3 3 2 2" xfId="39908"/>
    <cellStyle name="Обычный 3 2 2 4 3 3 3 3" xfId="25605"/>
    <cellStyle name="Обычный 3 2 2 4 3 3 3 3 2" xfId="53889"/>
    <cellStyle name="Обычный 3 2 2 4 3 3 3 4" xfId="33644"/>
    <cellStyle name="Обычный 3 2 2 4 3 3 4" xfId="6673"/>
    <cellStyle name="Обычный 3 2 2 4 3 3 4 2" xfId="11624"/>
    <cellStyle name="Обычный 3 2 2 4 3 3 4 2 2" xfId="39909"/>
    <cellStyle name="Обычный 3 2 2 4 3 3 4 3" xfId="25606"/>
    <cellStyle name="Обычный 3 2 2 4 3 3 4 3 2" xfId="53890"/>
    <cellStyle name="Обычный 3 2 2 4 3 3 4 4" xfId="34960"/>
    <cellStyle name="Обычный 3 2 2 4 3 3 5" xfId="11621"/>
    <cellStyle name="Обычный 3 2 2 4 3 3 5 2" xfId="39906"/>
    <cellStyle name="Обычный 3 2 2 4 3 3 6" xfId="15484"/>
    <cellStyle name="Обычный 3 2 2 4 3 3 6 2" xfId="43769"/>
    <cellStyle name="Обычный 3 2 2 4 3 3 7" xfId="19561"/>
    <cellStyle name="Обычный 3 2 2 4 3 3 7 2" xfId="47845"/>
    <cellStyle name="Обычный 3 2 2 4 3 3 8" xfId="20817"/>
    <cellStyle name="Обычный 3 2 2 4 3 3 8 2" xfId="49101"/>
    <cellStyle name="Обычный 3 2 2 4 3 3 9" xfId="25603"/>
    <cellStyle name="Обычный 3 2 2 4 3 3 9 2" xfId="53887"/>
    <cellStyle name="Обычный 3 2 2 4 3 4" xfId="1863"/>
    <cellStyle name="Обычный 3 2 2 4 3 4 2" xfId="3838"/>
    <cellStyle name="Обычный 3 2 2 4 3 4 2 2" xfId="11626"/>
    <cellStyle name="Обычный 3 2 2 4 3 4 2 2 2" xfId="39911"/>
    <cellStyle name="Обычный 3 2 2 4 3 4 2 3" xfId="17986"/>
    <cellStyle name="Обычный 3 2 2 4 3 4 2 3 2" xfId="46271"/>
    <cellStyle name="Обычный 3 2 2 4 3 4 2 4" xfId="25608"/>
    <cellStyle name="Обычный 3 2 2 4 3 4 2 4 2" xfId="53892"/>
    <cellStyle name="Обычный 3 2 2 4 3 4 2 5" xfId="32128"/>
    <cellStyle name="Обычный 3 2 2 4 3 4 3" xfId="11625"/>
    <cellStyle name="Обычный 3 2 2 4 3 4 3 2" xfId="39910"/>
    <cellStyle name="Обычный 3 2 2 4 3 4 4" xfId="16011"/>
    <cellStyle name="Обычный 3 2 2 4 3 4 4 2" xfId="44296"/>
    <cellStyle name="Обычный 3 2 2 4 3 4 5" xfId="25607"/>
    <cellStyle name="Обычный 3 2 2 4 3 4 5 2" xfId="53891"/>
    <cellStyle name="Обычный 3 2 2 4 3 4 6" xfId="30153"/>
    <cellStyle name="Обычный 3 2 2 4 3 4 7" xfId="60821"/>
    <cellStyle name="Обычный 3 2 2 4 3 5" xfId="2521"/>
    <cellStyle name="Обычный 3 2 2 4 3 5 2" xfId="11627"/>
    <cellStyle name="Обычный 3 2 2 4 3 5 2 2" xfId="39912"/>
    <cellStyle name="Обычный 3 2 2 4 3 5 3" xfId="16669"/>
    <cellStyle name="Обычный 3 2 2 4 3 5 3 2" xfId="44954"/>
    <cellStyle name="Обычный 3 2 2 4 3 5 4" xfId="25609"/>
    <cellStyle name="Обычный 3 2 2 4 3 5 4 2" xfId="53893"/>
    <cellStyle name="Обычный 3 2 2 4 3 5 5" xfId="30811"/>
    <cellStyle name="Обычный 3 2 2 4 3 6" xfId="5352"/>
    <cellStyle name="Обычный 3 2 2 4 3 6 2" xfId="11628"/>
    <cellStyle name="Обычный 3 2 2 4 3 6 2 2" xfId="39913"/>
    <cellStyle name="Обычный 3 2 2 4 3 6 3" xfId="25610"/>
    <cellStyle name="Обычный 3 2 2 4 3 6 3 2" xfId="53894"/>
    <cellStyle name="Обычный 3 2 2 4 3 6 4" xfId="33641"/>
    <cellStyle name="Обычный 3 2 2 4 3 7" xfId="6670"/>
    <cellStyle name="Обычный 3 2 2 4 3 7 2" xfId="11629"/>
    <cellStyle name="Обычный 3 2 2 4 3 7 2 2" xfId="39914"/>
    <cellStyle name="Обычный 3 2 2 4 3 7 3" xfId="25611"/>
    <cellStyle name="Обычный 3 2 2 4 3 7 3 2" xfId="53895"/>
    <cellStyle name="Обычный 3 2 2 4 3 7 4" xfId="34957"/>
    <cellStyle name="Обычный 3 2 2 4 3 8" xfId="11610"/>
    <cellStyle name="Обычный 3 2 2 4 3 8 2" xfId="39895"/>
    <cellStyle name="Обычный 3 2 2 4 3 9" xfId="14694"/>
    <cellStyle name="Обычный 3 2 2 4 3 9 2" xfId="42979"/>
    <cellStyle name="Обычный 3 2 2 4 4" xfId="707"/>
    <cellStyle name="Обычный 3 2 2 4 4 10" xfId="20818"/>
    <cellStyle name="Обычный 3 2 2 4 4 10 2" xfId="49102"/>
    <cellStyle name="Обычный 3 2 2 4 4 11" xfId="25612"/>
    <cellStyle name="Обычный 3 2 2 4 4 11 2" xfId="53896"/>
    <cellStyle name="Обычный 3 2 2 4 4 12" xfId="29001"/>
    <cellStyle name="Обычный 3 2 2 4 4 13" xfId="58125"/>
    <cellStyle name="Обычный 3 2 2 4 4 14" xfId="59471"/>
    <cellStyle name="Обычный 3 2 2 4 4 2" xfId="1337"/>
    <cellStyle name="Обычный 3 2 2 4 4 2 10" xfId="29628"/>
    <cellStyle name="Обычный 3 2 2 4 4 2 11" xfId="58126"/>
    <cellStyle name="Обычный 3 2 2 4 4 2 12" xfId="59472"/>
    <cellStyle name="Обычный 3 2 2 4 4 2 2" xfId="3313"/>
    <cellStyle name="Обычный 3 2 2 4 4 2 2 2" xfId="11632"/>
    <cellStyle name="Обычный 3 2 2 4 4 2 2 2 2" xfId="39917"/>
    <cellStyle name="Обычный 3 2 2 4 4 2 2 3" xfId="17461"/>
    <cellStyle name="Обычный 3 2 2 4 4 2 2 3 2" xfId="45746"/>
    <cellStyle name="Обычный 3 2 2 4 4 2 2 4" xfId="25614"/>
    <cellStyle name="Обычный 3 2 2 4 4 2 2 4 2" xfId="53898"/>
    <cellStyle name="Обычный 3 2 2 4 4 2 2 5" xfId="31603"/>
    <cellStyle name="Обычный 3 2 2 4 4 2 2 6" xfId="60826"/>
    <cellStyle name="Обычный 3 2 2 4 4 2 3" xfId="5357"/>
    <cellStyle name="Обычный 3 2 2 4 4 2 3 2" xfId="11633"/>
    <cellStyle name="Обычный 3 2 2 4 4 2 3 2 2" xfId="39918"/>
    <cellStyle name="Обычный 3 2 2 4 4 2 3 3" xfId="25615"/>
    <cellStyle name="Обычный 3 2 2 4 4 2 3 3 2" xfId="53899"/>
    <cellStyle name="Обычный 3 2 2 4 4 2 3 4" xfId="33646"/>
    <cellStyle name="Обычный 3 2 2 4 4 2 4" xfId="6675"/>
    <cellStyle name="Обычный 3 2 2 4 4 2 4 2" xfId="11634"/>
    <cellStyle name="Обычный 3 2 2 4 4 2 4 2 2" xfId="39919"/>
    <cellStyle name="Обычный 3 2 2 4 4 2 4 3" xfId="25616"/>
    <cellStyle name="Обычный 3 2 2 4 4 2 4 3 2" xfId="53900"/>
    <cellStyle name="Обычный 3 2 2 4 4 2 4 4" xfId="34962"/>
    <cellStyle name="Обычный 3 2 2 4 4 2 5" xfId="11631"/>
    <cellStyle name="Обычный 3 2 2 4 4 2 5 2" xfId="39916"/>
    <cellStyle name="Обычный 3 2 2 4 4 2 6" xfId="15486"/>
    <cellStyle name="Обычный 3 2 2 4 4 2 6 2" xfId="43771"/>
    <cellStyle name="Обычный 3 2 2 4 4 2 7" xfId="19563"/>
    <cellStyle name="Обычный 3 2 2 4 4 2 7 2" xfId="47847"/>
    <cellStyle name="Обычный 3 2 2 4 4 2 8" xfId="20819"/>
    <cellStyle name="Обычный 3 2 2 4 4 2 8 2" xfId="49103"/>
    <cellStyle name="Обычный 3 2 2 4 4 2 9" xfId="25613"/>
    <cellStyle name="Обычный 3 2 2 4 4 2 9 2" xfId="53897"/>
    <cellStyle name="Обычный 3 2 2 4 4 3" xfId="2028"/>
    <cellStyle name="Обычный 3 2 2 4 4 3 2" xfId="4003"/>
    <cellStyle name="Обычный 3 2 2 4 4 3 2 2" xfId="11636"/>
    <cellStyle name="Обычный 3 2 2 4 4 3 2 2 2" xfId="39921"/>
    <cellStyle name="Обычный 3 2 2 4 4 3 2 3" xfId="18151"/>
    <cellStyle name="Обычный 3 2 2 4 4 3 2 3 2" xfId="46436"/>
    <cellStyle name="Обычный 3 2 2 4 4 3 2 4" xfId="25618"/>
    <cellStyle name="Обычный 3 2 2 4 4 3 2 4 2" xfId="53902"/>
    <cellStyle name="Обычный 3 2 2 4 4 3 2 5" xfId="32293"/>
    <cellStyle name="Обычный 3 2 2 4 4 3 3" xfId="11635"/>
    <cellStyle name="Обычный 3 2 2 4 4 3 3 2" xfId="39920"/>
    <cellStyle name="Обычный 3 2 2 4 4 3 4" xfId="16176"/>
    <cellStyle name="Обычный 3 2 2 4 4 3 4 2" xfId="44461"/>
    <cellStyle name="Обычный 3 2 2 4 4 3 5" xfId="25617"/>
    <cellStyle name="Обычный 3 2 2 4 4 3 5 2" xfId="53901"/>
    <cellStyle name="Обычный 3 2 2 4 4 3 6" xfId="30318"/>
    <cellStyle name="Обычный 3 2 2 4 4 3 7" xfId="60825"/>
    <cellStyle name="Обычный 3 2 2 4 4 4" xfId="2686"/>
    <cellStyle name="Обычный 3 2 2 4 4 4 2" xfId="11637"/>
    <cellStyle name="Обычный 3 2 2 4 4 4 2 2" xfId="39922"/>
    <cellStyle name="Обычный 3 2 2 4 4 4 3" xfId="16834"/>
    <cellStyle name="Обычный 3 2 2 4 4 4 3 2" xfId="45119"/>
    <cellStyle name="Обычный 3 2 2 4 4 4 4" xfId="25619"/>
    <cellStyle name="Обычный 3 2 2 4 4 4 4 2" xfId="53903"/>
    <cellStyle name="Обычный 3 2 2 4 4 4 5" xfId="30976"/>
    <cellStyle name="Обычный 3 2 2 4 4 5" xfId="5356"/>
    <cellStyle name="Обычный 3 2 2 4 4 5 2" xfId="11638"/>
    <cellStyle name="Обычный 3 2 2 4 4 5 2 2" xfId="39923"/>
    <cellStyle name="Обычный 3 2 2 4 4 5 3" xfId="25620"/>
    <cellStyle name="Обычный 3 2 2 4 4 5 3 2" xfId="53904"/>
    <cellStyle name="Обычный 3 2 2 4 4 5 4" xfId="33645"/>
    <cellStyle name="Обычный 3 2 2 4 4 6" xfId="6674"/>
    <cellStyle name="Обычный 3 2 2 4 4 6 2" xfId="11639"/>
    <cellStyle name="Обычный 3 2 2 4 4 6 2 2" xfId="39924"/>
    <cellStyle name="Обычный 3 2 2 4 4 6 3" xfId="25621"/>
    <cellStyle name="Обычный 3 2 2 4 4 6 3 2" xfId="53905"/>
    <cellStyle name="Обычный 3 2 2 4 4 6 4" xfId="34961"/>
    <cellStyle name="Обычный 3 2 2 4 4 7" xfId="11630"/>
    <cellStyle name="Обычный 3 2 2 4 4 7 2" xfId="39915"/>
    <cellStyle name="Обычный 3 2 2 4 4 8" xfId="14859"/>
    <cellStyle name="Обычный 3 2 2 4 4 8 2" xfId="43144"/>
    <cellStyle name="Обычный 3 2 2 4 4 9" xfId="19562"/>
    <cellStyle name="Обычный 3 2 2 4 4 9 2" xfId="47846"/>
    <cellStyle name="Обычный 3 2 2 4 5" xfId="1330"/>
    <cellStyle name="Обычный 3 2 2 4 5 10" xfId="29621"/>
    <cellStyle name="Обычный 3 2 2 4 5 11" xfId="58127"/>
    <cellStyle name="Обычный 3 2 2 4 5 12" xfId="59473"/>
    <cellStyle name="Обычный 3 2 2 4 5 2" xfId="3306"/>
    <cellStyle name="Обычный 3 2 2 4 5 2 2" xfId="11641"/>
    <cellStyle name="Обычный 3 2 2 4 5 2 2 2" xfId="39926"/>
    <cellStyle name="Обычный 3 2 2 4 5 2 3" xfId="17454"/>
    <cellStyle name="Обычный 3 2 2 4 5 2 3 2" xfId="45739"/>
    <cellStyle name="Обычный 3 2 2 4 5 2 4" xfId="25623"/>
    <cellStyle name="Обычный 3 2 2 4 5 2 4 2" xfId="53907"/>
    <cellStyle name="Обычный 3 2 2 4 5 2 5" xfId="31596"/>
    <cellStyle name="Обычный 3 2 2 4 5 2 6" xfId="60827"/>
    <cellStyle name="Обычный 3 2 2 4 5 3" xfId="5358"/>
    <cellStyle name="Обычный 3 2 2 4 5 3 2" xfId="11642"/>
    <cellStyle name="Обычный 3 2 2 4 5 3 2 2" xfId="39927"/>
    <cellStyle name="Обычный 3 2 2 4 5 3 3" xfId="25624"/>
    <cellStyle name="Обычный 3 2 2 4 5 3 3 2" xfId="53908"/>
    <cellStyle name="Обычный 3 2 2 4 5 3 4" xfId="33647"/>
    <cellStyle name="Обычный 3 2 2 4 5 4" xfId="6676"/>
    <cellStyle name="Обычный 3 2 2 4 5 4 2" xfId="11643"/>
    <cellStyle name="Обычный 3 2 2 4 5 4 2 2" xfId="39928"/>
    <cellStyle name="Обычный 3 2 2 4 5 4 3" xfId="25625"/>
    <cellStyle name="Обычный 3 2 2 4 5 4 3 2" xfId="53909"/>
    <cellStyle name="Обычный 3 2 2 4 5 4 4" xfId="34963"/>
    <cellStyle name="Обычный 3 2 2 4 5 5" xfId="11640"/>
    <cellStyle name="Обычный 3 2 2 4 5 5 2" xfId="39925"/>
    <cellStyle name="Обычный 3 2 2 4 5 6" xfId="15479"/>
    <cellStyle name="Обычный 3 2 2 4 5 6 2" xfId="43764"/>
    <cellStyle name="Обычный 3 2 2 4 5 7" xfId="19564"/>
    <cellStyle name="Обычный 3 2 2 4 5 7 2" xfId="47848"/>
    <cellStyle name="Обычный 3 2 2 4 5 8" xfId="20820"/>
    <cellStyle name="Обычный 3 2 2 4 5 8 2" xfId="49104"/>
    <cellStyle name="Обычный 3 2 2 4 5 9" xfId="25622"/>
    <cellStyle name="Обычный 3 2 2 4 5 9 2" xfId="53906"/>
    <cellStyle name="Обычный 3 2 2 4 6" xfId="1699"/>
    <cellStyle name="Обычный 3 2 2 4 6 2" xfId="3674"/>
    <cellStyle name="Обычный 3 2 2 4 6 2 2" xfId="11645"/>
    <cellStyle name="Обычный 3 2 2 4 6 2 2 2" xfId="39930"/>
    <cellStyle name="Обычный 3 2 2 4 6 2 3" xfId="17822"/>
    <cellStyle name="Обычный 3 2 2 4 6 2 3 2" xfId="46107"/>
    <cellStyle name="Обычный 3 2 2 4 6 2 4" xfId="25627"/>
    <cellStyle name="Обычный 3 2 2 4 6 2 4 2" xfId="53911"/>
    <cellStyle name="Обычный 3 2 2 4 6 2 5" xfId="31964"/>
    <cellStyle name="Обычный 3 2 2 4 6 3" xfId="11644"/>
    <cellStyle name="Обычный 3 2 2 4 6 3 2" xfId="39929"/>
    <cellStyle name="Обычный 3 2 2 4 6 4" xfId="15847"/>
    <cellStyle name="Обычный 3 2 2 4 6 4 2" xfId="44132"/>
    <cellStyle name="Обычный 3 2 2 4 6 5" xfId="25626"/>
    <cellStyle name="Обычный 3 2 2 4 6 5 2" xfId="53910"/>
    <cellStyle name="Обычный 3 2 2 4 6 6" xfId="29989"/>
    <cellStyle name="Обычный 3 2 2 4 6 7" xfId="60812"/>
    <cellStyle name="Обычный 3 2 2 4 7" xfId="2357"/>
    <cellStyle name="Обычный 3 2 2 4 7 2" xfId="11646"/>
    <cellStyle name="Обычный 3 2 2 4 7 2 2" xfId="39931"/>
    <cellStyle name="Обычный 3 2 2 4 7 3" xfId="16505"/>
    <cellStyle name="Обычный 3 2 2 4 7 3 2" xfId="44790"/>
    <cellStyle name="Обычный 3 2 2 4 7 4" xfId="25628"/>
    <cellStyle name="Обычный 3 2 2 4 7 4 2" xfId="53912"/>
    <cellStyle name="Обычный 3 2 2 4 7 5" xfId="30647"/>
    <cellStyle name="Обычный 3 2 2 4 8" xfId="4334"/>
    <cellStyle name="Обычный 3 2 2 4 8 2" xfId="11647"/>
    <cellStyle name="Обычный 3 2 2 4 8 2 2" xfId="39932"/>
    <cellStyle name="Обычный 3 2 2 4 8 3" xfId="18482"/>
    <cellStyle name="Обычный 3 2 2 4 8 3 2" xfId="46767"/>
    <cellStyle name="Обычный 3 2 2 4 8 4" xfId="25629"/>
    <cellStyle name="Обычный 3 2 2 4 8 4 2" xfId="53913"/>
    <cellStyle name="Обычный 3 2 2 4 8 5" xfId="32624"/>
    <cellStyle name="Обычный 3 2 2 4 9" xfId="4497"/>
    <cellStyle name="Обычный 3 2 2 4 9 2" xfId="11648"/>
    <cellStyle name="Обычный 3 2 2 4 9 2 2" xfId="39933"/>
    <cellStyle name="Обычный 3 2 2 4 9 3" xfId="18645"/>
    <cellStyle name="Обычный 3 2 2 4 9 3 2" xfId="46930"/>
    <cellStyle name="Обычный 3 2 2 4 9 4" xfId="25630"/>
    <cellStyle name="Обычный 3 2 2 4 9 4 2" xfId="53914"/>
    <cellStyle name="Обычный 3 2 2 4 9 5" xfId="32787"/>
    <cellStyle name="Обычный 3 2 2 5" xfId="295"/>
    <cellStyle name="Обычный 3 2 2 5 10" xfId="6677"/>
    <cellStyle name="Обычный 3 2 2 5 10 2" xfId="11650"/>
    <cellStyle name="Обычный 3 2 2 5 10 2 2" xfId="39935"/>
    <cellStyle name="Обычный 3 2 2 5 10 3" xfId="25632"/>
    <cellStyle name="Обычный 3 2 2 5 10 3 2" xfId="53916"/>
    <cellStyle name="Обычный 3 2 2 5 10 4" xfId="34964"/>
    <cellStyle name="Обычный 3 2 2 5 11" xfId="7298"/>
    <cellStyle name="Обычный 3 2 2 5 11 2" xfId="11651"/>
    <cellStyle name="Обычный 3 2 2 5 11 2 2" xfId="39936"/>
    <cellStyle name="Обычный 3 2 2 5 11 3" xfId="25633"/>
    <cellStyle name="Обычный 3 2 2 5 11 3 2" xfId="53917"/>
    <cellStyle name="Обычный 3 2 2 5 11 4" xfId="35583"/>
    <cellStyle name="Обычный 3 2 2 5 12" xfId="11649"/>
    <cellStyle name="Обычный 3 2 2 5 12 2" xfId="39934"/>
    <cellStyle name="Обычный 3 2 2 5 13" xfId="14532"/>
    <cellStyle name="Обычный 3 2 2 5 13 2" xfId="42817"/>
    <cellStyle name="Обычный 3 2 2 5 14" xfId="18809"/>
    <cellStyle name="Обычный 3 2 2 5 14 2" xfId="47093"/>
    <cellStyle name="Обычный 3 2 2 5 15" xfId="20821"/>
    <cellStyle name="Обычный 3 2 2 5 15 2" xfId="49105"/>
    <cellStyle name="Обычный 3 2 2 5 16" xfId="25631"/>
    <cellStyle name="Обычный 3 2 2 5 16 2" xfId="53915"/>
    <cellStyle name="Обычный 3 2 2 5 17" xfId="28512"/>
    <cellStyle name="Обычный 3 2 2 5 17 2" xfId="56796"/>
    <cellStyle name="Обычный 3 2 2 5 18" xfId="28674"/>
    <cellStyle name="Обычный 3 2 2 5 19" xfId="56956"/>
    <cellStyle name="Обычный 3 2 2 5 2" xfId="537"/>
    <cellStyle name="Обычный 3 2 2 5 2 10" xfId="19565"/>
    <cellStyle name="Обычный 3 2 2 5 2 10 2" xfId="47849"/>
    <cellStyle name="Обычный 3 2 2 5 2 11" xfId="20822"/>
    <cellStyle name="Обычный 3 2 2 5 2 11 2" xfId="49106"/>
    <cellStyle name="Обычный 3 2 2 5 2 12" xfId="25634"/>
    <cellStyle name="Обычный 3 2 2 5 2 12 2" xfId="53918"/>
    <cellStyle name="Обычный 3 2 2 5 2 13" xfId="28838"/>
    <cellStyle name="Обычный 3 2 2 5 2 14" xfId="58129"/>
    <cellStyle name="Обычный 3 2 2 5 2 15" xfId="59475"/>
    <cellStyle name="Обычный 3 2 2 5 2 2" xfId="875"/>
    <cellStyle name="Обычный 3 2 2 5 2 2 10" xfId="20823"/>
    <cellStyle name="Обычный 3 2 2 5 2 2 10 2" xfId="49107"/>
    <cellStyle name="Обычный 3 2 2 5 2 2 11" xfId="25635"/>
    <cellStyle name="Обычный 3 2 2 5 2 2 11 2" xfId="53919"/>
    <cellStyle name="Обычный 3 2 2 5 2 2 12" xfId="29167"/>
    <cellStyle name="Обычный 3 2 2 5 2 2 13" xfId="58130"/>
    <cellStyle name="Обычный 3 2 2 5 2 2 14" xfId="59476"/>
    <cellStyle name="Обычный 3 2 2 5 2 2 2" xfId="1340"/>
    <cellStyle name="Обычный 3 2 2 5 2 2 2 10" xfId="29631"/>
    <cellStyle name="Обычный 3 2 2 5 2 2 2 11" xfId="58131"/>
    <cellStyle name="Обычный 3 2 2 5 2 2 2 12" xfId="59477"/>
    <cellStyle name="Обычный 3 2 2 5 2 2 2 2" xfId="3316"/>
    <cellStyle name="Обычный 3 2 2 5 2 2 2 2 2" xfId="11655"/>
    <cellStyle name="Обычный 3 2 2 5 2 2 2 2 2 2" xfId="39940"/>
    <cellStyle name="Обычный 3 2 2 5 2 2 2 2 3" xfId="17464"/>
    <cellStyle name="Обычный 3 2 2 5 2 2 2 2 3 2" xfId="45749"/>
    <cellStyle name="Обычный 3 2 2 5 2 2 2 2 4" xfId="25637"/>
    <cellStyle name="Обычный 3 2 2 5 2 2 2 2 4 2" xfId="53921"/>
    <cellStyle name="Обычный 3 2 2 5 2 2 2 2 5" xfId="31606"/>
    <cellStyle name="Обычный 3 2 2 5 2 2 2 2 6" xfId="60831"/>
    <cellStyle name="Обычный 3 2 2 5 2 2 2 3" xfId="5362"/>
    <cellStyle name="Обычный 3 2 2 5 2 2 2 3 2" xfId="11656"/>
    <cellStyle name="Обычный 3 2 2 5 2 2 2 3 2 2" xfId="39941"/>
    <cellStyle name="Обычный 3 2 2 5 2 2 2 3 3" xfId="25638"/>
    <cellStyle name="Обычный 3 2 2 5 2 2 2 3 3 2" xfId="53922"/>
    <cellStyle name="Обычный 3 2 2 5 2 2 2 3 4" xfId="33651"/>
    <cellStyle name="Обычный 3 2 2 5 2 2 2 4" xfId="6680"/>
    <cellStyle name="Обычный 3 2 2 5 2 2 2 4 2" xfId="11657"/>
    <cellStyle name="Обычный 3 2 2 5 2 2 2 4 2 2" xfId="39942"/>
    <cellStyle name="Обычный 3 2 2 5 2 2 2 4 3" xfId="25639"/>
    <cellStyle name="Обычный 3 2 2 5 2 2 2 4 3 2" xfId="53923"/>
    <cellStyle name="Обычный 3 2 2 5 2 2 2 4 4" xfId="34967"/>
    <cellStyle name="Обычный 3 2 2 5 2 2 2 5" xfId="11654"/>
    <cellStyle name="Обычный 3 2 2 5 2 2 2 5 2" xfId="39939"/>
    <cellStyle name="Обычный 3 2 2 5 2 2 2 6" xfId="15489"/>
    <cellStyle name="Обычный 3 2 2 5 2 2 2 6 2" xfId="43774"/>
    <cellStyle name="Обычный 3 2 2 5 2 2 2 7" xfId="19567"/>
    <cellStyle name="Обычный 3 2 2 5 2 2 2 7 2" xfId="47851"/>
    <cellStyle name="Обычный 3 2 2 5 2 2 2 8" xfId="20824"/>
    <cellStyle name="Обычный 3 2 2 5 2 2 2 8 2" xfId="49108"/>
    <cellStyle name="Обычный 3 2 2 5 2 2 2 9" xfId="25636"/>
    <cellStyle name="Обычный 3 2 2 5 2 2 2 9 2" xfId="53920"/>
    <cellStyle name="Обычный 3 2 2 5 2 2 3" xfId="2194"/>
    <cellStyle name="Обычный 3 2 2 5 2 2 3 2" xfId="4169"/>
    <cellStyle name="Обычный 3 2 2 5 2 2 3 2 2" xfId="11659"/>
    <cellStyle name="Обычный 3 2 2 5 2 2 3 2 2 2" xfId="39944"/>
    <cellStyle name="Обычный 3 2 2 5 2 2 3 2 3" xfId="18317"/>
    <cellStyle name="Обычный 3 2 2 5 2 2 3 2 3 2" xfId="46602"/>
    <cellStyle name="Обычный 3 2 2 5 2 2 3 2 4" xfId="25641"/>
    <cellStyle name="Обычный 3 2 2 5 2 2 3 2 4 2" xfId="53925"/>
    <cellStyle name="Обычный 3 2 2 5 2 2 3 2 5" xfId="32459"/>
    <cellStyle name="Обычный 3 2 2 5 2 2 3 3" xfId="11658"/>
    <cellStyle name="Обычный 3 2 2 5 2 2 3 3 2" xfId="39943"/>
    <cellStyle name="Обычный 3 2 2 5 2 2 3 4" xfId="16342"/>
    <cellStyle name="Обычный 3 2 2 5 2 2 3 4 2" xfId="44627"/>
    <cellStyle name="Обычный 3 2 2 5 2 2 3 5" xfId="25640"/>
    <cellStyle name="Обычный 3 2 2 5 2 2 3 5 2" xfId="53924"/>
    <cellStyle name="Обычный 3 2 2 5 2 2 3 6" xfId="30484"/>
    <cellStyle name="Обычный 3 2 2 5 2 2 3 7" xfId="60830"/>
    <cellStyle name="Обычный 3 2 2 5 2 2 4" xfId="2852"/>
    <cellStyle name="Обычный 3 2 2 5 2 2 4 2" xfId="11660"/>
    <cellStyle name="Обычный 3 2 2 5 2 2 4 2 2" xfId="39945"/>
    <cellStyle name="Обычный 3 2 2 5 2 2 4 3" xfId="17000"/>
    <cellStyle name="Обычный 3 2 2 5 2 2 4 3 2" xfId="45285"/>
    <cellStyle name="Обычный 3 2 2 5 2 2 4 4" xfId="25642"/>
    <cellStyle name="Обычный 3 2 2 5 2 2 4 4 2" xfId="53926"/>
    <cellStyle name="Обычный 3 2 2 5 2 2 4 5" xfId="31142"/>
    <cellStyle name="Обычный 3 2 2 5 2 2 5" xfId="5361"/>
    <cellStyle name="Обычный 3 2 2 5 2 2 5 2" xfId="11661"/>
    <cellStyle name="Обычный 3 2 2 5 2 2 5 2 2" xfId="39946"/>
    <cellStyle name="Обычный 3 2 2 5 2 2 5 3" xfId="25643"/>
    <cellStyle name="Обычный 3 2 2 5 2 2 5 3 2" xfId="53927"/>
    <cellStyle name="Обычный 3 2 2 5 2 2 5 4" xfId="33650"/>
    <cellStyle name="Обычный 3 2 2 5 2 2 6" xfId="6679"/>
    <cellStyle name="Обычный 3 2 2 5 2 2 6 2" xfId="11662"/>
    <cellStyle name="Обычный 3 2 2 5 2 2 6 2 2" xfId="39947"/>
    <cellStyle name="Обычный 3 2 2 5 2 2 6 3" xfId="25644"/>
    <cellStyle name="Обычный 3 2 2 5 2 2 6 3 2" xfId="53928"/>
    <cellStyle name="Обычный 3 2 2 5 2 2 6 4" xfId="34966"/>
    <cellStyle name="Обычный 3 2 2 5 2 2 7" xfId="11653"/>
    <cellStyle name="Обычный 3 2 2 5 2 2 7 2" xfId="39938"/>
    <cellStyle name="Обычный 3 2 2 5 2 2 8" xfId="15025"/>
    <cellStyle name="Обычный 3 2 2 5 2 2 8 2" xfId="43310"/>
    <cellStyle name="Обычный 3 2 2 5 2 2 9" xfId="19566"/>
    <cellStyle name="Обычный 3 2 2 5 2 2 9 2" xfId="47850"/>
    <cellStyle name="Обычный 3 2 2 5 2 3" xfId="1339"/>
    <cellStyle name="Обычный 3 2 2 5 2 3 10" xfId="29630"/>
    <cellStyle name="Обычный 3 2 2 5 2 3 11" xfId="58132"/>
    <cellStyle name="Обычный 3 2 2 5 2 3 12" xfId="59478"/>
    <cellStyle name="Обычный 3 2 2 5 2 3 2" xfId="3315"/>
    <cellStyle name="Обычный 3 2 2 5 2 3 2 2" xfId="11664"/>
    <cellStyle name="Обычный 3 2 2 5 2 3 2 2 2" xfId="39949"/>
    <cellStyle name="Обычный 3 2 2 5 2 3 2 3" xfId="17463"/>
    <cellStyle name="Обычный 3 2 2 5 2 3 2 3 2" xfId="45748"/>
    <cellStyle name="Обычный 3 2 2 5 2 3 2 4" xfId="25646"/>
    <cellStyle name="Обычный 3 2 2 5 2 3 2 4 2" xfId="53930"/>
    <cellStyle name="Обычный 3 2 2 5 2 3 2 5" xfId="31605"/>
    <cellStyle name="Обычный 3 2 2 5 2 3 2 6" xfId="60832"/>
    <cellStyle name="Обычный 3 2 2 5 2 3 3" xfId="5363"/>
    <cellStyle name="Обычный 3 2 2 5 2 3 3 2" xfId="11665"/>
    <cellStyle name="Обычный 3 2 2 5 2 3 3 2 2" xfId="39950"/>
    <cellStyle name="Обычный 3 2 2 5 2 3 3 3" xfId="25647"/>
    <cellStyle name="Обычный 3 2 2 5 2 3 3 3 2" xfId="53931"/>
    <cellStyle name="Обычный 3 2 2 5 2 3 3 4" xfId="33652"/>
    <cellStyle name="Обычный 3 2 2 5 2 3 4" xfId="6681"/>
    <cellStyle name="Обычный 3 2 2 5 2 3 4 2" xfId="11666"/>
    <cellStyle name="Обычный 3 2 2 5 2 3 4 2 2" xfId="39951"/>
    <cellStyle name="Обычный 3 2 2 5 2 3 4 3" xfId="25648"/>
    <cellStyle name="Обычный 3 2 2 5 2 3 4 3 2" xfId="53932"/>
    <cellStyle name="Обычный 3 2 2 5 2 3 4 4" xfId="34968"/>
    <cellStyle name="Обычный 3 2 2 5 2 3 5" xfId="11663"/>
    <cellStyle name="Обычный 3 2 2 5 2 3 5 2" xfId="39948"/>
    <cellStyle name="Обычный 3 2 2 5 2 3 6" xfId="15488"/>
    <cellStyle name="Обычный 3 2 2 5 2 3 6 2" xfId="43773"/>
    <cellStyle name="Обычный 3 2 2 5 2 3 7" xfId="19568"/>
    <cellStyle name="Обычный 3 2 2 5 2 3 7 2" xfId="47852"/>
    <cellStyle name="Обычный 3 2 2 5 2 3 8" xfId="20825"/>
    <cellStyle name="Обычный 3 2 2 5 2 3 8 2" xfId="49109"/>
    <cellStyle name="Обычный 3 2 2 5 2 3 9" xfId="25645"/>
    <cellStyle name="Обычный 3 2 2 5 2 3 9 2" xfId="53929"/>
    <cellStyle name="Обычный 3 2 2 5 2 4" xfId="1865"/>
    <cellStyle name="Обычный 3 2 2 5 2 4 2" xfId="3840"/>
    <cellStyle name="Обычный 3 2 2 5 2 4 2 2" xfId="11668"/>
    <cellStyle name="Обычный 3 2 2 5 2 4 2 2 2" xfId="39953"/>
    <cellStyle name="Обычный 3 2 2 5 2 4 2 3" xfId="17988"/>
    <cellStyle name="Обычный 3 2 2 5 2 4 2 3 2" xfId="46273"/>
    <cellStyle name="Обычный 3 2 2 5 2 4 2 4" xfId="25650"/>
    <cellStyle name="Обычный 3 2 2 5 2 4 2 4 2" xfId="53934"/>
    <cellStyle name="Обычный 3 2 2 5 2 4 2 5" xfId="32130"/>
    <cellStyle name="Обычный 3 2 2 5 2 4 3" xfId="11667"/>
    <cellStyle name="Обычный 3 2 2 5 2 4 3 2" xfId="39952"/>
    <cellStyle name="Обычный 3 2 2 5 2 4 4" xfId="16013"/>
    <cellStyle name="Обычный 3 2 2 5 2 4 4 2" xfId="44298"/>
    <cellStyle name="Обычный 3 2 2 5 2 4 5" xfId="25649"/>
    <cellStyle name="Обычный 3 2 2 5 2 4 5 2" xfId="53933"/>
    <cellStyle name="Обычный 3 2 2 5 2 4 6" xfId="30155"/>
    <cellStyle name="Обычный 3 2 2 5 2 4 7" xfId="60829"/>
    <cellStyle name="Обычный 3 2 2 5 2 5" xfId="2523"/>
    <cellStyle name="Обычный 3 2 2 5 2 5 2" xfId="11669"/>
    <cellStyle name="Обычный 3 2 2 5 2 5 2 2" xfId="39954"/>
    <cellStyle name="Обычный 3 2 2 5 2 5 3" xfId="16671"/>
    <cellStyle name="Обычный 3 2 2 5 2 5 3 2" xfId="44956"/>
    <cellStyle name="Обычный 3 2 2 5 2 5 4" xfId="25651"/>
    <cellStyle name="Обычный 3 2 2 5 2 5 4 2" xfId="53935"/>
    <cellStyle name="Обычный 3 2 2 5 2 5 5" xfId="30813"/>
    <cellStyle name="Обычный 3 2 2 5 2 6" xfId="5360"/>
    <cellStyle name="Обычный 3 2 2 5 2 6 2" xfId="11670"/>
    <cellStyle name="Обычный 3 2 2 5 2 6 2 2" xfId="39955"/>
    <cellStyle name="Обычный 3 2 2 5 2 6 3" xfId="25652"/>
    <cellStyle name="Обычный 3 2 2 5 2 6 3 2" xfId="53936"/>
    <cellStyle name="Обычный 3 2 2 5 2 6 4" xfId="33649"/>
    <cellStyle name="Обычный 3 2 2 5 2 7" xfId="6678"/>
    <cellStyle name="Обычный 3 2 2 5 2 7 2" xfId="11671"/>
    <cellStyle name="Обычный 3 2 2 5 2 7 2 2" xfId="39956"/>
    <cellStyle name="Обычный 3 2 2 5 2 7 3" xfId="25653"/>
    <cellStyle name="Обычный 3 2 2 5 2 7 3 2" xfId="53937"/>
    <cellStyle name="Обычный 3 2 2 5 2 7 4" xfId="34965"/>
    <cellStyle name="Обычный 3 2 2 5 2 8" xfId="11652"/>
    <cellStyle name="Обычный 3 2 2 5 2 8 2" xfId="39937"/>
    <cellStyle name="Обычный 3 2 2 5 2 9" xfId="14696"/>
    <cellStyle name="Обычный 3 2 2 5 2 9 2" xfId="42981"/>
    <cellStyle name="Обычный 3 2 2 5 20" xfId="57250"/>
    <cellStyle name="Обычный 3 2 2 5 21" xfId="58128"/>
    <cellStyle name="Обычный 3 2 2 5 22" xfId="59474"/>
    <cellStyle name="Обычный 3 2 2 5 3" xfId="709"/>
    <cellStyle name="Обычный 3 2 2 5 3 10" xfId="20826"/>
    <cellStyle name="Обычный 3 2 2 5 3 10 2" xfId="49110"/>
    <cellStyle name="Обычный 3 2 2 5 3 11" xfId="25654"/>
    <cellStyle name="Обычный 3 2 2 5 3 11 2" xfId="53938"/>
    <cellStyle name="Обычный 3 2 2 5 3 12" xfId="29003"/>
    <cellStyle name="Обычный 3 2 2 5 3 13" xfId="58133"/>
    <cellStyle name="Обычный 3 2 2 5 3 14" xfId="59479"/>
    <cellStyle name="Обычный 3 2 2 5 3 2" xfId="1341"/>
    <cellStyle name="Обычный 3 2 2 5 3 2 10" xfId="29632"/>
    <cellStyle name="Обычный 3 2 2 5 3 2 11" xfId="58134"/>
    <cellStyle name="Обычный 3 2 2 5 3 2 12" xfId="59480"/>
    <cellStyle name="Обычный 3 2 2 5 3 2 2" xfId="3317"/>
    <cellStyle name="Обычный 3 2 2 5 3 2 2 2" xfId="11674"/>
    <cellStyle name="Обычный 3 2 2 5 3 2 2 2 2" xfId="39959"/>
    <cellStyle name="Обычный 3 2 2 5 3 2 2 3" xfId="17465"/>
    <cellStyle name="Обычный 3 2 2 5 3 2 2 3 2" xfId="45750"/>
    <cellStyle name="Обычный 3 2 2 5 3 2 2 4" xfId="25656"/>
    <cellStyle name="Обычный 3 2 2 5 3 2 2 4 2" xfId="53940"/>
    <cellStyle name="Обычный 3 2 2 5 3 2 2 5" xfId="31607"/>
    <cellStyle name="Обычный 3 2 2 5 3 2 2 6" xfId="60834"/>
    <cellStyle name="Обычный 3 2 2 5 3 2 3" xfId="5365"/>
    <cellStyle name="Обычный 3 2 2 5 3 2 3 2" xfId="11675"/>
    <cellStyle name="Обычный 3 2 2 5 3 2 3 2 2" xfId="39960"/>
    <cellStyle name="Обычный 3 2 2 5 3 2 3 3" xfId="25657"/>
    <cellStyle name="Обычный 3 2 2 5 3 2 3 3 2" xfId="53941"/>
    <cellStyle name="Обычный 3 2 2 5 3 2 3 4" xfId="33654"/>
    <cellStyle name="Обычный 3 2 2 5 3 2 4" xfId="6683"/>
    <cellStyle name="Обычный 3 2 2 5 3 2 4 2" xfId="11676"/>
    <cellStyle name="Обычный 3 2 2 5 3 2 4 2 2" xfId="39961"/>
    <cellStyle name="Обычный 3 2 2 5 3 2 4 3" xfId="25658"/>
    <cellStyle name="Обычный 3 2 2 5 3 2 4 3 2" xfId="53942"/>
    <cellStyle name="Обычный 3 2 2 5 3 2 4 4" xfId="34970"/>
    <cellStyle name="Обычный 3 2 2 5 3 2 5" xfId="11673"/>
    <cellStyle name="Обычный 3 2 2 5 3 2 5 2" xfId="39958"/>
    <cellStyle name="Обычный 3 2 2 5 3 2 6" xfId="15490"/>
    <cellStyle name="Обычный 3 2 2 5 3 2 6 2" xfId="43775"/>
    <cellStyle name="Обычный 3 2 2 5 3 2 7" xfId="19570"/>
    <cellStyle name="Обычный 3 2 2 5 3 2 7 2" xfId="47854"/>
    <cellStyle name="Обычный 3 2 2 5 3 2 8" xfId="20827"/>
    <cellStyle name="Обычный 3 2 2 5 3 2 8 2" xfId="49111"/>
    <cellStyle name="Обычный 3 2 2 5 3 2 9" xfId="25655"/>
    <cellStyle name="Обычный 3 2 2 5 3 2 9 2" xfId="53939"/>
    <cellStyle name="Обычный 3 2 2 5 3 3" xfId="2030"/>
    <cellStyle name="Обычный 3 2 2 5 3 3 2" xfId="4005"/>
    <cellStyle name="Обычный 3 2 2 5 3 3 2 2" xfId="11678"/>
    <cellStyle name="Обычный 3 2 2 5 3 3 2 2 2" xfId="39963"/>
    <cellStyle name="Обычный 3 2 2 5 3 3 2 3" xfId="18153"/>
    <cellStyle name="Обычный 3 2 2 5 3 3 2 3 2" xfId="46438"/>
    <cellStyle name="Обычный 3 2 2 5 3 3 2 4" xfId="25660"/>
    <cellStyle name="Обычный 3 2 2 5 3 3 2 4 2" xfId="53944"/>
    <cellStyle name="Обычный 3 2 2 5 3 3 2 5" xfId="32295"/>
    <cellStyle name="Обычный 3 2 2 5 3 3 3" xfId="11677"/>
    <cellStyle name="Обычный 3 2 2 5 3 3 3 2" xfId="39962"/>
    <cellStyle name="Обычный 3 2 2 5 3 3 4" xfId="16178"/>
    <cellStyle name="Обычный 3 2 2 5 3 3 4 2" xfId="44463"/>
    <cellStyle name="Обычный 3 2 2 5 3 3 5" xfId="25659"/>
    <cellStyle name="Обычный 3 2 2 5 3 3 5 2" xfId="53943"/>
    <cellStyle name="Обычный 3 2 2 5 3 3 6" xfId="30320"/>
    <cellStyle name="Обычный 3 2 2 5 3 3 7" xfId="60833"/>
    <cellStyle name="Обычный 3 2 2 5 3 4" xfId="2688"/>
    <cellStyle name="Обычный 3 2 2 5 3 4 2" xfId="11679"/>
    <cellStyle name="Обычный 3 2 2 5 3 4 2 2" xfId="39964"/>
    <cellStyle name="Обычный 3 2 2 5 3 4 3" xfId="16836"/>
    <cellStyle name="Обычный 3 2 2 5 3 4 3 2" xfId="45121"/>
    <cellStyle name="Обычный 3 2 2 5 3 4 4" xfId="25661"/>
    <cellStyle name="Обычный 3 2 2 5 3 4 4 2" xfId="53945"/>
    <cellStyle name="Обычный 3 2 2 5 3 4 5" xfId="30978"/>
    <cellStyle name="Обычный 3 2 2 5 3 5" xfId="5364"/>
    <cellStyle name="Обычный 3 2 2 5 3 5 2" xfId="11680"/>
    <cellStyle name="Обычный 3 2 2 5 3 5 2 2" xfId="39965"/>
    <cellStyle name="Обычный 3 2 2 5 3 5 3" xfId="25662"/>
    <cellStyle name="Обычный 3 2 2 5 3 5 3 2" xfId="53946"/>
    <cellStyle name="Обычный 3 2 2 5 3 5 4" xfId="33653"/>
    <cellStyle name="Обычный 3 2 2 5 3 6" xfId="6682"/>
    <cellStyle name="Обычный 3 2 2 5 3 6 2" xfId="11681"/>
    <cellStyle name="Обычный 3 2 2 5 3 6 2 2" xfId="39966"/>
    <cellStyle name="Обычный 3 2 2 5 3 6 3" xfId="25663"/>
    <cellStyle name="Обычный 3 2 2 5 3 6 3 2" xfId="53947"/>
    <cellStyle name="Обычный 3 2 2 5 3 6 4" xfId="34969"/>
    <cellStyle name="Обычный 3 2 2 5 3 7" xfId="11672"/>
    <cellStyle name="Обычный 3 2 2 5 3 7 2" xfId="39957"/>
    <cellStyle name="Обычный 3 2 2 5 3 8" xfId="14861"/>
    <cellStyle name="Обычный 3 2 2 5 3 8 2" xfId="43146"/>
    <cellStyle name="Обычный 3 2 2 5 3 9" xfId="19569"/>
    <cellStyle name="Обычный 3 2 2 5 3 9 2" xfId="47853"/>
    <cellStyle name="Обычный 3 2 2 5 4" xfId="1338"/>
    <cellStyle name="Обычный 3 2 2 5 4 10" xfId="29629"/>
    <cellStyle name="Обычный 3 2 2 5 4 11" xfId="58135"/>
    <cellStyle name="Обычный 3 2 2 5 4 12" xfId="59481"/>
    <cellStyle name="Обычный 3 2 2 5 4 2" xfId="3314"/>
    <cellStyle name="Обычный 3 2 2 5 4 2 2" xfId="11683"/>
    <cellStyle name="Обычный 3 2 2 5 4 2 2 2" xfId="39968"/>
    <cellStyle name="Обычный 3 2 2 5 4 2 3" xfId="17462"/>
    <cellStyle name="Обычный 3 2 2 5 4 2 3 2" xfId="45747"/>
    <cellStyle name="Обычный 3 2 2 5 4 2 4" xfId="25665"/>
    <cellStyle name="Обычный 3 2 2 5 4 2 4 2" xfId="53949"/>
    <cellStyle name="Обычный 3 2 2 5 4 2 5" xfId="31604"/>
    <cellStyle name="Обычный 3 2 2 5 4 2 6" xfId="60835"/>
    <cellStyle name="Обычный 3 2 2 5 4 3" xfId="5366"/>
    <cellStyle name="Обычный 3 2 2 5 4 3 2" xfId="11684"/>
    <cellStyle name="Обычный 3 2 2 5 4 3 2 2" xfId="39969"/>
    <cellStyle name="Обычный 3 2 2 5 4 3 3" xfId="25666"/>
    <cellStyle name="Обычный 3 2 2 5 4 3 3 2" xfId="53950"/>
    <cellStyle name="Обычный 3 2 2 5 4 3 4" xfId="33655"/>
    <cellStyle name="Обычный 3 2 2 5 4 4" xfId="6684"/>
    <cellStyle name="Обычный 3 2 2 5 4 4 2" xfId="11685"/>
    <cellStyle name="Обычный 3 2 2 5 4 4 2 2" xfId="39970"/>
    <cellStyle name="Обычный 3 2 2 5 4 4 3" xfId="25667"/>
    <cellStyle name="Обычный 3 2 2 5 4 4 3 2" xfId="53951"/>
    <cellStyle name="Обычный 3 2 2 5 4 4 4" xfId="34971"/>
    <cellStyle name="Обычный 3 2 2 5 4 5" xfId="11682"/>
    <cellStyle name="Обычный 3 2 2 5 4 5 2" xfId="39967"/>
    <cellStyle name="Обычный 3 2 2 5 4 6" xfId="15487"/>
    <cellStyle name="Обычный 3 2 2 5 4 6 2" xfId="43772"/>
    <cellStyle name="Обычный 3 2 2 5 4 7" xfId="19571"/>
    <cellStyle name="Обычный 3 2 2 5 4 7 2" xfId="47855"/>
    <cellStyle name="Обычный 3 2 2 5 4 8" xfId="20828"/>
    <cellStyle name="Обычный 3 2 2 5 4 8 2" xfId="49112"/>
    <cellStyle name="Обычный 3 2 2 5 4 9" xfId="25664"/>
    <cellStyle name="Обычный 3 2 2 5 4 9 2" xfId="53948"/>
    <cellStyle name="Обычный 3 2 2 5 5" xfId="1701"/>
    <cellStyle name="Обычный 3 2 2 5 5 2" xfId="3676"/>
    <cellStyle name="Обычный 3 2 2 5 5 2 2" xfId="11687"/>
    <cellStyle name="Обычный 3 2 2 5 5 2 2 2" xfId="39972"/>
    <cellStyle name="Обычный 3 2 2 5 5 2 3" xfId="17824"/>
    <cellStyle name="Обычный 3 2 2 5 5 2 3 2" xfId="46109"/>
    <cellStyle name="Обычный 3 2 2 5 5 2 4" xfId="25669"/>
    <cellStyle name="Обычный 3 2 2 5 5 2 4 2" xfId="53953"/>
    <cellStyle name="Обычный 3 2 2 5 5 2 5" xfId="31966"/>
    <cellStyle name="Обычный 3 2 2 5 5 3" xfId="11686"/>
    <cellStyle name="Обычный 3 2 2 5 5 3 2" xfId="39971"/>
    <cellStyle name="Обычный 3 2 2 5 5 4" xfId="15849"/>
    <cellStyle name="Обычный 3 2 2 5 5 4 2" xfId="44134"/>
    <cellStyle name="Обычный 3 2 2 5 5 5" xfId="25668"/>
    <cellStyle name="Обычный 3 2 2 5 5 5 2" xfId="53952"/>
    <cellStyle name="Обычный 3 2 2 5 5 6" xfId="29991"/>
    <cellStyle name="Обычный 3 2 2 5 5 7" xfId="60828"/>
    <cellStyle name="Обычный 3 2 2 5 6" xfId="2359"/>
    <cellStyle name="Обычный 3 2 2 5 6 2" xfId="11688"/>
    <cellStyle name="Обычный 3 2 2 5 6 2 2" xfId="39973"/>
    <cellStyle name="Обычный 3 2 2 5 6 3" xfId="16507"/>
    <cellStyle name="Обычный 3 2 2 5 6 3 2" xfId="44792"/>
    <cellStyle name="Обычный 3 2 2 5 6 4" xfId="25670"/>
    <cellStyle name="Обычный 3 2 2 5 6 4 2" xfId="53954"/>
    <cellStyle name="Обычный 3 2 2 5 6 5" xfId="30649"/>
    <cellStyle name="Обычный 3 2 2 5 7" xfId="4336"/>
    <cellStyle name="Обычный 3 2 2 5 7 2" xfId="11689"/>
    <cellStyle name="Обычный 3 2 2 5 7 2 2" xfId="39974"/>
    <cellStyle name="Обычный 3 2 2 5 7 3" xfId="18484"/>
    <cellStyle name="Обычный 3 2 2 5 7 3 2" xfId="46769"/>
    <cellStyle name="Обычный 3 2 2 5 7 4" xfId="25671"/>
    <cellStyle name="Обычный 3 2 2 5 7 4 2" xfId="53955"/>
    <cellStyle name="Обычный 3 2 2 5 7 5" xfId="32626"/>
    <cellStyle name="Обычный 3 2 2 5 8" xfId="4499"/>
    <cellStyle name="Обычный 3 2 2 5 8 2" xfId="11690"/>
    <cellStyle name="Обычный 3 2 2 5 8 2 2" xfId="39975"/>
    <cellStyle name="Обычный 3 2 2 5 8 3" xfId="18647"/>
    <cellStyle name="Обычный 3 2 2 5 8 3 2" xfId="46932"/>
    <cellStyle name="Обычный 3 2 2 5 8 4" xfId="25672"/>
    <cellStyle name="Обычный 3 2 2 5 8 4 2" xfId="53956"/>
    <cellStyle name="Обычный 3 2 2 5 8 5" xfId="32789"/>
    <cellStyle name="Обычный 3 2 2 5 9" xfId="5359"/>
    <cellStyle name="Обычный 3 2 2 5 9 2" xfId="11691"/>
    <cellStyle name="Обычный 3 2 2 5 9 2 2" xfId="39976"/>
    <cellStyle name="Обычный 3 2 2 5 9 3" xfId="25673"/>
    <cellStyle name="Обычный 3 2 2 5 9 3 2" xfId="53957"/>
    <cellStyle name="Обычный 3 2 2 5 9 4" xfId="33648"/>
    <cellStyle name="Обычный 3 2 2 6" xfId="296"/>
    <cellStyle name="Обычный 3 2 2 6 10" xfId="6685"/>
    <cellStyle name="Обычный 3 2 2 6 10 2" xfId="11693"/>
    <cellStyle name="Обычный 3 2 2 6 10 2 2" xfId="39978"/>
    <cellStyle name="Обычный 3 2 2 6 10 3" xfId="25675"/>
    <cellStyle name="Обычный 3 2 2 6 10 3 2" xfId="53959"/>
    <cellStyle name="Обычный 3 2 2 6 10 4" xfId="34972"/>
    <cellStyle name="Обычный 3 2 2 6 11" xfId="11692"/>
    <cellStyle name="Обычный 3 2 2 6 11 2" xfId="39977"/>
    <cellStyle name="Обычный 3 2 2 6 12" xfId="14533"/>
    <cellStyle name="Обычный 3 2 2 6 12 2" xfId="42818"/>
    <cellStyle name="Обычный 3 2 2 6 13" xfId="19572"/>
    <cellStyle name="Обычный 3 2 2 6 13 2" xfId="47856"/>
    <cellStyle name="Обычный 3 2 2 6 14" xfId="20829"/>
    <cellStyle name="Обычный 3 2 2 6 14 2" xfId="49113"/>
    <cellStyle name="Обычный 3 2 2 6 15" xfId="25674"/>
    <cellStyle name="Обычный 3 2 2 6 15 2" xfId="53958"/>
    <cellStyle name="Обычный 3 2 2 6 16" xfId="28675"/>
    <cellStyle name="Обычный 3 2 2 6 17" xfId="57239"/>
    <cellStyle name="Обычный 3 2 2 6 18" xfId="58136"/>
    <cellStyle name="Обычный 3 2 2 6 19" xfId="59482"/>
    <cellStyle name="Обычный 3 2 2 6 2" xfId="538"/>
    <cellStyle name="Обычный 3 2 2 6 2 10" xfId="19573"/>
    <cellStyle name="Обычный 3 2 2 6 2 10 2" xfId="47857"/>
    <cellStyle name="Обычный 3 2 2 6 2 11" xfId="20830"/>
    <cellStyle name="Обычный 3 2 2 6 2 11 2" xfId="49114"/>
    <cellStyle name="Обычный 3 2 2 6 2 12" xfId="25676"/>
    <cellStyle name="Обычный 3 2 2 6 2 12 2" xfId="53960"/>
    <cellStyle name="Обычный 3 2 2 6 2 13" xfId="28839"/>
    <cellStyle name="Обычный 3 2 2 6 2 14" xfId="58137"/>
    <cellStyle name="Обычный 3 2 2 6 2 15" xfId="59483"/>
    <cellStyle name="Обычный 3 2 2 6 2 2" xfId="876"/>
    <cellStyle name="Обычный 3 2 2 6 2 2 10" xfId="20831"/>
    <cellStyle name="Обычный 3 2 2 6 2 2 10 2" xfId="49115"/>
    <cellStyle name="Обычный 3 2 2 6 2 2 11" xfId="25677"/>
    <cellStyle name="Обычный 3 2 2 6 2 2 11 2" xfId="53961"/>
    <cellStyle name="Обычный 3 2 2 6 2 2 12" xfId="29168"/>
    <cellStyle name="Обычный 3 2 2 6 2 2 13" xfId="58138"/>
    <cellStyle name="Обычный 3 2 2 6 2 2 14" xfId="59484"/>
    <cellStyle name="Обычный 3 2 2 6 2 2 2" xfId="1344"/>
    <cellStyle name="Обычный 3 2 2 6 2 2 2 10" xfId="29635"/>
    <cellStyle name="Обычный 3 2 2 6 2 2 2 11" xfId="58139"/>
    <cellStyle name="Обычный 3 2 2 6 2 2 2 12" xfId="59485"/>
    <cellStyle name="Обычный 3 2 2 6 2 2 2 2" xfId="3320"/>
    <cellStyle name="Обычный 3 2 2 6 2 2 2 2 2" xfId="11697"/>
    <cellStyle name="Обычный 3 2 2 6 2 2 2 2 2 2" xfId="39982"/>
    <cellStyle name="Обычный 3 2 2 6 2 2 2 2 3" xfId="17468"/>
    <cellStyle name="Обычный 3 2 2 6 2 2 2 2 3 2" xfId="45753"/>
    <cellStyle name="Обычный 3 2 2 6 2 2 2 2 4" xfId="25679"/>
    <cellStyle name="Обычный 3 2 2 6 2 2 2 2 4 2" xfId="53963"/>
    <cellStyle name="Обычный 3 2 2 6 2 2 2 2 5" xfId="31610"/>
    <cellStyle name="Обычный 3 2 2 6 2 2 2 2 6" xfId="60839"/>
    <cellStyle name="Обычный 3 2 2 6 2 2 2 3" xfId="5370"/>
    <cellStyle name="Обычный 3 2 2 6 2 2 2 3 2" xfId="11698"/>
    <cellStyle name="Обычный 3 2 2 6 2 2 2 3 2 2" xfId="39983"/>
    <cellStyle name="Обычный 3 2 2 6 2 2 2 3 3" xfId="25680"/>
    <cellStyle name="Обычный 3 2 2 6 2 2 2 3 3 2" xfId="53964"/>
    <cellStyle name="Обычный 3 2 2 6 2 2 2 3 4" xfId="33659"/>
    <cellStyle name="Обычный 3 2 2 6 2 2 2 4" xfId="6688"/>
    <cellStyle name="Обычный 3 2 2 6 2 2 2 4 2" xfId="11699"/>
    <cellStyle name="Обычный 3 2 2 6 2 2 2 4 2 2" xfId="39984"/>
    <cellStyle name="Обычный 3 2 2 6 2 2 2 4 3" xfId="25681"/>
    <cellStyle name="Обычный 3 2 2 6 2 2 2 4 3 2" xfId="53965"/>
    <cellStyle name="Обычный 3 2 2 6 2 2 2 4 4" xfId="34975"/>
    <cellStyle name="Обычный 3 2 2 6 2 2 2 5" xfId="11696"/>
    <cellStyle name="Обычный 3 2 2 6 2 2 2 5 2" xfId="39981"/>
    <cellStyle name="Обычный 3 2 2 6 2 2 2 6" xfId="15493"/>
    <cellStyle name="Обычный 3 2 2 6 2 2 2 6 2" xfId="43778"/>
    <cellStyle name="Обычный 3 2 2 6 2 2 2 7" xfId="19575"/>
    <cellStyle name="Обычный 3 2 2 6 2 2 2 7 2" xfId="47859"/>
    <cellStyle name="Обычный 3 2 2 6 2 2 2 8" xfId="20832"/>
    <cellStyle name="Обычный 3 2 2 6 2 2 2 8 2" xfId="49116"/>
    <cellStyle name="Обычный 3 2 2 6 2 2 2 9" xfId="25678"/>
    <cellStyle name="Обычный 3 2 2 6 2 2 2 9 2" xfId="53962"/>
    <cellStyle name="Обычный 3 2 2 6 2 2 3" xfId="2195"/>
    <cellStyle name="Обычный 3 2 2 6 2 2 3 2" xfId="4170"/>
    <cellStyle name="Обычный 3 2 2 6 2 2 3 2 2" xfId="11701"/>
    <cellStyle name="Обычный 3 2 2 6 2 2 3 2 2 2" xfId="39986"/>
    <cellStyle name="Обычный 3 2 2 6 2 2 3 2 3" xfId="18318"/>
    <cellStyle name="Обычный 3 2 2 6 2 2 3 2 3 2" xfId="46603"/>
    <cellStyle name="Обычный 3 2 2 6 2 2 3 2 4" xfId="25683"/>
    <cellStyle name="Обычный 3 2 2 6 2 2 3 2 4 2" xfId="53967"/>
    <cellStyle name="Обычный 3 2 2 6 2 2 3 2 5" xfId="32460"/>
    <cellStyle name="Обычный 3 2 2 6 2 2 3 3" xfId="11700"/>
    <cellStyle name="Обычный 3 2 2 6 2 2 3 3 2" xfId="39985"/>
    <cellStyle name="Обычный 3 2 2 6 2 2 3 4" xfId="16343"/>
    <cellStyle name="Обычный 3 2 2 6 2 2 3 4 2" xfId="44628"/>
    <cellStyle name="Обычный 3 2 2 6 2 2 3 5" xfId="25682"/>
    <cellStyle name="Обычный 3 2 2 6 2 2 3 5 2" xfId="53966"/>
    <cellStyle name="Обычный 3 2 2 6 2 2 3 6" xfId="30485"/>
    <cellStyle name="Обычный 3 2 2 6 2 2 3 7" xfId="60838"/>
    <cellStyle name="Обычный 3 2 2 6 2 2 4" xfId="2853"/>
    <cellStyle name="Обычный 3 2 2 6 2 2 4 2" xfId="11702"/>
    <cellStyle name="Обычный 3 2 2 6 2 2 4 2 2" xfId="39987"/>
    <cellStyle name="Обычный 3 2 2 6 2 2 4 3" xfId="17001"/>
    <cellStyle name="Обычный 3 2 2 6 2 2 4 3 2" xfId="45286"/>
    <cellStyle name="Обычный 3 2 2 6 2 2 4 4" xfId="25684"/>
    <cellStyle name="Обычный 3 2 2 6 2 2 4 4 2" xfId="53968"/>
    <cellStyle name="Обычный 3 2 2 6 2 2 4 5" xfId="31143"/>
    <cellStyle name="Обычный 3 2 2 6 2 2 5" xfId="5369"/>
    <cellStyle name="Обычный 3 2 2 6 2 2 5 2" xfId="11703"/>
    <cellStyle name="Обычный 3 2 2 6 2 2 5 2 2" xfId="39988"/>
    <cellStyle name="Обычный 3 2 2 6 2 2 5 3" xfId="25685"/>
    <cellStyle name="Обычный 3 2 2 6 2 2 5 3 2" xfId="53969"/>
    <cellStyle name="Обычный 3 2 2 6 2 2 5 4" xfId="33658"/>
    <cellStyle name="Обычный 3 2 2 6 2 2 6" xfId="6687"/>
    <cellStyle name="Обычный 3 2 2 6 2 2 6 2" xfId="11704"/>
    <cellStyle name="Обычный 3 2 2 6 2 2 6 2 2" xfId="39989"/>
    <cellStyle name="Обычный 3 2 2 6 2 2 6 3" xfId="25686"/>
    <cellStyle name="Обычный 3 2 2 6 2 2 6 3 2" xfId="53970"/>
    <cellStyle name="Обычный 3 2 2 6 2 2 6 4" xfId="34974"/>
    <cellStyle name="Обычный 3 2 2 6 2 2 7" xfId="11695"/>
    <cellStyle name="Обычный 3 2 2 6 2 2 7 2" xfId="39980"/>
    <cellStyle name="Обычный 3 2 2 6 2 2 8" xfId="15026"/>
    <cellStyle name="Обычный 3 2 2 6 2 2 8 2" xfId="43311"/>
    <cellStyle name="Обычный 3 2 2 6 2 2 9" xfId="19574"/>
    <cellStyle name="Обычный 3 2 2 6 2 2 9 2" xfId="47858"/>
    <cellStyle name="Обычный 3 2 2 6 2 3" xfId="1343"/>
    <cellStyle name="Обычный 3 2 2 6 2 3 10" xfId="29634"/>
    <cellStyle name="Обычный 3 2 2 6 2 3 11" xfId="58140"/>
    <cellStyle name="Обычный 3 2 2 6 2 3 12" xfId="59486"/>
    <cellStyle name="Обычный 3 2 2 6 2 3 2" xfId="3319"/>
    <cellStyle name="Обычный 3 2 2 6 2 3 2 2" xfId="11706"/>
    <cellStyle name="Обычный 3 2 2 6 2 3 2 2 2" xfId="39991"/>
    <cellStyle name="Обычный 3 2 2 6 2 3 2 3" xfId="17467"/>
    <cellStyle name="Обычный 3 2 2 6 2 3 2 3 2" xfId="45752"/>
    <cellStyle name="Обычный 3 2 2 6 2 3 2 4" xfId="25688"/>
    <cellStyle name="Обычный 3 2 2 6 2 3 2 4 2" xfId="53972"/>
    <cellStyle name="Обычный 3 2 2 6 2 3 2 5" xfId="31609"/>
    <cellStyle name="Обычный 3 2 2 6 2 3 2 6" xfId="60840"/>
    <cellStyle name="Обычный 3 2 2 6 2 3 3" xfId="5371"/>
    <cellStyle name="Обычный 3 2 2 6 2 3 3 2" xfId="11707"/>
    <cellStyle name="Обычный 3 2 2 6 2 3 3 2 2" xfId="39992"/>
    <cellStyle name="Обычный 3 2 2 6 2 3 3 3" xfId="25689"/>
    <cellStyle name="Обычный 3 2 2 6 2 3 3 3 2" xfId="53973"/>
    <cellStyle name="Обычный 3 2 2 6 2 3 3 4" xfId="33660"/>
    <cellStyle name="Обычный 3 2 2 6 2 3 4" xfId="6689"/>
    <cellStyle name="Обычный 3 2 2 6 2 3 4 2" xfId="11708"/>
    <cellStyle name="Обычный 3 2 2 6 2 3 4 2 2" xfId="39993"/>
    <cellStyle name="Обычный 3 2 2 6 2 3 4 3" xfId="25690"/>
    <cellStyle name="Обычный 3 2 2 6 2 3 4 3 2" xfId="53974"/>
    <cellStyle name="Обычный 3 2 2 6 2 3 4 4" xfId="34976"/>
    <cellStyle name="Обычный 3 2 2 6 2 3 5" xfId="11705"/>
    <cellStyle name="Обычный 3 2 2 6 2 3 5 2" xfId="39990"/>
    <cellStyle name="Обычный 3 2 2 6 2 3 6" xfId="15492"/>
    <cellStyle name="Обычный 3 2 2 6 2 3 6 2" xfId="43777"/>
    <cellStyle name="Обычный 3 2 2 6 2 3 7" xfId="19576"/>
    <cellStyle name="Обычный 3 2 2 6 2 3 7 2" xfId="47860"/>
    <cellStyle name="Обычный 3 2 2 6 2 3 8" xfId="20833"/>
    <cellStyle name="Обычный 3 2 2 6 2 3 8 2" xfId="49117"/>
    <cellStyle name="Обычный 3 2 2 6 2 3 9" xfId="25687"/>
    <cellStyle name="Обычный 3 2 2 6 2 3 9 2" xfId="53971"/>
    <cellStyle name="Обычный 3 2 2 6 2 4" xfId="1866"/>
    <cellStyle name="Обычный 3 2 2 6 2 4 2" xfId="3841"/>
    <cellStyle name="Обычный 3 2 2 6 2 4 2 2" xfId="11710"/>
    <cellStyle name="Обычный 3 2 2 6 2 4 2 2 2" xfId="39995"/>
    <cellStyle name="Обычный 3 2 2 6 2 4 2 3" xfId="17989"/>
    <cellStyle name="Обычный 3 2 2 6 2 4 2 3 2" xfId="46274"/>
    <cellStyle name="Обычный 3 2 2 6 2 4 2 4" xfId="25692"/>
    <cellStyle name="Обычный 3 2 2 6 2 4 2 4 2" xfId="53976"/>
    <cellStyle name="Обычный 3 2 2 6 2 4 2 5" xfId="32131"/>
    <cellStyle name="Обычный 3 2 2 6 2 4 3" xfId="11709"/>
    <cellStyle name="Обычный 3 2 2 6 2 4 3 2" xfId="39994"/>
    <cellStyle name="Обычный 3 2 2 6 2 4 4" xfId="16014"/>
    <cellStyle name="Обычный 3 2 2 6 2 4 4 2" xfId="44299"/>
    <cellStyle name="Обычный 3 2 2 6 2 4 5" xfId="25691"/>
    <cellStyle name="Обычный 3 2 2 6 2 4 5 2" xfId="53975"/>
    <cellStyle name="Обычный 3 2 2 6 2 4 6" xfId="30156"/>
    <cellStyle name="Обычный 3 2 2 6 2 4 7" xfId="60837"/>
    <cellStyle name="Обычный 3 2 2 6 2 5" xfId="2524"/>
    <cellStyle name="Обычный 3 2 2 6 2 5 2" xfId="11711"/>
    <cellStyle name="Обычный 3 2 2 6 2 5 2 2" xfId="39996"/>
    <cellStyle name="Обычный 3 2 2 6 2 5 3" xfId="16672"/>
    <cellStyle name="Обычный 3 2 2 6 2 5 3 2" xfId="44957"/>
    <cellStyle name="Обычный 3 2 2 6 2 5 4" xfId="25693"/>
    <cellStyle name="Обычный 3 2 2 6 2 5 4 2" xfId="53977"/>
    <cellStyle name="Обычный 3 2 2 6 2 5 5" xfId="30814"/>
    <cellStyle name="Обычный 3 2 2 6 2 6" xfId="5368"/>
    <cellStyle name="Обычный 3 2 2 6 2 6 2" xfId="11712"/>
    <cellStyle name="Обычный 3 2 2 6 2 6 2 2" xfId="39997"/>
    <cellStyle name="Обычный 3 2 2 6 2 6 3" xfId="25694"/>
    <cellStyle name="Обычный 3 2 2 6 2 6 3 2" xfId="53978"/>
    <cellStyle name="Обычный 3 2 2 6 2 6 4" xfId="33657"/>
    <cellStyle name="Обычный 3 2 2 6 2 7" xfId="6686"/>
    <cellStyle name="Обычный 3 2 2 6 2 7 2" xfId="11713"/>
    <cellStyle name="Обычный 3 2 2 6 2 7 2 2" xfId="39998"/>
    <cellStyle name="Обычный 3 2 2 6 2 7 3" xfId="25695"/>
    <cellStyle name="Обычный 3 2 2 6 2 7 3 2" xfId="53979"/>
    <cellStyle name="Обычный 3 2 2 6 2 7 4" xfId="34973"/>
    <cellStyle name="Обычный 3 2 2 6 2 8" xfId="11694"/>
    <cellStyle name="Обычный 3 2 2 6 2 8 2" xfId="39979"/>
    <cellStyle name="Обычный 3 2 2 6 2 9" xfId="14697"/>
    <cellStyle name="Обычный 3 2 2 6 2 9 2" xfId="42982"/>
    <cellStyle name="Обычный 3 2 2 6 3" xfId="710"/>
    <cellStyle name="Обычный 3 2 2 6 3 10" xfId="20834"/>
    <cellStyle name="Обычный 3 2 2 6 3 10 2" xfId="49118"/>
    <cellStyle name="Обычный 3 2 2 6 3 11" xfId="25696"/>
    <cellStyle name="Обычный 3 2 2 6 3 11 2" xfId="53980"/>
    <cellStyle name="Обычный 3 2 2 6 3 12" xfId="29004"/>
    <cellStyle name="Обычный 3 2 2 6 3 13" xfId="58141"/>
    <cellStyle name="Обычный 3 2 2 6 3 14" xfId="59487"/>
    <cellStyle name="Обычный 3 2 2 6 3 2" xfId="1345"/>
    <cellStyle name="Обычный 3 2 2 6 3 2 10" xfId="29636"/>
    <cellStyle name="Обычный 3 2 2 6 3 2 11" xfId="58142"/>
    <cellStyle name="Обычный 3 2 2 6 3 2 12" xfId="59488"/>
    <cellStyle name="Обычный 3 2 2 6 3 2 2" xfId="3321"/>
    <cellStyle name="Обычный 3 2 2 6 3 2 2 2" xfId="11716"/>
    <cellStyle name="Обычный 3 2 2 6 3 2 2 2 2" xfId="40001"/>
    <cellStyle name="Обычный 3 2 2 6 3 2 2 3" xfId="17469"/>
    <cellStyle name="Обычный 3 2 2 6 3 2 2 3 2" xfId="45754"/>
    <cellStyle name="Обычный 3 2 2 6 3 2 2 4" xfId="25698"/>
    <cellStyle name="Обычный 3 2 2 6 3 2 2 4 2" xfId="53982"/>
    <cellStyle name="Обычный 3 2 2 6 3 2 2 5" xfId="31611"/>
    <cellStyle name="Обычный 3 2 2 6 3 2 2 6" xfId="60842"/>
    <cellStyle name="Обычный 3 2 2 6 3 2 3" xfId="5373"/>
    <cellStyle name="Обычный 3 2 2 6 3 2 3 2" xfId="11717"/>
    <cellStyle name="Обычный 3 2 2 6 3 2 3 2 2" xfId="40002"/>
    <cellStyle name="Обычный 3 2 2 6 3 2 3 3" xfId="25699"/>
    <cellStyle name="Обычный 3 2 2 6 3 2 3 3 2" xfId="53983"/>
    <cellStyle name="Обычный 3 2 2 6 3 2 3 4" xfId="33662"/>
    <cellStyle name="Обычный 3 2 2 6 3 2 4" xfId="6691"/>
    <cellStyle name="Обычный 3 2 2 6 3 2 4 2" xfId="11718"/>
    <cellStyle name="Обычный 3 2 2 6 3 2 4 2 2" xfId="40003"/>
    <cellStyle name="Обычный 3 2 2 6 3 2 4 3" xfId="25700"/>
    <cellStyle name="Обычный 3 2 2 6 3 2 4 3 2" xfId="53984"/>
    <cellStyle name="Обычный 3 2 2 6 3 2 4 4" xfId="34978"/>
    <cellStyle name="Обычный 3 2 2 6 3 2 5" xfId="11715"/>
    <cellStyle name="Обычный 3 2 2 6 3 2 5 2" xfId="40000"/>
    <cellStyle name="Обычный 3 2 2 6 3 2 6" xfId="15494"/>
    <cellStyle name="Обычный 3 2 2 6 3 2 6 2" xfId="43779"/>
    <cellStyle name="Обычный 3 2 2 6 3 2 7" xfId="19578"/>
    <cellStyle name="Обычный 3 2 2 6 3 2 7 2" xfId="47862"/>
    <cellStyle name="Обычный 3 2 2 6 3 2 8" xfId="20835"/>
    <cellStyle name="Обычный 3 2 2 6 3 2 8 2" xfId="49119"/>
    <cellStyle name="Обычный 3 2 2 6 3 2 9" xfId="25697"/>
    <cellStyle name="Обычный 3 2 2 6 3 2 9 2" xfId="53981"/>
    <cellStyle name="Обычный 3 2 2 6 3 3" xfId="2031"/>
    <cellStyle name="Обычный 3 2 2 6 3 3 2" xfId="4006"/>
    <cellStyle name="Обычный 3 2 2 6 3 3 2 2" xfId="11720"/>
    <cellStyle name="Обычный 3 2 2 6 3 3 2 2 2" xfId="40005"/>
    <cellStyle name="Обычный 3 2 2 6 3 3 2 3" xfId="18154"/>
    <cellStyle name="Обычный 3 2 2 6 3 3 2 3 2" xfId="46439"/>
    <cellStyle name="Обычный 3 2 2 6 3 3 2 4" xfId="25702"/>
    <cellStyle name="Обычный 3 2 2 6 3 3 2 4 2" xfId="53986"/>
    <cellStyle name="Обычный 3 2 2 6 3 3 2 5" xfId="32296"/>
    <cellStyle name="Обычный 3 2 2 6 3 3 3" xfId="11719"/>
    <cellStyle name="Обычный 3 2 2 6 3 3 3 2" xfId="40004"/>
    <cellStyle name="Обычный 3 2 2 6 3 3 4" xfId="16179"/>
    <cellStyle name="Обычный 3 2 2 6 3 3 4 2" xfId="44464"/>
    <cellStyle name="Обычный 3 2 2 6 3 3 5" xfId="25701"/>
    <cellStyle name="Обычный 3 2 2 6 3 3 5 2" xfId="53985"/>
    <cellStyle name="Обычный 3 2 2 6 3 3 6" xfId="30321"/>
    <cellStyle name="Обычный 3 2 2 6 3 3 7" xfId="60841"/>
    <cellStyle name="Обычный 3 2 2 6 3 4" xfId="2689"/>
    <cellStyle name="Обычный 3 2 2 6 3 4 2" xfId="11721"/>
    <cellStyle name="Обычный 3 2 2 6 3 4 2 2" xfId="40006"/>
    <cellStyle name="Обычный 3 2 2 6 3 4 3" xfId="16837"/>
    <cellStyle name="Обычный 3 2 2 6 3 4 3 2" xfId="45122"/>
    <cellStyle name="Обычный 3 2 2 6 3 4 4" xfId="25703"/>
    <cellStyle name="Обычный 3 2 2 6 3 4 4 2" xfId="53987"/>
    <cellStyle name="Обычный 3 2 2 6 3 4 5" xfId="30979"/>
    <cellStyle name="Обычный 3 2 2 6 3 5" xfId="5372"/>
    <cellStyle name="Обычный 3 2 2 6 3 5 2" xfId="11722"/>
    <cellStyle name="Обычный 3 2 2 6 3 5 2 2" xfId="40007"/>
    <cellStyle name="Обычный 3 2 2 6 3 5 3" xfId="25704"/>
    <cellStyle name="Обычный 3 2 2 6 3 5 3 2" xfId="53988"/>
    <cellStyle name="Обычный 3 2 2 6 3 5 4" xfId="33661"/>
    <cellStyle name="Обычный 3 2 2 6 3 6" xfId="6690"/>
    <cellStyle name="Обычный 3 2 2 6 3 6 2" xfId="11723"/>
    <cellStyle name="Обычный 3 2 2 6 3 6 2 2" xfId="40008"/>
    <cellStyle name="Обычный 3 2 2 6 3 6 3" xfId="25705"/>
    <cellStyle name="Обычный 3 2 2 6 3 6 3 2" xfId="53989"/>
    <cellStyle name="Обычный 3 2 2 6 3 6 4" xfId="34977"/>
    <cellStyle name="Обычный 3 2 2 6 3 7" xfId="11714"/>
    <cellStyle name="Обычный 3 2 2 6 3 7 2" xfId="39999"/>
    <cellStyle name="Обычный 3 2 2 6 3 8" xfId="14862"/>
    <cellStyle name="Обычный 3 2 2 6 3 8 2" xfId="43147"/>
    <cellStyle name="Обычный 3 2 2 6 3 9" xfId="19577"/>
    <cellStyle name="Обычный 3 2 2 6 3 9 2" xfId="47861"/>
    <cellStyle name="Обычный 3 2 2 6 4" xfId="1342"/>
    <cellStyle name="Обычный 3 2 2 6 4 10" xfId="29633"/>
    <cellStyle name="Обычный 3 2 2 6 4 11" xfId="58143"/>
    <cellStyle name="Обычный 3 2 2 6 4 12" xfId="59489"/>
    <cellStyle name="Обычный 3 2 2 6 4 2" xfId="3318"/>
    <cellStyle name="Обычный 3 2 2 6 4 2 2" xfId="11725"/>
    <cellStyle name="Обычный 3 2 2 6 4 2 2 2" xfId="40010"/>
    <cellStyle name="Обычный 3 2 2 6 4 2 3" xfId="17466"/>
    <cellStyle name="Обычный 3 2 2 6 4 2 3 2" xfId="45751"/>
    <cellStyle name="Обычный 3 2 2 6 4 2 4" xfId="25707"/>
    <cellStyle name="Обычный 3 2 2 6 4 2 4 2" xfId="53991"/>
    <cellStyle name="Обычный 3 2 2 6 4 2 5" xfId="31608"/>
    <cellStyle name="Обычный 3 2 2 6 4 2 6" xfId="60843"/>
    <cellStyle name="Обычный 3 2 2 6 4 3" xfId="5374"/>
    <cellStyle name="Обычный 3 2 2 6 4 3 2" xfId="11726"/>
    <cellStyle name="Обычный 3 2 2 6 4 3 2 2" xfId="40011"/>
    <cellStyle name="Обычный 3 2 2 6 4 3 3" xfId="25708"/>
    <cellStyle name="Обычный 3 2 2 6 4 3 3 2" xfId="53992"/>
    <cellStyle name="Обычный 3 2 2 6 4 3 4" xfId="33663"/>
    <cellStyle name="Обычный 3 2 2 6 4 4" xfId="6692"/>
    <cellStyle name="Обычный 3 2 2 6 4 4 2" xfId="11727"/>
    <cellStyle name="Обычный 3 2 2 6 4 4 2 2" xfId="40012"/>
    <cellStyle name="Обычный 3 2 2 6 4 4 3" xfId="25709"/>
    <cellStyle name="Обычный 3 2 2 6 4 4 3 2" xfId="53993"/>
    <cellStyle name="Обычный 3 2 2 6 4 4 4" xfId="34979"/>
    <cellStyle name="Обычный 3 2 2 6 4 5" xfId="11724"/>
    <cellStyle name="Обычный 3 2 2 6 4 5 2" xfId="40009"/>
    <cellStyle name="Обычный 3 2 2 6 4 6" xfId="15491"/>
    <cellStyle name="Обычный 3 2 2 6 4 6 2" xfId="43776"/>
    <cellStyle name="Обычный 3 2 2 6 4 7" xfId="19579"/>
    <cellStyle name="Обычный 3 2 2 6 4 7 2" xfId="47863"/>
    <cellStyle name="Обычный 3 2 2 6 4 8" xfId="20836"/>
    <cellStyle name="Обычный 3 2 2 6 4 8 2" xfId="49120"/>
    <cellStyle name="Обычный 3 2 2 6 4 9" xfId="25706"/>
    <cellStyle name="Обычный 3 2 2 6 4 9 2" xfId="53990"/>
    <cellStyle name="Обычный 3 2 2 6 5" xfId="1702"/>
    <cellStyle name="Обычный 3 2 2 6 5 2" xfId="3677"/>
    <cellStyle name="Обычный 3 2 2 6 5 2 2" xfId="11729"/>
    <cellStyle name="Обычный 3 2 2 6 5 2 2 2" xfId="40014"/>
    <cellStyle name="Обычный 3 2 2 6 5 2 3" xfId="17825"/>
    <cellStyle name="Обычный 3 2 2 6 5 2 3 2" xfId="46110"/>
    <cellStyle name="Обычный 3 2 2 6 5 2 4" xfId="25711"/>
    <cellStyle name="Обычный 3 2 2 6 5 2 4 2" xfId="53995"/>
    <cellStyle name="Обычный 3 2 2 6 5 2 5" xfId="31967"/>
    <cellStyle name="Обычный 3 2 2 6 5 3" xfId="11728"/>
    <cellStyle name="Обычный 3 2 2 6 5 3 2" xfId="40013"/>
    <cellStyle name="Обычный 3 2 2 6 5 4" xfId="15850"/>
    <cellStyle name="Обычный 3 2 2 6 5 4 2" xfId="44135"/>
    <cellStyle name="Обычный 3 2 2 6 5 5" xfId="25710"/>
    <cellStyle name="Обычный 3 2 2 6 5 5 2" xfId="53994"/>
    <cellStyle name="Обычный 3 2 2 6 5 6" xfId="29992"/>
    <cellStyle name="Обычный 3 2 2 6 5 7" xfId="60836"/>
    <cellStyle name="Обычный 3 2 2 6 6" xfId="2360"/>
    <cellStyle name="Обычный 3 2 2 6 6 2" xfId="11730"/>
    <cellStyle name="Обычный 3 2 2 6 6 2 2" xfId="40015"/>
    <cellStyle name="Обычный 3 2 2 6 6 3" xfId="16508"/>
    <cellStyle name="Обычный 3 2 2 6 6 3 2" xfId="44793"/>
    <cellStyle name="Обычный 3 2 2 6 6 4" xfId="25712"/>
    <cellStyle name="Обычный 3 2 2 6 6 4 2" xfId="53996"/>
    <cellStyle name="Обычный 3 2 2 6 6 5" xfId="30650"/>
    <cellStyle name="Обычный 3 2 2 6 7" xfId="4325"/>
    <cellStyle name="Обычный 3 2 2 6 7 2" xfId="11731"/>
    <cellStyle name="Обычный 3 2 2 6 7 2 2" xfId="40016"/>
    <cellStyle name="Обычный 3 2 2 6 7 3" xfId="18473"/>
    <cellStyle name="Обычный 3 2 2 6 7 3 2" xfId="46758"/>
    <cellStyle name="Обычный 3 2 2 6 7 4" xfId="25713"/>
    <cellStyle name="Обычный 3 2 2 6 7 4 2" xfId="53997"/>
    <cellStyle name="Обычный 3 2 2 6 7 5" xfId="32615"/>
    <cellStyle name="Обычный 3 2 2 6 8" xfId="4488"/>
    <cellStyle name="Обычный 3 2 2 6 8 2" xfId="11732"/>
    <cellStyle name="Обычный 3 2 2 6 8 2 2" xfId="40017"/>
    <cellStyle name="Обычный 3 2 2 6 8 3" xfId="18636"/>
    <cellStyle name="Обычный 3 2 2 6 8 3 2" xfId="46921"/>
    <cellStyle name="Обычный 3 2 2 6 8 4" xfId="25714"/>
    <cellStyle name="Обычный 3 2 2 6 8 4 2" xfId="53998"/>
    <cellStyle name="Обычный 3 2 2 6 8 5" xfId="32778"/>
    <cellStyle name="Обычный 3 2 2 6 9" xfId="5367"/>
    <cellStyle name="Обычный 3 2 2 6 9 2" xfId="11733"/>
    <cellStyle name="Обычный 3 2 2 6 9 2 2" xfId="40018"/>
    <cellStyle name="Обычный 3 2 2 6 9 3" xfId="25715"/>
    <cellStyle name="Обычный 3 2 2 6 9 3 2" xfId="53999"/>
    <cellStyle name="Обычный 3 2 2 6 9 4" xfId="33656"/>
    <cellStyle name="Обычный 3 2 2 7" xfId="526"/>
    <cellStyle name="Обычный 3 2 2 7 10" xfId="19580"/>
    <cellStyle name="Обычный 3 2 2 7 10 2" xfId="47864"/>
    <cellStyle name="Обычный 3 2 2 7 11" xfId="20837"/>
    <cellStyle name="Обычный 3 2 2 7 11 2" xfId="49121"/>
    <cellStyle name="Обычный 3 2 2 7 12" xfId="25716"/>
    <cellStyle name="Обычный 3 2 2 7 12 2" xfId="54000"/>
    <cellStyle name="Обычный 3 2 2 7 13" xfId="28827"/>
    <cellStyle name="Обычный 3 2 2 7 14" xfId="58144"/>
    <cellStyle name="Обычный 3 2 2 7 15" xfId="59490"/>
    <cellStyle name="Обычный 3 2 2 7 2" xfId="864"/>
    <cellStyle name="Обычный 3 2 2 7 2 10" xfId="20838"/>
    <cellStyle name="Обычный 3 2 2 7 2 10 2" xfId="49122"/>
    <cellStyle name="Обычный 3 2 2 7 2 11" xfId="25717"/>
    <cellStyle name="Обычный 3 2 2 7 2 11 2" xfId="54001"/>
    <cellStyle name="Обычный 3 2 2 7 2 12" xfId="29156"/>
    <cellStyle name="Обычный 3 2 2 7 2 13" xfId="58145"/>
    <cellStyle name="Обычный 3 2 2 7 2 14" xfId="59491"/>
    <cellStyle name="Обычный 3 2 2 7 2 2" xfId="1347"/>
    <cellStyle name="Обычный 3 2 2 7 2 2 10" xfId="29638"/>
    <cellStyle name="Обычный 3 2 2 7 2 2 11" xfId="58146"/>
    <cellStyle name="Обычный 3 2 2 7 2 2 12" xfId="59492"/>
    <cellStyle name="Обычный 3 2 2 7 2 2 2" xfId="3323"/>
    <cellStyle name="Обычный 3 2 2 7 2 2 2 2" xfId="11737"/>
    <cellStyle name="Обычный 3 2 2 7 2 2 2 2 2" xfId="40022"/>
    <cellStyle name="Обычный 3 2 2 7 2 2 2 3" xfId="17471"/>
    <cellStyle name="Обычный 3 2 2 7 2 2 2 3 2" xfId="45756"/>
    <cellStyle name="Обычный 3 2 2 7 2 2 2 4" xfId="25719"/>
    <cellStyle name="Обычный 3 2 2 7 2 2 2 4 2" xfId="54003"/>
    <cellStyle name="Обычный 3 2 2 7 2 2 2 5" xfId="31613"/>
    <cellStyle name="Обычный 3 2 2 7 2 2 2 6" xfId="60846"/>
    <cellStyle name="Обычный 3 2 2 7 2 2 3" xfId="5377"/>
    <cellStyle name="Обычный 3 2 2 7 2 2 3 2" xfId="11738"/>
    <cellStyle name="Обычный 3 2 2 7 2 2 3 2 2" xfId="40023"/>
    <cellStyle name="Обычный 3 2 2 7 2 2 3 3" xfId="25720"/>
    <cellStyle name="Обычный 3 2 2 7 2 2 3 3 2" xfId="54004"/>
    <cellStyle name="Обычный 3 2 2 7 2 2 3 4" xfId="33666"/>
    <cellStyle name="Обычный 3 2 2 7 2 2 4" xfId="6695"/>
    <cellStyle name="Обычный 3 2 2 7 2 2 4 2" xfId="11739"/>
    <cellStyle name="Обычный 3 2 2 7 2 2 4 2 2" xfId="40024"/>
    <cellStyle name="Обычный 3 2 2 7 2 2 4 3" xfId="25721"/>
    <cellStyle name="Обычный 3 2 2 7 2 2 4 3 2" xfId="54005"/>
    <cellStyle name="Обычный 3 2 2 7 2 2 4 4" xfId="34982"/>
    <cellStyle name="Обычный 3 2 2 7 2 2 5" xfId="11736"/>
    <cellStyle name="Обычный 3 2 2 7 2 2 5 2" xfId="40021"/>
    <cellStyle name="Обычный 3 2 2 7 2 2 6" xfId="15496"/>
    <cellStyle name="Обычный 3 2 2 7 2 2 6 2" xfId="43781"/>
    <cellStyle name="Обычный 3 2 2 7 2 2 7" xfId="19582"/>
    <cellStyle name="Обычный 3 2 2 7 2 2 7 2" xfId="47866"/>
    <cellStyle name="Обычный 3 2 2 7 2 2 8" xfId="20839"/>
    <cellStyle name="Обычный 3 2 2 7 2 2 8 2" xfId="49123"/>
    <cellStyle name="Обычный 3 2 2 7 2 2 9" xfId="25718"/>
    <cellStyle name="Обычный 3 2 2 7 2 2 9 2" xfId="54002"/>
    <cellStyle name="Обычный 3 2 2 7 2 3" xfId="2183"/>
    <cellStyle name="Обычный 3 2 2 7 2 3 2" xfId="4158"/>
    <cellStyle name="Обычный 3 2 2 7 2 3 2 2" xfId="11741"/>
    <cellStyle name="Обычный 3 2 2 7 2 3 2 2 2" xfId="40026"/>
    <cellStyle name="Обычный 3 2 2 7 2 3 2 3" xfId="18306"/>
    <cellStyle name="Обычный 3 2 2 7 2 3 2 3 2" xfId="46591"/>
    <cellStyle name="Обычный 3 2 2 7 2 3 2 4" xfId="25723"/>
    <cellStyle name="Обычный 3 2 2 7 2 3 2 4 2" xfId="54007"/>
    <cellStyle name="Обычный 3 2 2 7 2 3 2 5" xfId="32448"/>
    <cellStyle name="Обычный 3 2 2 7 2 3 3" xfId="11740"/>
    <cellStyle name="Обычный 3 2 2 7 2 3 3 2" xfId="40025"/>
    <cellStyle name="Обычный 3 2 2 7 2 3 4" xfId="16331"/>
    <cellStyle name="Обычный 3 2 2 7 2 3 4 2" xfId="44616"/>
    <cellStyle name="Обычный 3 2 2 7 2 3 5" xfId="25722"/>
    <cellStyle name="Обычный 3 2 2 7 2 3 5 2" xfId="54006"/>
    <cellStyle name="Обычный 3 2 2 7 2 3 6" xfId="30473"/>
    <cellStyle name="Обычный 3 2 2 7 2 3 7" xfId="60845"/>
    <cellStyle name="Обычный 3 2 2 7 2 4" xfId="2841"/>
    <cellStyle name="Обычный 3 2 2 7 2 4 2" xfId="11742"/>
    <cellStyle name="Обычный 3 2 2 7 2 4 2 2" xfId="40027"/>
    <cellStyle name="Обычный 3 2 2 7 2 4 3" xfId="16989"/>
    <cellStyle name="Обычный 3 2 2 7 2 4 3 2" xfId="45274"/>
    <cellStyle name="Обычный 3 2 2 7 2 4 4" xfId="25724"/>
    <cellStyle name="Обычный 3 2 2 7 2 4 4 2" xfId="54008"/>
    <cellStyle name="Обычный 3 2 2 7 2 4 5" xfId="31131"/>
    <cellStyle name="Обычный 3 2 2 7 2 5" xfId="5376"/>
    <cellStyle name="Обычный 3 2 2 7 2 5 2" xfId="11743"/>
    <cellStyle name="Обычный 3 2 2 7 2 5 2 2" xfId="40028"/>
    <cellStyle name="Обычный 3 2 2 7 2 5 3" xfId="25725"/>
    <cellStyle name="Обычный 3 2 2 7 2 5 3 2" xfId="54009"/>
    <cellStyle name="Обычный 3 2 2 7 2 5 4" xfId="33665"/>
    <cellStyle name="Обычный 3 2 2 7 2 6" xfId="6694"/>
    <cellStyle name="Обычный 3 2 2 7 2 6 2" xfId="11744"/>
    <cellStyle name="Обычный 3 2 2 7 2 6 2 2" xfId="40029"/>
    <cellStyle name="Обычный 3 2 2 7 2 6 3" xfId="25726"/>
    <cellStyle name="Обычный 3 2 2 7 2 6 3 2" xfId="54010"/>
    <cellStyle name="Обычный 3 2 2 7 2 6 4" xfId="34981"/>
    <cellStyle name="Обычный 3 2 2 7 2 7" xfId="11735"/>
    <cellStyle name="Обычный 3 2 2 7 2 7 2" xfId="40020"/>
    <cellStyle name="Обычный 3 2 2 7 2 8" xfId="15014"/>
    <cellStyle name="Обычный 3 2 2 7 2 8 2" xfId="43299"/>
    <cellStyle name="Обычный 3 2 2 7 2 9" xfId="19581"/>
    <cellStyle name="Обычный 3 2 2 7 2 9 2" xfId="47865"/>
    <cellStyle name="Обычный 3 2 2 7 3" xfId="1346"/>
    <cellStyle name="Обычный 3 2 2 7 3 10" xfId="29637"/>
    <cellStyle name="Обычный 3 2 2 7 3 11" xfId="58147"/>
    <cellStyle name="Обычный 3 2 2 7 3 12" xfId="59493"/>
    <cellStyle name="Обычный 3 2 2 7 3 2" xfId="3322"/>
    <cellStyle name="Обычный 3 2 2 7 3 2 2" xfId="11746"/>
    <cellStyle name="Обычный 3 2 2 7 3 2 2 2" xfId="40031"/>
    <cellStyle name="Обычный 3 2 2 7 3 2 3" xfId="17470"/>
    <cellStyle name="Обычный 3 2 2 7 3 2 3 2" xfId="45755"/>
    <cellStyle name="Обычный 3 2 2 7 3 2 4" xfId="25728"/>
    <cellStyle name="Обычный 3 2 2 7 3 2 4 2" xfId="54012"/>
    <cellStyle name="Обычный 3 2 2 7 3 2 5" xfId="31612"/>
    <cellStyle name="Обычный 3 2 2 7 3 2 6" xfId="60847"/>
    <cellStyle name="Обычный 3 2 2 7 3 3" xfId="5378"/>
    <cellStyle name="Обычный 3 2 2 7 3 3 2" xfId="11747"/>
    <cellStyle name="Обычный 3 2 2 7 3 3 2 2" xfId="40032"/>
    <cellStyle name="Обычный 3 2 2 7 3 3 3" xfId="25729"/>
    <cellStyle name="Обычный 3 2 2 7 3 3 3 2" xfId="54013"/>
    <cellStyle name="Обычный 3 2 2 7 3 3 4" xfId="33667"/>
    <cellStyle name="Обычный 3 2 2 7 3 4" xfId="6696"/>
    <cellStyle name="Обычный 3 2 2 7 3 4 2" xfId="11748"/>
    <cellStyle name="Обычный 3 2 2 7 3 4 2 2" xfId="40033"/>
    <cellStyle name="Обычный 3 2 2 7 3 4 3" xfId="25730"/>
    <cellStyle name="Обычный 3 2 2 7 3 4 3 2" xfId="54014"/>
    <cellStyle name="Обычный 3 2 2 7 3 4 4" xfId="34983"/>
    <cellStyle name="Обычный 3 2 2 7 3 5" xfId="11745"/>
    <cellStyle name="Обычный 3 2 2 7 3 5 2" xfId="40030"/>
    <cellStyle name="Обычный 3 2 2 7 3 6" xfId="15495"/>
    <cellStyle name="Обычный 3 2 2 7 3 6 2" xfId="43780"/>
    <cellStyle name="Обычный 3 2 2 7 3 7" xfId="19583"/>
    <cellStyle name="Обычный 3 2 2 7 3 7 2" xfId="47867"/>
    <cellStyle name="Обычный 3 2 2 7 3 8" xfId="20840"/>
    <cellStyle name="Обычный 3 2 2 7 3 8 2" xfId="49124"/>
    <cellStyle name="Обычный 3 2 2 7 3 9" xfId="25727"/>
    <cellStyle name="Обычный 3 2 2 7 3 9 2" xfId="54011"/>
    <cellStyle name="Обычный 3 2 2 7 4" xfId="1854"/>
    <cellStyle name="Обычный 3 2 2 7 4 2" xfId="3829"/>
    <cellStyle name="Обычный 3 2 2 7 4 2 2" xfId="11750"/>
    <cellStyle name="Обычный 3 2 2 7 4 2 2 2" xfId="40035"/>
    <cellStyle name="Обычный 3 2 2 7 4 2 3" xfId="17977"/>
    <cellStyle name="Обычный 3 2 2 7 4 2 3 2" xfId="46262"/>
    <cellStyle name="Обычный 3 2 2 7 4 2 4" xfId="25732"/>
    <cellStyle name="Обычный 3 2 2 7 4 2 4 2" xfId="54016"/>
    <cellStyle name="Обычный 3 2 2 7 4 2 5" xfId="32119"/>
    <cellStyle name="Обычный 3 2 2 7 4 3" xfId="11749"/>
    <cellStyle name="Обычный 3 2 2 7 4 3 2" xfId="40034"/>
    <cellStyle name="Обычный 3 2 2 7 4 4" xfId="16002"/>
    <cellStyle name="Обычный 3 2 2 7 4 4 2" xfId="44287"/>
    <cellStyle name="Обычный 3 2 2 7 4 5" xfId="25731"/>
    <cellStyle name="Обычный 3 2 2 7 4 5 2" xfId="54015"/>
    <cellStyle name="Обычный 3 2 2 7 4 6" xfId="30144"/>
    <cellStyle name="Обычный 3 2 2 7 4 7" xfId="60844"/>
    <cellStyle name="Обычный 3 2 2 7 5" xfId="2512"/>
    <cellStyle name="Обычный 3 2 2 7 5 2" xfId="11751"/>
    <cellStyle name="Обычный 3 2 2 7 5 2 2" xfId="40036"/>
    <cellStyle name="Обычный 3 2 2 7 5 3" xfId="16660"/>
    <cellStyle name="Обычный 3 2 2 7 5 3 2" xfId="44945"/>
    <cellStyle name="Обычный 3 2 2 7 5 4" xfId="25733"/>
    <cellStyle name="Обычный 3 2 2 7 5 4 2" xfId="54017"/>
    <cellStyle name="Обычный 3 2 2 7 5 5" xfId="30802"/>
    <cellStyle name="Обычный 3 2 2 7 6" xfId="5375"/>
    <cellStyle name="Обычный 3 2 2 7 6 2" xfId="11752"/>
    <cellStyle name="Обычный 3 2 2 7 6 2 2" xfId="40037"/>
    <cellStyle name="Обычный 3 2 2 7 6 3" xfId="25734"/>
    <cellStyle name="Обычный 3 2 2 7 6 3 2" xfId="54018"/>
    <cellStyle name="Обычный 3 2 2 7 6 4" xfId="33664"/>
    <cellStyle name="Обычный 3 2 2 7 7" xfId="6693"/>
    <cellStyle name="Обычный 3 2 2 7 7 2" xfId="11753"/>
    <cellStyle name="Обычный 3 2 2 7 7 2 2" xfId="40038"/>
    <cellStyle name="Обычный 3 2 2 7 7 3" xfId="25735"/>
    <cellStyle name="Обычный 3 2 2 7 7 3 2" xfId="54019"/>
    <cellStyle name="Обычный 3 2 2 7 7 4" xfId="34980"/>
    <cellStyle name="Обычный 3 2 2 7 8" xfId="11734"/>
    <cellStyle name="Обычный 3 2 2 7 8 2" xfId="40019"/>
    <cellStyle name="Обычный 3 2 2 7 9" xfId="14685"/>
    <cellStyle name="Обычный 3 2 2 7 9 2" xfId="42970"/>
    <cellStyle name="Обычный 3 2 2 8" xfId="698"/>
    <cellStyle name="Обычный 3 2 2 8 10" xfId="20841"/>
    <cellStyle name="Обычный 3 2 2 8 10 2" xfId="49125"/>
    <cellStyle name="Обычный 3 2 2 8 11" xfId="25736"/>
    <cellStyle name="Обычный 3 2 2 8 11 2" xfId="54020"/>
    <cellStyle name="Обычный 3 2 2 8 12" xfId="28992"/>
    <cellStyle name="Обычный 3 2 2 8 13" xfId="58148"/>
    <cellStyle name="Обычный 3 2 2 8 14" xfId="59494"/>
    <cellStyle name="Обычный 3 2 2 8 2" xfId="1348"/>
    <cellStyle name="Обычный 3 2 2 8 2 10" xfId="29639"/>
    <cellStyle name="Обычный 3 2 2 8 2 11" xfId="58149"/>
    <cellStyle name="Обычный 3 2 2 8 2 12" xfId="59495"/>
    <cellStyle name="Обычный 3 2 2 8 2 2" xfId="3324"/>
    <cellStyle name="Обычный 3 2 2 8 2 2 2" xfId="11756"/>
    <cellStyle name="Обычный 3 2 2 8 2 2 2 2" xfId="40041"/>
    <cellStyle name="Обычный 3 2 2 8 2 2 3" xfId="17472"/>
    <cellStyle name="Обычный 3 2 2 8 2 2 3 2" xfId="45757"/>
    <cellStyle name="Обычный 3 2 2 8 2 2 4" xfId="25738"/>
    <cellStyle name="Обычный 3 2 2 8 2 2 4 2" xfId="54022"/>
    <cellStyle name="Обычный 3 2 2 8 2 2 5" xfId="31614"/>
    <cellStyle name="Обычный 3 2 2 8 2 2 6" xfId="60849"/>
    <cellStyle name="Обычный 3 2 2 8 2 3" xfId="5380"/>
    <cellStyle name="Обычный 3 2 2 8 2 3 2" xfId="11757"/>
    <cellStyle name="Обычный 3 2 2 8 2 3 2 2" xfId="40042"/>
    <cellStyle name="Обычный 3 2 2 8 2 3 3" xfId="25739"/>
    <cellStyle name="Обычный 3 2 2 8 2 3 3 2" xfId="54023"/>
    <cellStyle name="Обычный 3 2 2 8 2 3 4" xfId="33669"/>
    <cellStyle name="Обычный 3 2 2 8 2 4" xfId="6698"/>
    <cellStyle name="Обычный 3 2 2 8 2 4 2" xfId="11758"/>
    <cellStyle name="Обычный 3 2 2 8 2 4 2 2" xfId="40043"/>
    <cellStyle name="Обычный 3 2 2 8 2 4 3" xfId="25740"/>
    <cellStyle name="Обычный 3 2 2 8 2 4 3 2" xfId="54024"/>
    <cellStyle name="Обычный 3 2 2 8 2 4 4" xfId="34985"/>
    <cellStyle name="Обычный 3 2 2 8 2 5" xfId="11755"/>
    <cellStyle name="Обычный 3 2 2 8 2 5 2" xfId="40040"/>
    <cellStyle name="Обычный 3 2 2 8 2 6" xfId="15497"/>
    <cellStyle name="Обычный 3 2 2 8 2 6 2" xfId="43782"/>
    <cellStyle name="Обычный 3 2 2 8 2 7" xfId="19585"/>
    <cellStyle name="Обычный 3 2 2 8 2 7 2" xfId="47869"/>
    <cellStyle name="Обычный 3 2 2 8 2 8" xfId="20842"/>
    <cellStyle name="Обычный 3 2 2 8 2 8 2" xfId="49126"/>
    <cellStyle name="Обычный 3 2 2 8 2 9" xfId="25737"/>
    <cellStyle name="Обычный 3 2 2 8 2 9 2" xfId="54021"/>
    <cellStyle name="Обычный 3 2 2 8 3" xfId="2019"/>
    <cellStyle name="Обычный 3 2 2 8 3 2" xfId="3994"/>
    <cellStyle name="Обычный 3 2 2 8 3 2 2" xfId="11760"/>
    <cellStyle name="Обычный 3 2 2 8 3 2 2 2" xfId="40045"/>
    <cellStyle name="Обычный 3 2 2 8 3 2 3" xfId="18142"/>
    <cellStyle name="Обычный 3 2 2 8 3 2 3 2" xfId="46427"/>
    <cellStyle name="Обычный 3 2 2 8 3 2 4" xfId="25742"/>
    <cellStyle name="Обычный 3 2 2 8 3 2 4 2" xfId="54026"/>
    <cellStyle name="Обычный 3 2 2 8 3 2 5" xfId="32284"/>
    <cellStyle name="Обычный 3 2 2 8 3 3" xfId="11759"/>
    <cellStyle name="Обычный 3 2 2 8 3 3 2" xfId="40044"/>
    <cellStyle name="Обычный 3 2 2 8 3 4" xfId="16167"/>
    <cellStyle name="Обычный 3 2 2 8 3 4 2" xfId="44452"/>
    <cellStyle name="Обычный 3 2 2 8 3 5" xfId="25741"/>
    <cellStyle name="Обычный 3 2 2 8 3 5 2" xfId="54025"/>
    <cellStyle name="Обычный 3 2 2 8 3 6" xfId="30309"/>
    <cellStyle name="Обычный 3 2 2 8 3 7" xfId="60848"/>
    <cellStyle name="Обычный 3 2 2 8 4" xfId="2677"/>
    <cellStyle name="Обычный 3 2 2 8 4 2" xfId="11761"/>
    <cellStyle name="Обычный 3 2 2 8 4 2 2" xfId="40046"/>
    <cellStyle name="Обычный 3 2 2 8 4 3" xfId="16825"/>
    <cellStyle name="Обычный 3 2 2 8 4 3 2" xfId="45110"/>
    <cellStyle name="Обычный 3 2 2 8 4 4" xfId="25743"/>
    <cellStyle name="Обычный 3 2 2 8 4 4 2" xfId="54027"/>
    <cellStyle name="Обычный 3 2 2 8 4 5" xfId="30967"/>
    <cellStyle name="Обычный 3 2 2 8 5" xfId="5379"/>
    <cellStyle name="Обычный 3 2 2 8 5 2" xfId="11762"/>
    <cellStyle name="Обычный 3 2 2 8 5 2 2" xfId="40047"/>
    <cellStyle name="Обычный 3 2 2 8 5 3" xfId="25744"/>
    <cellStyle name="Обычный 3 2 2 8 5 3 2" xfId="54028"/>
    <cellStyle name="Обычный 3 2 2 8 5 4" xfId="33668"/>
    <cellStyle name="Обычный 3 2 2 8 6" xfId="6697"/>
    <cellStyle name="Обычный 3 2 2 8 6 2" xfId="11763"/>
    <cellStyle name="Обычный 3 2 2 8 6 2 2" xfId="40048"/>
    <cellStyle name="Обычный 3 2 2 8 6 3" xfId="25745"/>
    <cellStyle name="Обычный 3 2 2 8 6 3 2" xfId="54029"/>
    <cellStyle name="Обычный 3 2 2 8 6 4" xfId="34984"/>
    <cellStyle name="Обычный 3 2 2 8 7" xfId="11754"/>
    <cellStyle name="Обычный 3 2 2 8 7 2" xfId="40039"/>
    <cellStyle name="Обычный 3 2 2 8 8" xfId="14850"/>
    <cellStyle name="Обычный 3 2 2 8 8 2" xfId="43135"/>
    <cellStyle name="Обычный 3 2 2 8 9" xfId="19584"/>
    <cellStyle name="Обычный 3 2 2 8 9 2" xfId="47868"/>
    <cellStyle name="Обычный 3 2 2 9" xfId="1297"/>
    <cellStyle name="Обычный 3 2 2 9 10" xfId="29588"/>
    <cellStyle name="Обычный 3 2 2 9 11" xfId="58150"/>
    <cellStyle name="Обычный 3 2 2 9 12" xfId="59496"/>
    <cellStyle name="Обычный 3 2 2 9 2" xfId="3273"/>
    <cellStyle name="Обычный 3 2 2 9 2 2" xfId="11765"/>
    <cellStyle name="Обычный 3 2 2 9 2 2 2" xfId="40050"/>
    <cellStyle name="Обычный 3 2 2 9 2 3" xfId="17421"/>
    <cellStyle name="Обычный 3 2 2 9 2 3 2" xfId="45706"/>
    <cellStyle name="Обычный 3 2 2 9 2 4" xfId="25747"/>
    <cellStyle name="Обычный 3 2 2 9 2 4 2" xfId="54031"/>
    <cellStyle name="Обычный 3 2 2 9 2 5" xfId="31563"/>
    <cellStyle name="Обычный 3 2 2 9 2 6" xfId="60850"/>
    <cellStyle name="Обычный 3 2 2 9 3" xfId="5381"/>
    <cellStyle name="Обычный 3 2 2 9 3 2" xfId="11766"/>
    <cellStyle name="Обычный 3 2 2 9 3 2 2" xfId="40051"/>
    <cellStyle name="Обычный 3 2 2 9 3 3" xfId="25748"/>
    <cellStyle name="Обычный 3 2 2 9 3 3 2" xfId="54032"/>
    <cellStyle name="Обычный 3 2 2 9 3 4" xfId="33670"/>
    <cellStyle name="Обычный 3 2 2 9 4" xfId="6699"/>
    <cellStyle name="Обычный 3 2 2 9 4 2" xfId="11767"/>
    <cellStyle name="Обычный 3 2 2 9 4 2 2" xfId="40052"/>
    <cellStyle name="Обычный 3 2 2 9 4 3" xfId="25749"/>
    <cellStyle name="Обычный 3 2 2 9 4 3 2" xfId="54033"/>
    <cellStyle name="Обычный 3 2 2 9 4 4" xfId="34986"/>
    <cellStyle name="Обычный 3 2 2 9 5" xfId="11764"/>
    <cellStyle name="Обычный 3 2 2 9 5 2" xfId="40049"/>
    <cellStyle name="Обычный 3 2 2 9 6" xfId="15446"/>
    <cellStyle name="Обычный 3 2 2 9 6 2" xfId="43731"/>
    <cellStyle name="Обычный 3 2 2 9 7" xfId="19586"/>
    <cellStyle name="Обычный 3 2 2 9 7 2" xfId="47870"/>
    <cellStyle name="Обычный 3 2 2 9 8" xfId="20843"/>
    <cellStyle name="Обычный 3 2 2 9 8 2" xfId="49127"/>
    <cellStyle name="Обычный 3 2 2 9 9" xfId="25746"/>
    <cellStyle name="Обычный 3 2 2 9 9 2" xfId="54030"/>
    <cellStyle name="Обычный 3 2 20" xfId="14520"/>
    <cellStyle name="Обычный 3 2 20 2" xfId="42805"/>
    <cellStyle name="Обычный 3 2 21" xfId="18797"/>
    <cellStyle name="Обычный 3 2 21 2" xfId="47081"/>
    <cellStyle name="Обычный 3 2 22" xfId="20736"/>
    <cellStyle name="Обычный 3 2 22 2" xfId="49020"/>
    <cellStyle name="Обычный 3 2 23" xfId="25169"/>
    <cellStyle name="Обычный 3 2 23 2" xfId="53453"/>
    <cellStyle name="Обычный 3 2 24" xfId="28500"/>
    <cellStyle name="Обычный 3 2 24 2" xfId="56784"/>
    <cellStyle name="Обычный 3 2 25" xfId="28662"/>
    <cellStyle name="Обычный 3 2 26" xfId="56944"/>
    <cellStyle name="Обычный 3 2 27" xfId="57148"/>
    <cellStyle name="Обычный 3 2 28" xfId="58043"/>
    <cellStyle name="Обычный 3 2 29" xfId="59389"/>
    <cellStyle name="Обычный 3 2 3" xfId="297"/>
    <cellStyle name="Обычный 3 2 3 10" xfId="2361"/>
    <cellStyle name="Обычный 3 2 3 10 2" xfId="11769"/>
    <cellStyle name="Обычный 3 2 3 10 2 2" xfId="40054"/>
    <cellStyle name="Обычный 3 2 3 10 3" xfId="16509"/>
    <cellStyle name="Обычный 3 2 3 10 3 2" xfId="44794"/>
    <cellStyle name="Обычный 3 2 3 10 4" xfId="25751"/>
    <cellStyle name="Обычный 3 2 3 10 4 2" xfId="54035"/>
    <cellStyle name="Обычный 3 2 3 10 5" xfId="30651"/>
    <cellStyle name="Обычный 3 2 3 11" xfId="4337"/>
    <cellStyle name="Обычный 3 2 3 11 2" xfId="11770"/>
    <cellStyle name="Обычный 3 2 3 11 2 2" xfId="40055"/>
    <cellStyle name="Обычный 3 2 3 11 3" xfId="18485"/>
    <cellStyle name="Обычный 3 2 3 11 3 2" xfId="46770"/>
    <cellStyle name="Обычный 3 2 3 11 4" xfId="25752"/>
    <cellStyle name="Обычный 3 2 3 11 4 2" xfId="54036"/>
    <cellStyle name="Обычный 3 2 3 11 5" xfId="32627"/>
    <cellStyle name="Обычный 3 2 3 12" xfId="4500"/>
    <cellStyle name="Обычный 3 2 3 12 2" xfId="11771"/>
    <cellStyle name="Обычный 3 2 3 12 2 2" xfId="40056"/>
    <cellStyle name="Обычный 3 2 3 12 3" xfId="18648"/>
    <cellStyle name="Обычный 3 2 3 12 3 2" xfId="46933"/>
    <cellStyle name="Обычный 3 2 3 12 4" xfId="25753"/>
    <cellStyle name="Обычный 3 2 3 12 4 2" xfId="54037"/>
    <cellStyle name="Обычный 3 2 3 12 5" xfId="32790"/>
    <cellStyle name="Обычный 3 2 3 13" xfId="5382"/>
    <cellStyle name="Обычный 3 2 3 13 2" xfId="11772"/>
    <cellStyle name="Обычный 3 2 3 13 2 2" xfId="40057"/>
    <cellStyle name="Обычный 3 2 3 13 3" xfId="25754"/>
    <cellStyle name="Обычный 3 2 3 13 3 2" xfId="54038"/>
    <cellStyle name="Обычный 3 2 3 13 4" xfId="33671"/>
    <cellStyle name="Обычный 3 2 3 14" xfId="6700"/>
    <cellStyle name="Обычный 3 2 3 14 2" xfId="11773"/>
    <cellStyle name="Обычный 3 2 3 14 2 2" xfId="40058"/>
    <cellStyle name="Обычный 3 2 3 14 3" xfId="25755"/>
    <cellStyle name="Обычный 3 2 3 14 3 2" xfId="54039"/>
    <cellStyle name="Обычный 3 2 3 14 4" xfId="34987"/>
    <cellStyle name="Обычный 3 2 3 15" xfId="7299"/>
    <cellStyle name="Обычный 3 2 3 15 2" xfId="11774"/>
    <cellStyle name="Обычный 3 2 3 15 2 2" xfId="40059"/>
    <cellStyle name="Обычный 3 2 3 15 3" xfId="25756"/>
    <cellStyle name="Обычный 3 2 3 15 3 2" xfId="54040"/>
    <cellStyle name="Обычный 3 2 3 15 4" xfId="35584"/>
    <cellStyle name="Обычный 3 2 3 16" xfId="11768"/>
    <cellStyle name="Обычный 3 2 3 16 2" xfId="40053"/>
    <cellStyle name="Обычный 3 2 3 17" xfId="14534"/>
    <cellStyle name="Обычный 3 2 3 17 2" xfId="42819"/>
    <cellStyle name="Обычный 3 2 3 18" xfId="18810"/>
    <cellStyle name="Обычный 3 2 3 18 2" xfId="47094"/>
    <cellStyle name="Обычный 3 2 3 19" xfId="20844"/>
    <cellStyle name="Обычный 3 2 3 19 2" xfId="49128"/>
    <cellStyle name="Обычный 3 2 3 2" xfId="298"/>
    <cellStyle name="Обычный 3 2 3 2 10" xfId="4338"/>
    <cellStyle name="Обычный 3 2 3 2 10 2" xfId="11776"/>
    <cellStyle name="Обычный 3 2 3 2 10 2 2" xfId="40061"/>
    <cellStyle name="Обычный 3 2 3 2 10 3" xfId="18486"/>
    <cellStyle name="Обычный 3 2 3 2 10 3 2" xfId="46771"/>
    <cellStyle name="Обычный 3 2 3 2 10 4" xfId="25758"/>
    <cellStyle name="Обычный 3 2 3 2 10 4 2" xfId="54042"/>
    <cellStyle name="Обычный 3 2 3 2 10 5" xfId="32628"/>
    <cellStyle name="Обычный 3 2 3 2 11" xfId="4501"/>
    <cellStyle name="Обычный 3 2 3 2 11 2" xfId="11777"/>
    <cellStyle name="Обычный 3 2 3 2 11 2 2" xfId="40062"/>
    <cellStyle name="Обычный 3 2 3 2 11 3" xfId="18649"/>
    <cellStyle name="Обычный 3 2 3 2 11 3 2" xfId="46934"/>
    <cellStyle name="Обычный 3 2 3 2 11 4" xfId="25759"/>
    <cellStyle name="Обычный 3 2 3 2 11 4 2" xfId="54043"/>
    <cellStyle name="Обычный 3 2 3 2 11 5" xfId="32791"/>
    <cellStyle name="Обычный 3 2 3 2 12" xfId="5383"/>
    <cellStyle name="Обычный 3 2 3 2 12 2" xfId="11778"/>
    <cellStyle name="Обычный 3 2 3 2 12 2 2" xfId="40063"/>
    <cellStyle name="Обычный 3 2 3 2 12 3" xfId="25760"/>
    <cellStyle name="Обычный 3 2 3 2 12 3 2" xfId="54044"/>
    <cellStyle name="Обычный 3 2 3 2 12 4" xfId="33672"/>
    <cellStyle name="Обычный 3 2 3 2 13" xfId="6701"/>
    <cellStyle name="Обычный 3 2 3 2 13 2" xfId="11779"/>
    <cellStyle name="Обычный 3 2 3 2 13 2 2" xfId="40064"/>
    <cellStyle name="Обычный 3 2 3 2 13 3" xfId="25761"/>
    <cellStyle name="Обычный 3 2 3 2 13 3 2" xfId="54045"/>
    <cellStyle name="Обычный 3 2 3 2 13 4" xfId="34988"/>
    <cellStyle name="Обычный 3 2 3 2 14" xfId="7300"/>
    <cellStyle name="Обычный 3 2 3 2 14 2" xfId="11780"/>
    <cellStyle name="Обычный 3 2 3 2 14 2 2" xfId="40065"/>
    <cellStyle name="Обычный 3 2 3 2 14 3" xfId="25762"/>
    <cellStyle name="Обычный 3 2 3 2 14 3 2" xfId="54046"/>
    <cellStyle name="Обычный 3 2 3 2 14 4" xfId="35585"/>
    <cellStyle name="Обычный 3 2 3 2 15" xfId="11775"/>
    <cellStyle name="Обычный 3 2 3 2 15 2" xfId="40060"/>
    <cellStyle name="Обычный 3 2 3 2 16" xfId="14535"/>
    <cellStyle name="Обычный 3 2 3 2 16 2" xfId="42820"/>
    <cellStyle name="Обычный 3 2 3 2 17" xfId="18811"/>
    <cellStyle name="Обычный 3 2 3 2 17 2" xfId="47095"/>
    <cellStyle name="Обычный 3 2 3 2 18" xfId="20845"/>
    <cellStyle name="Обычный 3 2 3 2 18 2" xfId="49129"/>
    <cellStyle name="Обычный 3 2 3 2 19" xfId="25757"/>
    <cellStyle name="Обычный 3 2 3 2 19 2" xfId="54041"/>
    <cellStyle name="Обычный 3 2 3 2 2" xfId="299"/>
    <cellStyle name="Обычный 3 2 3 2 2 10" xfId="5384"/>
    <cellStyle name="Обычный 3 2 3 2 2 10 2" xfId="11782"/>
    <cellStyle name="Обычный 3 2 3 2 2 10 2 2" xfId="40067"/>
    <cellStyle name="Обычный 3 2 3 2 2 10 3" xfId="25764"/>
    <cellStyle name="Обычный 3 2 3 2 2 10 3 2" xfId="54048"/>
    <cellStyle name="Обычный 3 2 3 2 2 10 4" xfId="33673"/>
    <cellStyle name="Обычный 3 2 3 2 2 11" xfId="6702"/>
    <cellStyle name="Обычный 3 2 3 2 2 11 2" xfId="11783"/>
    <cellStyle name="Обычный 3 2 3 2 2 11 2 2" xfId="40068"/>
    <cellStyle name="Обычный 3 2 3 2 2 11 3" xfId="25765"/>
    <cellStyle name="Обычный 3 2 3 2 2 11 3 2" xfId="54049"/>
    <cellStyle name="Обычный 3 2 3 2 2 11 4" xfId="34989"/>
    <cellStyle name="Обычный 3 2 3 2 2 12" xfId="7301"/>
    <cellStyle name="Обычный 3 2 3 2 2 12 2" xfId="11784"/>
    <cellStyle name="Обычный 3 2 3 2 2 12 2 2" xfId="40069"/>
    <cellStyle name="Обычный 3 2 3 2 2 12 3" xfId="25766"/>
    <cellStyle name="Обычный 3 2 3 2 2 12 3 2" xfId="54050"/>
    <cellStyle name="Обычный 3 2 3 2 2 12 4" xfId="35586"/>
    <cellStyle name="Обычный 3 2 3 2 2 13" xfId="11781"/>
    <cellStyle name="Обычный 3 2 3 2 2 13 2" xfId="40066"/>
    <cellStyle name="Обычный 3 2 3 2 2 14" xfId="14536"/>
    <cellStyle name="Обычный 3 2 3 2 2 14 2" xfId="42821"/>
    <cellStyle name="Обычный 3 2 3 2 2 15" xfId="18812"/>
    <cellStyle name="Обычный 3 2 3 2 2 15 2" xfId="47096"/>
    <cellStyle name="Обычный 3 2 3 2 2 16" xfId="20846"/>
    <cellStyle name="Обычный 3 2 3 2 2 16 2" xfId="49130"/>
    <cellStyle name="Обычный 3 2 3 2 2 17" xfId="25763"/>
    <cellStyle name="Обычный 3 2 3 2 2 17 2" xfId="54047"/>
    <cellStyle name="Обычный 3 2 3 2 2 18" xfId="28515"/>
    <cellStyle name="Обычный 3 2 3 2 2 18 2" xfId="56799"/>
    <cellStyle name="Обычный 3 2 3 2 2 19" xfId="28678"/>
    <cellStyle name="Обычный 3 2 3 2 2 2" xfId="300"/>
    <cellStyle name="Обычный 3 2 3 2 2 2 10" xfId="6703"/>
    <cellStyle name="Обычный 3 2 3 2 2 2 10 2" xfId="11786"/>
    <cellStyle name="Обычный 3 2 3 2 2 2 10 2 2" xfId="40071"/>
    <cellStyle name="Обычный 3 2 3 2 2 2 10 3" xfId="25768"/>
    <cellStyle name="Обычный 3 2 3 2 2 2 10 3 2" xfId="54052"/>
    <cellStyle name="Обычный 3 2 3 2 2 2 10 4" xfId="34990"/>
    <cellStyle name="Обычный 3 2 3 2 2 2 11" xfId="7302"/>
    <cellStyle name="Обычный 3 2 3 2 2 2 11 2" xfId="11787"/>
    <cellStyle name="Обычный 3 2 3 2 2 2 11 2 2" xfId="40072"/>
    <cellStyle name="Обычный 3 2 3 2 2 2 11 3" xfId="25769"/>
    <cellStyle name="Обычный 3 2 3 2 2 2 11 3 2" xfId="54053"/>
    <cellStyle name="Обычный 3 2 3 2 2 2 11 4" xfId="35587"/>
    <cellStyle name="Обычный 3 2 3 2 2 2 12" xfId="11785"/>
    <cellStyle name="Обычный 3 2 3 2 2 2 12 2" xfId="40070"/>
    <cellStyle name="Обычный 3 2 3 2 2 2 13" xfId="14537"/>
    <cellStyle name="Обычный 3 2 3 2 2 2 13 2" xfId="42822"/>
    <cellStyle name="Обычный 3 2 3 2 2 2 14" xfId="18813"/>
    <cellStyle name="Обычный 3 2 3 2 2 2 14 2" xfId="47097"/>
    <cellStyle name="Обычный 3 2 3 2 2 2 15" xfId="20847"/>
    <cellStyle name="Обычный 3 2 3 2 2 2 15 2" xfId="49131"/>
    <cellStyle name="Обычный 3 2 3 2 2 2 16" xfId="25767"/>
    <cellStyle name="Обычный 3 2 3 2 2 2 16 2" xfId="54051"/>
    <cellStyle name="Обычный 3 2 3 2 2 2 17" xfId="28516"/>
    <cellStyle name="Обычный 3 2 3 2 2 2 17 2" xfId="56800"/>
    <cellStyle name="Обычный 3 2 3 2 2 2 18" xfId="28679"/>
    <cellStyle name="Обычный 3 2 3 2 2 2 19" xfId="56960"/>
    <cellStyle name="Обычный 3 2 3 2 2 2 2" xfId="542"/>
    <cellStyle name="Обычный 3 2 3 2 2 2 2 10" xfId="19587"/>
    <cellStyle name="Обычный 3 2 3 2 2 2 2 10 2" xfId="47871"/>
    <cellStyle name="Обычный 3 2 3 2 2 2 2 11" xfId="20848"/>
    <cellStyle name="Обычный 3 2 3 2 2 2 2 11 2" xfId="49132"/>
    <cellStyle name="Обычный 3 2 3 2 2 2 2 12" xfId="25770"/>
    <cellStyle name="Обычный 3 2 3 2 2 2 2 12 2" xfId="54054"/>
    <cellStyle name="Обычный 3 2 3 2 2 2 2 13" xfId="28843"/>
    <cellStyle name="Обычный 3 2 3 2 2 2 2 14" xfId="58155"/>
    <cellStyle name="Обычный 3 2 3 2 2 2 2 15" xfId="59501"/>
    <cellStyle name="Обычный 3 2 3 2 2 2 2 2" xfId="880"/>
    <cellStyle name="Обычный 3 2 3 2 2 2 2 2 10" xfId="20849"/>
    <cellStyle name="Обычный 3 2 3 2 2 2 2 2 10 2" xfId="49133"/>
    <cellStyle name="Обычный 3 2 3 2 2 2 2 2 11" xfId="25771"/>
    <cellStyle name="Обычный 3 2 3 2 2 2 2 2 11 2" xfId="54055"/>
    <cellStyle name="Обычный 3 2 3 2 2 2 2 2 12" xfId="29172"/>
    <cellStyle name="Обычный 3 2 3 2 2 2 2 2 13" xfId="58156"/>
    <cellStyle name="Обычный 3 2 3 2 2 2 2 2 14" xfId="59502"/>
    <cellStyle name="Обычный 3 2 3 2 2 2 2 2 2" xfId="1354"/>
    <cellStyle name="Обычный 3 2 3 2 2 2 2 2 2 10" xfId="29645"/>
    <cellStyle name="Обычный 3 2 3 2 2 2 2 2 2 11" xfId="58157"/>
    <cellStyle name="Обычный 3 2 3 2 2 2 2 2 2 12" xfId="59503"/>
    <cellStyle name="Обычный 3 2 3 2 2 2 2 2 2 2" xfId="3330"/>
    <cellStyle name="Обычный 3 2 3 2 2 2 2 2 2 2 2" xfId="11791"/>
    <cellStyle name="Обычный 3 2 3 2 2 2 2 2 2 2 2 2" xfId="40076"/>
    <cellStyle name="Обычный 3 2 3 2 2 2 2 2 2 2 3" xfId="17478"/>
    <cellStyle name="Обычный 3 2 3 2 2 2 2 2 2 2 3 2" xfId="45763"/>
    <cellStyle name="Обычный 3 2 3 2 2 2 2 2 2 2 4" xfId="25773"/>
    <cellStyle name="Обычный 3 2 3 2 2 2 2 2 2 2 4 2" xfId="54057"/>
    <cellStyle name="Обычный 3 2 3 2 2 2 2 2 2 2 5" xfId="31620"/>
    <cellStyle name="Обычный 3 2 3 2 2 2 2 2 2 2 6" xfId="60857"/>
    <cellStyle name="Обычный 3 2 3 2 2 2 2 2 2 3" xfId="5388"/>
    <cellStyle name="Обычный 3 2 3 2 2 2 2 2 2 3 2" xfId="11792"/>
    <cellStyle name="Обычный 3 2 3 2 2 2 2 2 2 3 2 2" xfId="40077"/>
    <cellStyle name="Обычный 3 2 3 2 2 2 2 2 2 3 3" xfId="25774"/>
    <cellStyle name="Обычный 3 2 3 2 2 2 2 2 2 3 3 2" xfId="54058"/>
    <cellStyle name="Обычный 3 2 3 2 2 2 2 2 2 3 4" xfId="33677"/>
    <cellStyle name="Обычный 3 2 3 2 2 2 2 2 2 4" xfId="6706"/>
    <cellStyle name="Обычный 3 2 3 2 2 2 2 2 2 4 2" xfId="11793"/>
    <cellStyle name="Обычный 3 2 3 2 2 2 2 2 2 4 2 2" xfId="40078"/>
    <cellStyle name="Обычный 3 2 3 2 2 2 2 2 2 4 3" xfId="25775"/>
    <cellStyle name="Обычный 3 2 3 2 2 2 2 2 2 4 3 2" xfId="54059"/>
    <cellStyle name="Обычный 3 2 3 2 2 2 2 2 2 4 4" xfId="34993"/>
    <cellStyle name="Обычный 3 2 3 2 2 2 2 2 2 5" xfId="11790"/>
    <cellStyle name="Обычный 3 2 3 2 2 2 2 2 2 5 2" xfId="40075"/>
    <cellStyle name="Обычный 3 2 3 2 2 2 2 2 2 6" xfId="15503"/>
    <cellStyle name="Обычный 3 2 3 2 2 2 2 2 2 6 2" xfId="43788"/>
    <cellStyle name="Обычный 3 2 3 2 2 2 2 2 2 7" xfId="19589"/>
    <cellStyle name="Обычный 3 2 3 2 2 2 2 2 2 7 2" xfId="47873"/>
    <cellStyle name="Обычный 3 2 3 2 2 2 2 2 2 8" xfId="20850"/>
    <cellStyle name="Обычный 3 2 3 2 2 2 2 2 2 8 2" xfId="49134"/>
    <cellStyle name="Обычный 3 2 3 2 2 2 2 2 2 9" xfId="25772"/>
    <cellStyle name="Обычный 3 2 3 2 2 2 2 2 2 9 2" xfId="54056"/>
    <cellStyle name="Обычный 3 2 3 2 2 2 2 2 3" xfId="2199"/>
    <cellStyle name="Обычный 3 2 3 2 2 2 2 2 3 2" xfId="4174"/>
    <cellStyle name="Обычный 3 2 3 2 2 2 2 2 3 2 2" xfId="11795"/>
    <cellStyle name="Обычный 3 2 3 2 2 2 2 2 3 2 2 2" xfId="40080"/>
    <cellStyle name="Обычный 3 2 3 2 2 2 2 2 3 2 3" xfId="18322"/>
    <cellStyle name="Обычный 3 2 3 2 2 2 2 2 3 2 3 2" xfId="46607"/>
    <cellStyle name="Обычный 3 2 3 2 2 2 2 2 3 2 4" xfId="25777"/>
    <cellStyle name="Обычный 3 2 3 2 2 2 2 2 3 2 4 2" xfId="54061"/>
    <cellStyle name="Обычный 3 2 3 2 2 2 2 2 3 2 5" xfId="32464"/>
    <cellStyle name="Обычный 3 2 3 2 2 2 2 2 3 3" xfId="11794"/>
    <cellStyle name="Обычный 3 2 3 2 2 2 2 2 3 3 2" xfId="40079"/>
    <cellStyle name="Обычный 3 2 3 2 2 2 2 2 3 4" xfId="16347"/>
    <cellStyle name="Обычный 3 2 3 2 2 2 2 2 3 4 2" xfId="44632"/>
    <cellStyle name="Обычный 3 2 3 2 2 2 2 2 3 5" xfId="25776"/>
    <cellStyle name="Обычный 3 2 3 2 2 2 2 2 3 5 2" xfId="54060"/>
    <cellStyle name="Обычный 3 2 3 2 2 2 2 2 3 6" xfId="30489"/>
    <cellStyle name="Обычный 3 2 3 2 2 2 2 2 3 7" xfId="60856"/>
    <cellStyle name="Обычный 3 2 3 2 2 2 2 2 4" xfId="2857"/>
    <cellStyle name="Обычный 3 2 3 2 2 2 2 2 4 2" xfId="11796"/>
    <cellStyle name="Обычный 3 2 3 2 2 2 2 2 4 2 2" xfId="40081"/>
    <cellStyle name="Обычный 3 2 3 2 2 2 2 2 4 3" xfId="17005"/>
    <cellStyle name="Обычный 3 2 3 2 2 2 2 2 4 3 2" xfId="45290"/>
    <cellStyle name="Обычный 3 2 3 2 2 2 2 2 4 4" xfId="25778"/>
    <cellStyle name="Обычный 3 2 3 2 2 2 2 2 4 4 2" xfId="54062"/>
    <cellStyle name="Обычный 3 2 3 2 2 2 2 2 4 5" xfId="31147"/>
    <cellStyle name="Обычный 3 2 3 2 2 2 2 2 5" xfId="5387"/>
    <cellStyle name="Обычный 3 2 3 2 2 2 2 2 5 2" xfId="11797"/>
    <cellStyle name="Обычный 3 2 3 2 2 2 2 2 5 2 2" xfId="40082"/>
    <cellStyle name="Обычный 3 2 3 2 2 2 2 2 5 3" xfId="25779"/>
    <cellStyle name="Обычный 3 2 3 2 2 2 2 2 5 3 2" xfId="54063"/>
    <cellStyle name="Обычный 3 2 3 2 2 2 2 2 5 4" xfId="33676"/>
    <cellStyle name="Обычный 3 2 3 2 2 2 2 2 6" xfId="6705"/>
    <cellStyle name="Обычный 3 2 3 2 2 2 2 2 6 2" xfId="11798"/>
    <cellStyle name="Обычный 3 2 3 2 2 2 2 2 6 2 2" xfId="40083"/>
    <cellStyle name="Обычный 3 2 3 2 2 2 2 2 6 3" xfId="25780"/>
    <cellStyle name="Обычный 3 2 3 2 2 2 2 2 6 3 2" xfId="54064"/>
    <cellStyle name="Обычный 3 2 3 2 2 2 2 2 6 4" xfId="34992"/>
    <cellStyle name="Обычный 3 2 3 2 2 2 2 2 7" xfId="11789"/>
    <cellStyle name="Обычный 3 2 3 2 2 2 2 2 7 2" xfId="40074"/>
    <cellStyle name="Обычный 3 2 3 2 2 2 2 2 8" xfId="15030"/>
    <cellStyle name="Обычный 3 2 3 2 2 2 2 2 8 2" xfId="43315"/>
    <cellStyle name="Обычный 3 2 3 2 2 2 2 2 9" xfId="19588"/>
    <cellStyle name="Обычный 3 2 3 2 2 2 2 2 9 2" xfId="47872"/>
    <cellStyle name="Обычный 3 2 3 2 2 2 2 3" xfId="1353"/>
    <cellStyle name="Обычный 3 2 3 2 2 2 2 3 10" xfId="29644"/>
    <cellStyle name="Обычный 3 2 3 2 2 2 2 3 11" xfId="58158"/>
    <cellStyle name="Обычный 3 2 3 2 2 2 2 3 12" xfId="59504"/>
    <cellStyle name="Обычный 3 2 3 2 2 2 2 3 2" xfId="3329"/>
    <cellStyle name="Обычный 3 2 3 2 2 2 2 3 2 2" xfId="11800"/>
    <cellStyle name="Обычный 3 2 3 2 2 2 2 3 2 2 2" xfId="40085"/>
    <cellStyle name="Обычный 3 2 3 2 2 2 2 3 2 3" xfId="17477"/>
    <cellStyle name="Обычный 3 2 3 2 2 2 2 3 2 3 2" xfId="45762"/>
    <cellStyle name="Обычный 3 2 3 2 2 2 2 3 2 4" xfId="25782"/>
    <cellStyle name="Обычный 3 2 3 2 2 2 2 3 2 4 2" xfId="54066"/>
    <cellStyle name="Обычный 3 2 3 2 2 2 2 3 2 5" xfId="31619"/>
    <cellStyle name="Обычный 3 2 3 2 2 2 2 3 2 6" xfId="60858"/>
    <cellStyle name="Обычный 3 2 3 2 2 2 2 3 3" xfId="5389"/>
    <cellStyle name="Обычный 3 2 3 2 2 2 2 3 3 2" xfId="11801"/>
    <cellStyle name="Обычный 3 2 3 2 2 2 2 3 3 2 2" xfId="40086"/>
    <cellStyle name="Обычный 3 2 3 2 2 2 2 3 3 3" xfId="25783"/>
    <cellStyle name="Обычный 3 2 3 2 2 2 2 3 3 3 2" xfId="54067"/>
    <cellStyle name="Обычный 3 2 3 2 2 2 2 3 3 4" xfId="33678"/>
    <cellStyle name="Обычный 3 2 3 2 2 2 2 3 4" xfId="6707"/>
    <cellStyle name="Обычный 3 2 3 2 2 2 2 3 4 2" xfId="11802"/>
    <cellStyle name="Обычный 3 2 3 2 2 2 2 3 4 2 2" xfId="40087"/>
    <cellStyle name="Обычный 3 2 3 2 2 2 2 3 4 3" xfId="25784"/>
    <cellStyle name="Обычный 3 2 3 2 2 2 2 3 4 3 2" xfId="54068"/>
    <cellStyle name="Обычный 3 2 3 2 2 2 2 3 4 4" xfId="34994"/>
    <cellStyle name="Обычный 3 2 3 2 2 2 2 3 5" xfId="11799"/>
    <cellStyle name="Обычный 3 2 3 2 2 2 2 3 5 2" xfId="40084"/>
    <cellStyle name="Обычный 3 2 3 2 2 2 2 3 6" xfId="15502"/>
    <cellStyle name="Обычный 3 2 3 2 2 2 2 3 6 2" xfId="43787"/>
    <cellStyle name="Обычный 3 2 3 2 2 2 2 3 7" xfId="19590"/>
    <cellStyle name="Обычный 3 2 3 2 2 2 2 3 7 2" xfId="47874"/>
    <cellStyle name="Обычный 3 2 3 2 2 2 2 3 8" xfId="20851"/>
    <cellStyle name="Обычный 3 2 3 2 2 2 2 3 8 2" xfId="49135"/>
    <cellStyle name="Обычный 3 2 3 2 2 2 2 3 9" xfId="25781"/>
    <cellStyle name="Обычный 3 2 3 2 2 2 2 3 9 2" xfId="54065"/>
    <cellStyle name="Обычный 3 2 3 2 2 2 2 4" xfId="1870"/>
    <cellStyle name="Обычный 3 2 3 2 2 2 2 4 2" xfId="3845"/>
    <cellStyle name="Обычный 3 2 3 2 2 2 2 4 2 2" xfId="11804"/>
    <cellStyle name="Обычный 3 2 3 2 2 2 2 4 2 2 2" xfId="40089"/>
    <cellStyle name="Обычный 3 2 3 2 2 2 2 4 2 3" xfId="17993"/>
    <cellStyle name="Обычный 3 2 3 2 2 2 2 4 2 3 2" xfId="46278"/>
    <cellStyle name="Обычный 3 2 3 2 2 2 2 4 2 4" xfId="25786"/>
    <cellStyle name="Обычный 3 2 3 2 2 2 2 4 2 4 2" xfId="54070"/>
    <cellStyle name="Обычный 3 2 3 2 2 2 2 4 2 5" xfId="32135"/>
    <cellStyle name="Обычный 3 2 3 2 2 2 2 4 3" xfId="11803"/>
    <cellStyle name="Обычный 3 2 3 2 2 2 2 4 3 2" xfId="40088"/>
    <cellStyle name="Обычный 3 2 3 2 2 2 2 4 4" xfId="16018"/>
    <cellStyle name="Обычный 3 2 3 2 2 2 2 4 4 2" xfId="44303"/>
    <cellStyle name="Обычный 3 2 3 2 2 2 2 4 5" xfId="25785"/>
    <cellStyle name="Обычный 3 2 3 2 2 2 2 4 5 2" xfId="54069"/>
    <cellStyle name="Обычный 3 2 3 2 2 2 2 4 6" xfId="30160"/>
    <cellStyle name="Обычный 3 2 3 2 2 2 2 4 7" xfId="60855"/>
    <cellStyle name="Обычный 3 2 3 2 2 2 2 5" xfId="2528"/>
    <cellStyle name="Обычный 3 2 3 2 2 2 2 5 2" xfId="11805"/>
    <cellStyle name="Обычный 3 2 3 2 2 2 2 5 2 2" xfId="40090"/>
    <cellStyle name="Обычный 3 2 3 2 2 2 2 5 3" xfId="16676"/>
    <cellStyle name="Обычный 3 2 3 2 2 2 2 5 3 2" xfId="44961"/>
    <cellStyle name="Обычный 3 2 3 2 2 2 2 5 4" xfId="25787"/>
    <cellStyle name="Обычный 3 2 3 2 2 2 2 5 4 2" xfId="54071"/>
    <cellStyle name="Обычный 3 2 3 2 2 2 2 5 5" xfId="30818"/>
    <cellStyle name="Обычный 3 2 3 2 2 2 2 6" xfId="5386"/>
    <cellStyle name="Обычный 3 2 3 2 2 2 2 6 2" xfId="11806"/>
    <cellStyle name="Обычный 3 2 3 2 2 2 2 6 2 2" xfId="40091"/>
    <cellStyle name="Обычный 3 2 3 2 2 2 2 6 3" xfId="25788"/>
    <cellStyle name="Обычный 3 2 3 2 2 2 2 6 3 2" xfId="54072"/>
    <cellStyle name="Обычный 3 2 3 2 2 2 2 6 4" xfId="33675"/>
    <cellStyle name="Обычный 3 2 3 2 2 2 2 7" xfId="6704"/>
    <cellStyle name="Обычный 3 2 3 2 2 2 2 7 2" xfId="11807"/>
    <cellStyle name="Обычный 3 2 3 2 2 2 2 7 2 2" xfId="40092"/>
    <cellStyle name="Обычный 3 2 3 2 2 2 2 7 3" xfId="25789"/>
    <cellStyle name="Обычный 3 2 3 2 2 2 2 7 3 2" xfId="54073"/>
    <cellStyle name="Обычный 3 2 3 2 2 2 2 7 4" xfId="34991"/>
    <cellStyle name="Обычный 3 2 3 2 2 2 2 8" xfId="11788"/>
    <cellStyle name="Обычный 3 2 3 2 2 2 2 8 2" xfId="40073"/>
    <cellStyle name="Обычный 3 2 3 2 2 2 2 9" xfId="14701"/>
    <cellStyle name="Обычный 3 2 3 2 2 2 2 9 2" xfId="42986"/>
    <cellStyle name="Обычный 3 2 3 2 2 2 20" xfId="57254"/>
    <cellStyle name="Обычный 3 2 3 2 2 2 21" xfId="58154"/>
    <cellStyle name="Обычный 3 2 3 2 2 2 22" xfId="59500"/>
    <cellStyle name="Обычный 3 2 3 2 2 2 3" xfId="714"/>
    <cellStyle name="Обычный 3 2 3 2 2 2 3 10" xfId="20852"/>
    <cellStyle name="Обычный 3 2 3 2 2 2 3 10 2" xfId="49136"/>
    <cellStyle name="Обычный 3 2 3 2 2 2 3 11" xfId="25790"/>
    <cellStyle name="Обычный 3 2 3 2 2 2 3 11 2" xfId="54074"/>
    <cellStyle name="Обычный 3 2 3 2 2 2 3 12" xfId="29008"/>
    <cellStyle name="Обычный 3 2 3 2 2 2 3 13" xfId="58159"/>
    <cellStyle name="Обычный 3 2 3 2 2 2 3 14" xfId="59505"/>
    <cellStyle name="Обычный 3 2 3 2 2 2 3 2" xfId="1355"/>
    <cellStyle name="Обычный 3 2 3 2 2 2 3 2 10" xfId="29646"/>
    <cellStyle name="Обычный 3 2 3 2 2 2 3 2 11" xfId="58160"/>
    <cellStyle name="Обычный 3 2 3 2 2 2 3 2 12" xfId="59506"/>
    <cellStyle name="Обычный 3 2 3 2 2 2 3 2 2" xfId="3331"/>
    <cellStyle name="Обычный 3 2 3 2 2 2 3 2 2 2" xfId="11810"/>
    <cellStyle name="Обычный 3 2 3 2 2 2 3 2 2 2 2" xfId="40095"/>
    <cellStyle name="Обычный 3 2 3 2 2 2 3 2 2 3" xfId="17479"/>
    <cellStyle name="Обычный 3 2 3 2 2 2 3 2 2 3 2" xfId="45764"/>
    <cellStyle name="Обычный 3 2 3 2 2 2 3 2 2 4" xfId="25792"/>
    <cellStyle name="Обычный 3 2 3 2 2 2 3 2 2 4 2" xfId="54076"/>
    <cellStyle name="Обычный 3 2 3 2 2 2 3 2 2 5" xfId="31621"/>
    <cellStyle name="Обычный 3 2 3 2 2 2 3 2 2 6" xfId="60860"/>
    <cellStyle name="Обычный 3 2 3 2 2 2 3 2 3" xfId="5391"/>
    <cellStyle name="Обычный 3 2 3 2 2 2 3 2 3 2" xfId="11811"/>
    <cellStyle name="Обычный 3 2 3 2 2 2 3 2 3 2 2" xfId="40096"/>
    <cellStyle name="Обычный 3 2 3 2 2 2 3 2 3 3" xfId="25793"/>
    <cellStyle name="Обычный 3 2 3 2 2 2 3 2 3 3 2" xfId="54077"/>
    <cellStyle name="Обычный 3 2 3 2 2 2 3 2 3 4" xfId="33680"/>
    <cellStyle name="Обычный 3 2 3 2 2 2 3 2 4" xfId="6709"/>
    <cellStyle name="Обычный 3 2 3 2 2 2 3 2 4 2" xfId="11812"/>
    <cellStyle name="Обычный 3 2 3 2 2 2 3 2 4 2 2" xfId="40097"/>
    <cellStyle name="Обычный 3 2 3 2 2 2 3 2 4 3" xfId="25794"/>
    <cellStyle name="Обычный 3 2 3 2 2 2 3 2 4 3 2" xfId="54078"/>
    <cellStyle name="Обычный 3 2 3 2 2 2 3 2 4 4" xfId="34996"/>
    <cellStyle name="Обычный 3 2 3 2 2 2 3 2 5" xfId="11809"/>
    <cellStyle name="Обычный 3 2 3 2 2 2 3 2 5 2" xfId="40094"/>
    <cellStyle name="Обычный 3 2 3 2 2 2 3 2 6" xfId="15504"/>
    <cellStyle name="Обычный 3 2 3 2 2 2 3 2 6 2" xfId="43789"/>
    <cellStyle name="Обычный 3 2 3 2 2 2 3 2 7" xfId="19592"/>
    <cellStyle name="Обычный 3 2 3 2 2 2 3 2 7 2" xfId="47876"/>
    <cellStyle name="Обычный 3 2 3 2 2 2 3 2 8" xfId="20853"/>
    <cellStyle name="Обычный 3 2 3 2 2 2 3 2 8 2" xfId="49137"/>
    <cellStyle name="Обычный 3 2 3 2 2 2 3 2 9" xfId="25791"/>
    <cellStyle name="Обычный 3 2 3 2 2 2 3 2 9 2" xfId="54075"/>
    <cellStyle name="Обычный 3 2 3 2 2 2 3 3" xfId="2035"/>
    <cellStyle name="Обычный 3 2 3 2 2 2 3 3 2" xfId="4010"/>
    <cellStyle name="Обычный 3 2 3 2 2 2 3 3 2 2" xfId="11814"/>
    <cellStyle name="Обычный 3 2 3 2 2 2 3 3 2 2 2" xfId="40099"/>
    <cellStyle name="Обычный 3 2 3 2 2 2 3 3 2 3" xfId="18158"/>
    <cellStyle name="Обычный 3 2 3 2 2 2 3 3 2 3 2" xfId="46443"/>
    <cellStyle name="Обычный 3 2 3 2 2 2 3 3 2 4" xfId="25796"/>
    <cellStyle name="Обычный 3 2 3 2 2 2 3 3 2 4 2" xfId="54080"/>
    <cellStyle name="Обычный 3 2 3 2 2 2 3 3 2 5" xfId="32300"/>
    <cellStyle name="Обычный 3 2 3 2 2 2 3 3 3" xfId="11813"/>
    <cellStyle name="Обычный 3 2 3 2 2 2 3 3 3 2" xfId="40098"/>
    <cellStyle name="Обычный 3 2 3 2 2 2 3 3 4" xfId="16183"/>
    <cellStyle name="Обычный 3 2 3 2 2 2 3 3 4 2" xfId="44468"/>
    <cellStyle name="Обычный 3 2 3 2 2 2 3 3 5" xfId="25795"/>
    <cellStyle name="Обычный 3 2 3 2 2 2 3 3 5 2" xfId="54079"/>
    <cellStyle name="Обычный 3 2 3 2 2 2 3 3 6" xfId="30325"/>
    <cellStyle name="Обычный 3 2 3 2 2 2 3 3 7" xfId="60859"/>
    <cellStyle name="Обычный 3 2 3 2 2 2 3 4" xfId="2693"/>
    <cellStyle name="Обычный 3 2 3 2 2 2 3 4 2" xfId="11815"/>
    <cellStyle name="Обычный 3 2 3 2 2 2 3 4 2 2" xfId="40100"/>
    <cellStyle name="Обычный 3 2 3 2 2 2 3 4 3" xfId="16841"/>
    <cellStyle name="Обычный 3 2 3 2 2 2 3 4 3 2" xfId="45126"/>
    <cellStyle name="Обычный 3 2 3 2 2 2 3 4 4" xfId="25797"/>
    <cellStyle name="Обычный 3 2 3 2 2 2 3 4 4 2" xfId="54081"/>
    <cellStyle name="Обычный 3 2 3 2 2 2 3 4 5" xfId="30983"/>
    <cellStyle name="Обычный 3 2 3 2 2 2 3 5" xfId="5390"/>
    <cellStyle name="Обычный 3 2 3 2 2 2 3 5 2" xfId="11816"/>
    <cellStyle name="Обычный 3 2 3 2 2 2 3 5 2 2" xfId="40101"/>
    <cellStyle name="Обычный 3 2 3 2 2 2 3 5 3" xfId="25798"/>
    <cellStyle name="Обычный 3 2 3 2 2 2 3 5 3 2" xfId="54082"/>
    <cellStyle name="Обычный 3 2 3 2 2 2 3 5 4" xfId="33679"/>
    <cellStyle name="Обычный 3 2 3 2 2 2 3 6" xfId="6708"/>
    <cellStyle name="Обычный 3 2 3 2 2 2 3 6 2" xfId="11817"/>
    <cellStyle name="Обычный 3 2 3 2 2 2 3 6 2 2" xfId="40102"/>
    <cellStyle name="Обычный 3 2 3 2 2 2 3 6 3" xfId="25799"/>
    <cellStyle name="Обычный 3 2 3 2 2 2 3 6 3 2" xfId="54083"/>
    <cellStyle name="Обычный 3 2 3 2 2 2 3 6 4" xfId="34995"/>
    <cellStyle name="Обычный 3 2 3 2 2 2 3 7" xfId="11808"/>
    <cellStyle name="Обычный 3 2 3 2 2 2 3 7 2" xfId="40093"/>
    <cellStyle name="Обычный 3 2 3 2 2 2 3 8" xfId="14866"/>
    <cellStyle name="Обычный 3 2 3 2 2 2 3 8 2" xfId="43151"/>
    <cellStyle name="Обычный 3 2 3 2 2 2 3 9" xfId="19591"/>
    <cellStyle name="Обычный 3 2 3 2 2 2 3 9 2" xfId="47875"/>
    <cellStyle name="Обычный 3 2 3 2 2 2 4" xfId="1352"/>
    <cellStyle name="Обычный 3 2 3 2 2 2 4 10" xfId="29643"/>
    <cellStyle name="Обычный 3 2 3 2 2 2 4 11" xfId="58161"/>
    <cellStyle name="Обычный 3 2 3 2 2 2 4 12" xfId="59507"/>
    <cellStyle name="Обычный 3 2 3 2 2 2 4 2" xfId="3328"/>
    <cellStyle name="Обычный 3 2 3 2 2 2 4 2 2" xfId="11819"/>
    <cellStyle name="Обычный 3 2 3 2 2 2 4 2 2 2" xfId="40104"/>
    <cellStyle name="Обычный 3 2 3 2 2 2 4 2 3" xfId="17476"/>
    <cellStyle name="Обычный 3 2 3 2 2 2 4 2 3 2" xfId="45761"/>
    <cellStyle name="Обычный 3 2 3 2 2 2 4 2 4" xfId="25801"/>
    <cellStyle name="Обычный 3 2 3 2 2 2 4 2 4 2" xfId="54085"/>
    <cellStyle name="Обычный 3 2 3 2 2 2 4 2 5" xfId="31618"/>
    <cellStyle name="Обычный 3 2 3 2 2 2 4 2 6" xfId="60861"/>
    <cellStyle name="Обычный 3 2 3 2 2 2 4 3" xfId="5392"/>
    <cellStyle name="Обычный 3 2 3 2 2 2 4 3 2" xfId="11820"/>
    <cellStyle name="Обычный 3 2 3 2 2 2 4 3 2 2" xfId="40105"/>
    <cellStyle name="Обычный 3 2 3 2 2 2 4 3 3" xfId="25802"/>
    <cellStyle name="Обычный 3 2 3 2 2 2 4 3 3 2" xfId="54086"/>
    <cellStyle name="Обычный 3 2 3 2 2 2 4 3 4" xfId="33681"/>
    <cellStyle name="Обычный 3 2 3 2 2 2 4 4" xfId="6710"/>
    <cellStyle name="Обычный 3 2 3 2 2 2 4 4 2" xfId="11821"/>
    <cellStyle name="Обычный 3 2 3 2 2 2 4 4 2 2" xfId="40106"/>
    <cellStyle name="Обычный 3 2 3 2 2 2 4 4 3" xfId="25803"/>
    <cellStyle name="Обычный 3 2 3 2 2 2 4 4 3 2" xfId="54087"/>
    <cellStyle name="Обычный 3 2 3 2 2 2 4 4 4" xfId="34997"/>
    <cellStyle name="Обычный 3 2 3 2 2 2 4 5" xfId="11818"/>
    <cellStyle name="Обычный 3 2 3 2 2 2 4 5 2" xfId="40103"/>
    <cellStyle name="Обычный 3 2 3 2 2 2 4 6" xfId="15501"/>
    <cellStyle name="Обычный 3 2 3 2 2 2 4 6 2" xfId="43786"/>
    <cellStyle name="Обычный 3 2 3 2 2 2 4 7" xfId="19593"/>
    <cellStyle name="Обычный 3 2 3 2 2 2 4 7 2" xfId="47877"/>
    <cellStyle name="Обычный 3 2 3 2 2 2 4 8" xfId="20854"/>
    <cellStyle name="Обычный 3 2 3 2 2 2 4 8 2" xfId="49138"/>
    <cellStyle name="Обычный 3 2 3 2 2 2 4 9" xfId="25800"/>
    <cellStyle name="Обычный 3 2 3 2 2 2 4 9 2" xfId="54084"/>
    <cellStyle name="Обычный 3 2 3 2 2 2 5" xfId="1706"/>
    <cellStyle name="Обычный 3 2 3 2 2 2 5 2" xfId="3681"/>
    <cellStyle name="Обычный 3 2 3 2 2 2 5 2 2" xfId="11823"/>
    <cellStyle name="Обычный 3 2 3 2 2 2 5 2 2 2" xfId="40108"/>
    <cellStyle name="Обычный 3 2 3 2 2 2 5 2 3" xfId="17829"/>
    <cellStyle name="Обычный 3 2 3 2 2 2 5 2 3 2" xfId="46114"/>
    <cellStyle name="Обычный 3 2 3 2 2 2 5 2 4" xfId="25805"/>
    <cellStyle name="Обычный 3 2 3 2 2 2 5 2 4 2" xfId="54089"/>
    <cellStyle name="Обычный 3 2 3 2 2 2 5 2 5" xfId="31971"/>
    <cellStyle name="Обычный 3 2 3 2 2 2 5 3" xfId="11822"/>
    <cellStyle name="Обычный 3 2 3 2 2 2 5 3 2" xfId="40107"/>
    <cellStyle name="Обычный 3 2 3 2 2 2 5 4" xfId="15854"/>
    <cellStyle name="Обычный 3 2 3 2 2 2 5 4 2" xfId="44139"/>
    <cellStyle name="Обычный 3 2 3 2 2 2 5 5" xfId="25804"/>
    <cellStyle name="Обычный 3 2 3 2 2 2 5 5 2" xfId="54088"/>
    <cellStyle name="Обычный 3 2 3 2 2 2 5 6" xfId="29996"/>
    <cellStyle name="Обычный 3 2 3 2 2 2 5 7" xfId="60854"/>
    <cellStyle name="Обычный 3 2 3 2 2 2 6" xfId="2364"/>
    <cellStyle name="Обычный 3 2 3 2 2 2 6 2" xfId="11824"/>
    <cellStyle name="Обычный 3 2 3 2 2 2 6 2 2" xfId="40109"/>
    <cellStyle name="Обычный 3 2 3 2 2 2 6 3" xfId="16512"/>
    <cellStyle name="Обычный 3 2 3 2 2 2 6 3 2" xfId="44797"/>
    <cellStyle name="Обычный 3 2 3 2 2 2 6 4" xfId="25806"/>
    <cellStyle name="Обычный 3 2 3 2 2 2 6 4 2" xfId="54090"/>
    <cellStyle name="Обычный 3 2 3 2 2 2 6 5" xfId="30654"/>
    <cellStyle name="Обычный 3 2 3 2 2 2 7" xfId="4340"/>
    <cellStyle name="Обычный 3 2 3 2 2 2 7 2" xfId="11825"/>
    <cellStyle name="Обычный 3 2 3 2 2 2 7 2 2" xfId="40110"/>
    <cellStyle name="Обычный 3 2 3 2 2 2 7 3" xfId="18488"/>
    <cellStyle name="Обычный 3 2 3 2 2 2 7 3 2" xfId="46773"/>
    <cellStyle name="Обычный 3 2 3 2 2 2 7 4" xfId="25807"/>
    <cellStyle name="Обычный 3 2 3 2 2 2 7 4 2" xfId="54091"/>
    <cellStyle name="Обычный 3 2 3 2 2 2 7 5" xfId="32630"/>
    <cellStyle name="Обычный 3 2 3 2 2 2 8" xfId="4503"/>
    <cellStyle name="Обычный 3 2 3 2 2 2 8 2" xfId="11826"/>
    <cellStyle name="Обычный 3 2 3 2 2 2 8 2 2" xfId="40111"/>
    <cellStyle name="Обычный 3 2 3 2 2 2 8 3" xfId="18651"/>
    <cellStyle name="Обычный 3 2 3 2 2 2 8 3 2" xfId="46936"/>
    <cellStyle name="Обычный 3 2 3 2 2 2 8 4" xfId="25808"/>
    <cellStyle name="Обычный 3 2 3 2 2 2 8 4 2" xfId="54092"/>
    <cellStyle name="Обычный 3 2 3 2 2 2 8 5" xfId="32793"/>
    <cellStyle name="Обычный 3 2 3 2 2 2 9" xfId="5385"/>
    <cellStyle name="Обычный 3 2 3 2 2 2 9 2" xfId="11827"/>
    <cellStyle name="Обычный 3 2 3 2 2 2 9 2 2" xfId="40112"/>
    <cellStyle name="Обычный 3 2 3 2 2 2 9 3" xfId="25809"/>
    <cellStyle name="Обычный 3 2 3 2 2 2 9 3 2" xfId="54093"/>
    <cellStyle name="Обычный 3 2 3 2 2 2 9 4" xfId="33674"/>
    <cellStyle name="Обычный 3 2 3 2 2 20" xfId="56959"/>
    <cellStyle name="Обычный 3 2 3 2 2 21" xfId="57253"/>
    <cellStyle name="Обычный 3 2 3 2 2 22" xfId="58153"/>
    <cellStyle name="Обычный 3 2 3 2 2 23" xfId="59499"/>
    <cellStyle name="Обычный 3 2 3 2 2 3" xfId="541"/>
    <cellStyle name="Обычный 3 2 3 2 2 3 10" xfId="19594"/>
    <cellStyle name="Обычный 3 2 3 2 2 3 10 2" xfId="47878"/>
    <cellStyle name="Обычный 3 2 3 2 2 3 11" xfId="20855"/>
    <cellStyle name="Обычный 3 2 3 2 2 3 11 2" xfId="49139"/>
    <cellStyle name="Обычный 3 2 3 2 2 3 12" xfId="25810"/>
    <cellStyle name="Обычный 3 2 3 2 2 3 12 2" xfId="54094"/>
    <cellStyle name="Обычный 3 2 3 2 2 3 13" xfId="28842"/>
    <cellStyle name="Обычный 3 2 3 2 2 3 14" xfId="58162"/>
    <cellStyle name="Обычный 3 2 3 2 2 3 15" xfId="59508"/>
    <cellStyle name="Обычный 3 2 3 2 2 3 2" xfId="879"/>
    <cellStyle name="Обычный 3 2 3 2 2 3 2 10" xfId="20856"/>
    <cellStyle name="Обычный 3 2 3 2 2 3 2 10 2" xfId="49140"/>
    <cellStyle name="Обычный 3 2 3 2 2 3 2 11" xfId="25811"/>
    <cellStyle name="Обычный 3 2 3 2 2 3 2 11 2" xfId="54095"/>
    <cellStyle name="Обычный 3 2 3 2 2 3 2 12" xfId="29171"/>
    <cellStyle name="Обычный 3 2 3 2 2 3 2 13" xfId="58163"/>
    <cellStyle name="Обычный 3 2 3 2 2 3 2 14" xfId="59509"/>
    <cellStyle name="Обычный 3 2 3 2 2 3 2 2" xfId="1357"/>
    <cellStyle name="Обычный 3 2 3 2 2 3 2 2 10" xfId="29648"/>
    <cellStyle name="Обычный 3 2 3 2 2 3 2 2 11" xfId="58164"/>
    <cellStyle name="Обычный 3 2 3 2 2 3 2 2 12" xfId="59510"/>
    <cellStyle name="Обычный 3 2 3 2 2 3 2 2 2" xfId="3333"/>
    <cellStyle name="Обычный 3 2 3 2 2 3 2 2 2 2" xfId="11831"/>
    <cellStyle name="Обычный 3 2 3 2 2 3 2 2 2 2 2" xfId="40116"/>
    <cellStyle name="Обычный 3 2 3 2 2 3 2 2 2 3" xfId="17481"/>
    <cellStyle name="Обычный 3 2 3 2 2 3 2 2 2 3 2" xfId="45766"/>
    <cellStyle name="Обычный 3 2 3 2 2 3 2 2 2 4" xfId="25813"/>
    <cellStyle name="Обычный 3 2 3 2 2 3 2 2 2 4 2" xfId="54097"/>
    <cellStyle name="Обычный 3 2 3 2 2 3 2 2 2 5" xfId="31623"/>
    <cellStyle name="Обычный 3 2 3 2 2 3 2 2 2 6" xfId="60864"/>
    <cellStyle name="Обычный 3 2 3 2 2 3 2 2 3" xfId="5395"/>
    <cellStyle name="Обычный 3 2 3 2 2 3 2 2 3 2" xfId="11832"/>
    <cellStyle name="Обычный 3 2 3 2 2 3 2 2 3 2 2" xfId="40117"/>
    <cellStyle name="Обычный 3 2 3 2 2 3 2 2 3 3" xfId="25814"/>
    <cellStyle name="Обычный 3 2 3 2 2 3 2 2 3 3 2" xfId="54098"/>
    <cellStyle name="Обычный 3 2 3 2 2 3 2 2 3 4" xfId="33684"/>
    <cellStyle name="Обычный 3 2 3 2 2 3 2 2 4" xfId="6713"/>
    <cellStyle name="Обычный 3 2 3 2 2 3 2 2 4 2" xfId="11833"/>
    <cellStyle name="Обычный 3 2 3 2 2 3 2 2 4 2 2" xfId="40118"/>
    <cellStyle name="Обычный 3 2 3 2 2 3 2 2 4 3" xfId="25815"/>
    <cellStyle name="Обычный 3 2 3 2 2 3 2 2 4 3 2" xfId="54099"/>
    <cellStyle name="Обычный 3 2 3 2 2 3 2 2 4 4" xfId="35000"/>
    <cellStyle name="Обычный 3 2 3 2 2 3 2 2 5" xfId="11830"/>
    <cellStyle name="Обычный 3 2 3 2 2 3 2 2 5 2" xfId="40115"/>
    <cellStyle name="Обычный 3 2 3 2 2 3 2 2 6" xfId="15506"/>
    <cellStyle name="Обычный 3 2 3 2 2 3 2 2 6 2" xfId="43791"/>
    <cellStyle name="Обычный 3 2 3 2 2 3 2 2 7" xfId="19596"/>
    <cellStyle name="Обычный 3 2 3 2 2 3 2 2 7 2" xfId="47880"/>
    <cellStyle name="Обычный 3 2 3 2 2 3 2 2 8" xfId="20857"/>
    <cellStyle name="Обычный 3 2 3 2 2 3 2 2 8 2" xfId="49141"/>
    <cellStyle name="Обычный 3 2 3 2 2 3 2 2 9" xfId="25812"/>
    <cellStyle name="Обычный 3 2 3 2 2 3 2 2 9 2" xfId="54096"/>
    <cellStyle name="Обычный 3 2 3 2 2 3 2 3" xfId="2198"/>
    <cellStyle name="Обычный 3 2 3 2 2 3 2 3 2" xfId="4173"/>
    <cellStyle name="Обычный 3 2 3 2 2 3 2 3 2 2" xfId="11835"/>
    <cellStyle name="Обычный 3 2 3 2 2 3 2 3 2 2 2" xfId="40120"/>
    <cellStyle name="Обычный 3 2 3 2 2 3 2 3 2 3" xfId="18321"/>
    <cellStyle name="Обычный 3 2 3 2 2 3 2 3 2 3 2" xfId="46606"/>
    <cellStyle name="Обычный 3 2 3 2 2 3 2 3 2 4" xfId="25817"/>
    <cellStyle name="Обычный 3 2 3 2 2 3 2 3 2 4 2" xfId="54101"/>
    <cellStyle name="Обычный 3 2 3 2 2 3 2 3 2 5" xfId="32463"/>
    <cellStyle name="Обычный 3 2 3 2 2 3 2 3 3" xfId="11834"/>
    <cellStyle name="Обычный 3 2 3 2 2 3 2 3 3 2" xfId="40119"/>
    <cellStyle name="Обычный 3 2 3 2 2 3 2 3 4" xfId="16346"/>
    <cellStyle name="Обычный 3 2 3 2 2 3 2 3 4 2" xfId="44631"/>
    <cellStyle name="Обычный 3 2 3 2 2 3 2 3 5" xfId="25816"/>
    <cellStyle name="Обычный 3 2 3 2 2 3 2 3 5 2" xfId="54100"/>
    <cellStyle name="Обычный 3 2 3 2 2 3 2 3 6" xfId="30488"/>
    <cellStyle name="Обычный 3 2 3 2 2 3 2 3 7" xfId="60863"/>
    <cellStyle name="Обычный 3 2 3 2 2 3 2 4" xfId="2856"/>
    <cellStyle name="Обычный 3 2 3 2 2 3 2 4 2" xfId="11836"/>
    <cellStyle name="Обычный 3 2 3 2 2 3 2 4 2 2" xfId="40121"/>
    <cellStyle name="Обычный 3 2 3 2 2 3 2 4 3" xfId="17004"/>
    <cellStyle name="Обычный 3 2 3 2 2 3 2 4 3 2" xfId="45289"/>
    <cellStyle name="Обычный 3 2 3 2 2 3 2 4 4" xfId="25818"/>
    <cellStyle name="Обычный 3 2 3 2 2 3 2 4 4 2" xfId="54102"/>
    <cellStyle name="Обычный 3 2 3 2 2 3 2 4 5" xfId="31146"/>
    <cellStyle name="Обычный 3 2 3 2 2 3 2 5" xfId="5394"/>
    <cellStyle name="Обычный 3 2 3 2 2 3 2 5 2" xfId="11837"/>
    <cellStyle name="Обычный 3 2 3 2 2 3 2 5 2 2" xfId="40122"/>
    <cellStyle name="Обычный 3 2 3 2 2 3 2 5 3" xfId="25819"/>
    <cellStyle name="Обычный 3 2 3 2 2 3 2 5 3 2" xfId="54103"/>
    <cellStyle name="Обычный 3 2 3 2 2 3 2 5 4" xfId="33683"/>
    <cellStyle name="Обычный 3 2 3 2 2 3 2 6" xfId="6712"/>
    <cellStyle name="Обычный 3 2 3 2 2 3 2 6 2" xfId="11838"/>
    <cellStyle name="Обычный 3 2 3 2 2 3 2 6 2 2" xfId="40123"/>
    <cellStyle name="Обычный 3 2 3 2 2 3 2 6 3" xfId="25820"/>
    <cellStyle name="Обычный 3 2 3 2 2 3 2 6 3 2" xfId="54104"/>
    <cellStyle name="Обычный 3 2 3 2 2 3 2 6 4" xfId="34999"/>
    <cellStyle name="Обычный 3 2 3 2 2 3 2 7" xfId="11829"/>
    <cellStyle name="Обычный 3 2 3 2 2 3 2 7 2" xfId="40114"/>
    <cellStyle name="Обычный 3 2 3 2 2 3 2 8" xfId="15029"/>
    <cellStyle name="Обычный 3 2 3 2 2 3 2 8 2" xfId="43314"/>
    <cellStyle name="Обычный 3 2 3 2 2 3 2 9" xfId="19595"/>
    <cellStyle name="Обычный 3 2 3 2 2 3 2 9 2" xfId="47879"/>
    <cellStyle name="Обычный 3 2 3 2 2 3 3" xfId="1356"/>
    <cellStyle name="Обычный 3 2 3 2 2 3 3 10" xfId="29647"/>
    <cellStyle name="Обычный 3 2 3 2 2 3 3 11" xfId="58165"/>
    <cellStyle name="Обычный 3 2 3 2 2 3 3 12" xfId="59511"/>
    <cellStyle name="Обычный 3 2 3 2 2 3 3 2" xfId="3332"/>
    <cellStyle name="Обычный 3 2 3 2 2 3 3 2 2" xfId="11840"/>
    <cellStyle name="Обычный 3 2 3 2 2 3 3 2 2 2" xfId="40125"/>
    <cellStyle name="Обычный 3 2 3 2 2 3 3 2 3" xfId="17480"/>
    <cellStyle name="Обычный 3 2 3 2 2 3 3 2 3 2" xfId="45765"/>
    <cellStyle name="Обычный 3 2 3 2 2 3 3 2 4" xfId="25822"/>
    <cellStyle name="Обычный 3 2 3 2 2 3 3 2 4 2" xfId="54106"/>
    <cellStyle name="Обычный 3 2 3 2 2 3 3 2 5" xfId="31622"/>
    <cellStyle name="Обычный 3 2 3 2 2 3 3 2 6" xfId="60865"/>
    <cellStyle name="Обычный 3 2 3 2 2 3 3 3" xfId="5396"/>
    <cellStyle name="Обычный 3 2 3 2 2 3 3 3 2" xfId="11841"/>
    <cellStyle name="Обычный 3 2 3 2 2 3 3 3 2 2" xfId="40126"/>
    <cellStyle name="Обычный 3 2 3 2 2 3 3 3 3" xfId="25823"/>
    <cellStyle name="Обычный 3 2 3 2 2 3 3 3 3 2" xfId="54107"/>
    <cellStyle name="Обычный 3 2 3 2 2 3 3 3 4" xfId="33685"/>
    <cellStyle name="Обычный 3 2 3 2 2 3 3 4" xfId="6714"/>
    <cellStyle name="Обычный 3 2 3 2 2 3 3 4 2" xfId="11842"/>
    <cellStyle name="Обычный 3 2 3 2 2 3 3 4 2 2" xfId="40127"/>
    <cellStyle name="Обычный 3 2 3 2 2 3 3 4 3" xfId="25824"/>
    <cellStyle name="Обычный 3 2 3 2 2 3 3 4 3 2" xfId="54108"/>
    <cellStyle name="Обычный 3 2 3 2 2 3 3 4 4" xfId="35001"/>
    <cellStyle name="Обычный 3 2 3 2 2 3 3 5" xfId="11839"/>
    <cellStyle name="Обычный 3 2 3 2 2 3 3 5 2" xfId="40124"/>
    <cellStyle name="Обычный 3 2 3 2 2 3 3 6" xfId="15505"/>
    <cellStyle name="Обычный 3 2 3 2 2 3 3 6 2" xfId="43790"/>
    <cellStyle name="Обычный 3 2 3 2 2 3 3 7" xfId="19597"/>
    <cellStyle name="Обычный 3 2 3 2 2 3 3 7 2" xfId="47881"/>
    <cellStyle name="Обычный 3 2 3 2 2 3 3 8" xfId="20858"/>
    <cellStyle name="Обычный 3 2 3 2 2 3 3 8 2" xfId="49142"/>
    <cellStyle name="Обычный 3 2 3 2 2 3 3 9" xfId="25821"/>
    <cellStyle name="Обычный 3 2 3 2 2 3 3 9 2" xfId="54105"/>
    <cellStyle name="Обычный 3 2 3 2 2 3 4" xfId="1869"/>
    <cellStyle name="Обычный 3 2 3 2 2 3 4 2" xfId="3844"/>
    <cellStyle name="Обычный 3 2 3 2 2 3 4 2 2" xfId="11844"/>
    <cellStyle name="Обычный 3 2 3 2 2 3 4 2 2 2" xfId="40129"/>
    <cellStyle name="Обычный 3 2 3 2 2 3 4 2 3" xfId="17992"/>
    <cellStyle name="Обычный 3 2 3 2 2 3 4 2 3 2" xfId="46277"/>
    <cellStyle name="Обычный 3 2 3 2 2 3 4 2 4" xfId="25826"/>
    <cellStyle name="Обычный 3 2 3 2 2 3 4 2 4 2" xfId="54110"/>
    <cellStyle name="Обычный 3 2 3 2 2 3 4 2 5" xfId="32134"/>
    <cellStyle name="Обычный 3 2 3 2 2 3 4 3" xfId="11843"/>
    <cellStyle name="Обычный 3 2 3 2 2 3 4 3 2" xfId="40128"/>
    <cellStyle name="Обычный 3 2 3 2 2 3 4 4" xfId="16017"/>
    <cellStyle name="Обычный 3 2 3 2 2 3 4 4 2" xfId="44302"/>
    <cellStyle name="Обычный 3 2 3 2 2 3 4 5" xfId="25825"/>
    <cellStyle name="Обычный 3 2 3 2 2 3 4 5 2" xfId="54109"/>
    <cellStyle name="Обычный 3 2 3 2 2 3 4 6" xfId="30159"/>
    <cellStyle name="Обычный 3 2 3 2 2 3 4 7" xfId="60862"/>
    <cellStyle name="Обычный 3 2 3 2 2 3 5" xfId="2527"/>
    <cellStyle name="Обычный 3 2 3 2 2 3 5 2" xfId="11845"/>
    <cellStyle name="Обычный 3 2 3 2 2 3 5 2 2" xfId="40130"/>
    <cellStyle name="Обычный 3 2 3 2 2 3 5 3" xfId="16675"/>
    <cellStyle name="Обычный 3 2 3 2 2 3 5 3 2" xfId="44960"/>
    <cellStyle name="Обычный 3 2 3 2 2 3 5 4" xfId="25827"/>
    <cellStyle name="Обычный 3 2 3 2 2 3 5 4 2" xfId="54111"/>
    <cellStyle name="Обычный 3 2 3 2 2 3 5 5" xfId="30817"/>
    <cellStyle name="Обычный 3 2 3 2 2 3 6" xfId="5393"/>
    <cellStyle name="Обычный 3 2 3 2 2 3 6 2" xfId="11846"/>
    <cellStyle name="Обычный 3 2 3 2 2 3 6 2 2" xfId="40131"/>
    <cellStyle name="Обычный 3 2 3 2 2 3 6 3" xfId="25828"/>
    <cellStyle name="Обычный 3 2 3 2 2 3 6 3 2" xfId="54112"/>
    <cellStyle name="Обычный 3 2 3 2 2 3 6 4" xfId="33682"/>
    <cellStyle name="Обычный 3 2 3 2 2 3 7" xfId="6711"/>
    <cellStyle name="Обычный 3 2 3 2 2 3 7 2" xfId="11847"/>
    <cellStyle name="Обычный 3 2 3 2 2 3 7 2 2" xfId="40132"/>
    <cellStyle name="Обычный 3 2 3 2 2 3 7 3" xfId="25829"/>
    <cellStyle name="Обычный 3 2 3 2 2 3 7 3 2" xfId="54113"/>
    <cellStyle name="Обычный 3 2 3 2 2 3 7 4" xfId="34998"/>
    <cellStyle name="Обычный 3 2 3 2 2 3 8" xfId="11828"/>
    <cellStyle name="Обычный 3 2 3 2 2 3 8 2" xfId="40113"/>
    <cellStyle name="Обычный 3 2 3 2 2 3 9" xfId="14700"/>
    <cellStyle name="Обычный 3 2 3 2 2 3 9 2" xfId="42985"/>
    <cellStyle name="Обычный 3 2 3 2 2 4" xfId="713"/>
    <cellStyle name="Обычный 3 2 3 2 2 4 10" xfId="20859"/>
    <cellStyle name="Обычный 3 2 3 2 2 4 10 2" xfId="49143"/>
    <cellStyle name="Обычный 3 2 3 2 2 4 11" xfId="25830"/>
    <cellStyle name="Обычный 3 2 3 2 2 4 11 2" xfId="54114"/>
    <cellStyle name="Обычный 3 2 3 2 2 4 12" xfId="29007"/>
    <cellStyle name="Обычный 3 2 3 2 2 4 13" xfId="58166"/>
    <cellStyle name="Обычный 3 2 3 2 2 4 14" xfId="59512"/>
    <cellStyle name="Обычный 3 2 3 2 2 4 2" xfId="1358"/>
    <cellStyle name="Обычный 3 2 3 2 2 4 2 10" xfId="29649"/>
    <cellStyle name="Обычный 3 2 3 2 2 4 2 11" xfId="58167"/>
    <cellStyle name="Обычный 3 2 3 2 2 4 2 12" xfId="59513"/>
    <cellStyle name="Обычный 3 2 3 2 2 4 2 2" xfId="3334"/>
    <cellStyle name="Обычный 3 2 3 2 2 4 2 2 2" xfId="11850"/>
    <cellStyle name="Обычный 3 2 3 2 2 4 2 2 2 2" xfId="40135"/>
    <cellStyle name="Обычный 3 2 3 2 2 4 2 2 3" xfId="17482"/>
    <cellStyle name="Обычный 3 2 3 2 2 4 2 2 3 2" xfId="45767"/>
    <cellStyle name="Обычный 3 2 3 2 2 4 2 2 4" xfId="25832"/>
    <cellStyle name="Обычный 3 2 3 2 2 4 2 2 4 2" xfId="54116"/>
    <cellStyle name="Обычный 3 2 3 2 2 4 2 2 5" xfId="31624"/>
    <cellStyle name="Обычный 3 2 3 2 2 4 2 2 6" xfId="60867"/>
    <cellStyle name="Обычный 3 2 3 2 2 4 2 3" xfId="5398"/>
    <cellStyle name="Обычный 3 2 3 2 2 4 2 3 2" xfId="11851"/>
    <cellStyle name="Обычный 3 2 3 2 2 4 2 3 2 2" xfId="40136"/>
    <cellStyle name="Обычный 3 2 3 2 2 4 2 3 3" xfId="25833"/>
    <cellStyle name="Обычный 3 2 3 2 2 4 2 3 3 2" xfId="54117"/>
    <cellStyle name="Обычный 3 2 3 2 2 4 2 3 4" xfId="33687"/>
    <cellStyle name="Обычный 3 2 3 2 2 4 2 4" xfId="6716"/>
    <cellStyle name="Обычный 3 2 3 2 2 4 2 4 2" xfId="11852"/>
    <cellStyle name="Обычный 3 2 3 2 2 4 2 4 2 2" xfId="40137"/>
    <cellStyle name="Обычный 3 2 3 2 2 4 2 4 3" xfId="25834"/>
    <cellStyle name="Обычный 3 2 3 2 2 4 2 4 3 2" xfId="54118"/>
    <cellStyle name="Обычный 3 2 3 2 2 4 2 4 4" xfId="35003"/>
    <cellStyle name="Обычный 3 2 3 2 2 4 2 5" xfId="11849"/>
    <cellStyle name="Обычный 3 2 3 2 2 4 2 5 2" xfId="40134"/>
    <cellStyle name="Обычный 3 2 3 2 2 4 2 6" xfId="15507"/>
    <cellStyle name="Обычный 3 2 3 2 2 4 2 6 2" xfId="43792"/>
    <cellStyle name="Обычный 3 2 3 2 2 4 2 7" xfId="19599"/>
    <cellStyle name="Обычный 3 2 3 2 2 4 2 7 2" xfId="47883"/>
    <cellStyle name="Обычный 3 2 3 2 2 4 2 8" xfId="20860"/>
    <cellStyle name="Обычный 3 2 3 2 2 4 2 8 2" xfId="49144"/>
    <cellStyle name="Обычный 3 2 3 2 2 4 2 9" xfId="25831"/>
    <cellStyle name="Обычный 3 2 3 2 2 4 2 9 2" xfId="54115"/>
    <cellStyle name="Обычный 3 2 3 2 2 4 3" xfId="2034"/>
    <cellStyle name="Обычный 3 2 3 2 2 4 3 2" xfId="4009"/>
    <cellStyle name="Обычный 3 2 3 2 2 4 3 2 2" xfId="11854"/>
    <cellStyle name="Обычный 3 2 3 2 2 4 3 2 2 2" xfId="40139"/>
    <cellStyle name="Обычный 3 2 3 2 2 4 3 2 3" xfId="18157"/>
    <cellStyle name="Обычный 3 2 3 2 2 4 3 2 3 2" xfId="46442"/>
    <cellStyle name="Обычный 3 2 3 2 2 4 3 2 4" xfId="25836"/>
    <cellStyle name="Обычный 3 2 3 2 2 4 3 2 4 2" xfId="54120"/>
    <cellStyle name="Обычный 3 2 3 2 2 4 3 2 5" xfId="32299"/>
    <cellStyle name="Обычный 3 2 3 2 2 4 3 3" xfId="11853"/>
    <cellStyle name="Обычный 3 2 3 2 2 4 3 3 2" xfId="40138"/>
    <cellStyle name="Обычный 3 2 3 2 2 4 3 4" xfId="16182"/>
    <cellStyle name="Обычный 3 2 3 2 2 4 3 4 2" xfId="44467"/>
    <cellStyle name="Обычный 3 2 3 2 2 4 3 5" xfId="25835"/>
    <cellStyle name="Обычный 3 2 3 2 2 4 3 5 2" xfId="54119"/>
    <cellStyle name="Обычный 3 2 3 2 2 4 3 6" xfId="30324"/>
    <cellStyle name="Обычный 3 2 3 2 2 4 3 7" xfId="60866"/>
    <cellStyle name="Обычный 3 2 3 2 2 4 4" xfId="2692"/>
    <cellStyle name="Обычный 3 2 3 2 2 4 4 2" xfId="11855"/>
    <cellStyle name="Обычный 3 2 3 2 2 4 4 2 2" xfId="40140"/>
    <cellStyle name="Обычный 3 2 3 2 2 4 4 3" xfId="16840"/>
    <cellStyle name="Обычный 3 2 3 2 2 4 4 3 2" xfId="45125"/>
    <cellStyle name="Обычный 3 2 3 2 2 4 4 4" xfId="25837"/>
    <cellStyle name="Обычный 3 2 3 2 2 4 4 4 2" xfId="54121"/>
    <cellStyle name="Обычный 3 2 3 2 2 4 4 5" xfId="30982"/>
    <cellStyle name="Обычный 3 2 3 2 2 4 5" xfId="5397"/>
    <cellStyle name="Обычный 3 2 3 2 2 4 5 2" xfId="11856"/>
    <cellStyle name="Обычный 3 2 3 2 2 4 5 2 2" xfId="40141"/>
    <cellStyle name="Обычный 3 2 3 2 2 4 5 3" xfId="25838"/>
    <cellStyle name="Обычный 3 2 3 2 2 4 5 3 2" xfId="54122"/>
    <cellStyle name="Обычный 3 2 3 2 2 4 5 4" xfId="33686"/>
    <cellStyle name="Обычный 3 2 3 2 2 4 6" xfId="6715"/>
    <cellStyle name="Обычный 3 2 3 2 2 4 6 2" xfId="11857"/>
    <cellStyle name="Обычный 3 2 3 2 2 4 6 2 2" xfId="40142"/>
    <cellStyle name="Обычный 3 2 3 2 2 4 6 3" xfId="25839"/>
    <cellStyle name="Обычный 3 2 3 2 2 4 6 3 2" xfId="54123"/>
    <cellStyle name="Обычный 3 2 3 2 2 4 6 4" xfId="35002"/>
    <cellStyle name="Обычный 3 2 3 2 2 4 7" xfId="11848"/>
    <cellStyle name="Обычный 3 2 3 2 2 4 7 2" xfId="40133"/>
    <cellStyle name="Обычный 3 2 3 2 2 4 8" xfId="14865"/>
    <cellStyle name="Обычный 3 2 3 2 2 4 8 2" xfId="43150"/>
    <cellStyle name="Обычный 3 2 3 2 2 4 9" xfId="19598"/>
    <cellStyle name="Обычный 3 2 3 2 2 4 9 2" xfId="47882"/>
    <cellStyle name="Обычный 3 2 3 2 2 5" xfId="1351"/>
    <cellStyle name="Обычный 3 2 3 2 2 5 10" xfId="29642"/>
    <cellStyle name="Обычный 3 2 3 2 2 5 11" xfId="58168"/>
    <cellStyle name="Обычный 3 2 3 2 2 5 12" xfId="59514"/>
    <cellStyle name="Обычный 3 2 3 2 2 5 2" xfId="3327"/>
    <cellStyle name="Обычный 3 2 3 2 2 5 2 2" xfId="11859"/>
    <cellStyle name="Обычный 3 2 3 2 2 5 2 2 2" xfId="40144"/>
    <cellStyle name="Обычный 3 2 3 2 2 5 2 3" xfId="17475"/>
    <cellStyle name="Обычный 3 2 3 2 2 5 2 3 2" xfId="45760"/>
    <cellStyle name="Обычный 3 2 3 2 2 5 2 4" xfId="25841"/>
    <cellStyle name="Обычный 3 2 3 2 2 5 2 4 2" xfId="54125"/>
    <cellStyle name="Обычный 3 2 3 2 2 5 2 5" xfId="31617"/>
    <cellStyle name="Обычный 3 2 3 2 2 5 2 6" xfId="60868"/>
    <cellStyle name="Обычный 3 2 3 2 2 5 3" xfId="5399"/>
    <cellStyle name="Обычный 3 2 3 2 2 5 3 2" xfId="11860"/>
    <cellStyle name="Обычный 3 2 3 2 2 5 3 2 2" xfId="40145"/>
    <cellStyle name="Обычный 3 2 3 2 2 5 3 3" xfId="25842"/>
    <cellStyle name="Обычный 3 2 3 2 2 5 3 3 2" xfId="54126"/>
    <cellStyle name="Обычный 3 2 3 2 2 5 3 4" xfId="33688"/>
    <cellStyle name="Обычный 3 2 3 2 2 5 4" xfId="6717"/>
    <cellStyle name="Обычный 3 2 3 2 2 5 4 2" xfId="11861"/>
    <cellStyle name="Обычный 3 2 3 2 2 5 4 2 2" xfId="40146"/>
    <cellStyle name="Обычный 3 2 3 2 2 5 4 3" xfId="25843"/>
    <cellStyle name="Обычный 3 2 3 2 2 5 4 3 2" xfId="54127"/>
    <cellStyle name="Обычный 3 2 3 2 2 5 4 4" xfId="35004"/>
    <cellStyle name="Обычный 3 2 3 2 2 5 5" xfId="11858"/>
    <cellStyle name="Обычный 3 2 3 2 2 5 5 2" xfId="40143"/>
    <cellStyle name="Обычный 3 2 3 2 2 5 6" xfId="15500"/>
    <cellStyle name="Обычный 3 2 3 2 2 5 6 2" xfId="43785"/>
    <cellStyle name="Обычный 3 2 3 2 2 5 7" xfId="19600"/>
    <cellStyle name="Обычный 3 2 3 2 2 5 7 2" xfId="47884"/>
    <cellStyle name="Обычный 3 2 3 2 2 5 8" xfId="20861"/>
    <cellStyle name="Обычный 3 2 3 2 2 5 8 2" xfId="49145"/>
    <cellStyle name="Обычный 3 2 3 2 2 5 9" xfId="25840"/>
    <cellStyle name="Обычный 3 2 3 2 2 5 9 2" xfId="54124"/>
    <cellStyle name="Обычный 3 2 3 2 2 6" xfId="1705"/>
    <cellStyle name="Обычный 3 2 3 2 2 6 2" xfId="3680"/>
    <cellStyle name="Обычный 3 2 3 2 2 6 2 2" xfId="11863"/>
    <cellStyle name="Обычный 3 2 3 2 2 6 2 2 2" xfId="40148"/>
    <cellStyle name="Обычный 3 2 3 2 2 6 2 3" xfId="17828"/>
    <cellStyle name="Обычный 3 2 3 2 2 6 2 3 2" xfId="46113"/>
    <cellStyle name="Обычный 3 2 3 2 2 6 2 4" xfId="25845"/>
    <cellStyle name="Обычный 3 2 3 2 2 6 2 4 2" xfId="54129"/>
    <cellStyle name="Обычный 3 2 3 2 2 6 2 5" xfId="31970"/>
    <cellStyle name="Обычный 3 2 3 2 2 6 3" xfId="11862"/>
    <cellStyle name="Обычный 3 2 3 2 2 6 3 2" xfId="40147"/>
    <cellStyle name="Обычный 3 2 3 2 2 6 4" xfId="15853"/>
    <cellStyle name="Обычный 3 2 3 2 2 6 4 2" xfId="44138"/>
    <cellStyle name="Обычный 3 2 3 2 2 6 5" xfId="25844"/>
    <cellStyle name="Обычный 3 2 3 2 2 6 5 2" xfId="54128"/>
    <cellStyle name="Обычный 3 2 3 2 2 6 6" xfId="29995"/>
    <cellStyle name="Обычный 3 2 3 2 2 6 7" xfId="60853"/>
    <cellStyle name="Обычный 3 2 3 2 2 7" xfId="2363"/>
    <cellStyle name="Обычный 3 2 3 2 2 7 2" xfId="11864"/>
    <cellStyle name="Обычный 3 2 3 2 2 7 2 2" xfId="40149"/>
    <cellStyle name="Обычный 3 2 3 2 2 7 3" xfId="16511"/>
    <cellStyle name="Обычный 3 2 3 2 2 7 3 2" xfId="44796"/>
    <cellStyle name="Обычный 3 2 3 2 2 7 4" xfId="25846"/>
    <cellStyle name="Обычный 3 2 3 2 2 7 4 2" xfId="54130"/>
    <cellStyle name="Обычный 3 2 3 2 2 7 5" xfId="30653"/>
    <cellStyle name="Обычный 3 2 3 2 2 8" xfId="4339"/>
    <cellStyle name="Обычный 3 2 3 2 2 8 2" xfId="11865"/>
    <cellStyle name="Обычный 3 2 3 2 2 8 2 2" xfId="40150"/>
    <cellStyle name="Обычный 3 2 3 2 2 8 3" xfId="18487"/>
    <cellStyle name="Обычный 3 2 3 2 2 8 3 2" xfId="46772"/>
    <cellStyle name="Обычный 3 2 3 2 2 8 4" xfId="25847"/>
    <cellStyle name="Обычный 3 2 3 2 2 8 4 2" xfId="54131"/>
    <cellStyle name="Обычный 3 2 3 2 2 8 5" xfId="32629"/>
    <cellStyle name="Обычный 3 2 3 2 2 9" xfId="4502"/>
    <cellStyle name="Обычный 3 2 3 2 2 9 2" xfId="11866"/>
    <cellStyle name="Обычный 3 2 3 2 2 9 2 2" xfId="40151"/>
    <cellStyle name="Обычный 3 2 3 2 2 9 3" xfId="18650"/>
    <cellStyle name="Обычный 3 2 3 2 2 9 3 2" xfId="46935"/>
    <cellStyle name="Обычный 3 2 3 2 2 9 4" xfId="25848"/>
    <cellStyle name="Обычный 3 2 3 2 2 9 4 2" xfId="54132"/>
    <cellStyle name="Обычный 3 2 3 2 2 9 5" xfId="32792"/>
    <cellStyle name="Обычный 3 2 3 2 20" xfId="28514"/>
    <cellStyle name="Обычный 3 2 3 2 20 2" xfId="56798"/>
    <cellStyle name="Обычный 3 2 3 2 21" xfId="28677"/>
    <cellStyle name="Обычный 3 2 3 2 22" xfId="56958"/>
    <cellStyle name="Обычный 3 2 3 2 23" xfId="57252"/>
    <cellStyle name="Обычный 3 2 3 2 24" xfId="58152"/>
    <cellStyle name="Обычный 3 2 3 2 25" xfId="59498"/>
    <cellStyle name="Обычный 3 2 3 2 3" xfId="301"/>
    <cellStyle name="Обычный 3 2 3 2 3 10" xfId="5400"/>
    <cellStyle name="Обычный 3 2 3 2 3 10 2" xfId="11868"/>
    <cellStyle name="Обычный 3 2 3 2 3 10 2 2" xfId="40153"/>
    <cellStyle name="Обычный 3 2 3 2 3 10 3" xfId="25850"/>
    <cellStyle name="Обычный 3 2 3 2 3 10 3 2" xfId="54134"/>
    <cellStyle name="Обычный 3 2 3 2 3 10 4" xfId="33689"/>
    <cellStyle name="Обычный 3 2 3 2 3 11" xfId="6718"/>
    <cellStyle name="Обычный 3 2 3 2 3 11 2" xfId="11869"/>
    <cellStyle name="Обычный 3 2 3 2 3 11 2 2" xfId="40154"/>
    <cellStyle name="Обычный 3 2 3 2 3 11 3" xfId="25851"/>
    <cellStyle name="Обычный 3 2 3 2 3 11 3 2" xfId="54135"/>
    <cellStyle name="Обычный 3 2 3 2 3 11 4" xfId="35005"/>
    <cellStyle name="Обычный 3 2 3 2 3 12" xfId="7303"/>
    <cellStyle name="Обычный 3 2 3 2 3 12 2" xfId="11870"/>
    <cellStyle name="Обычный 3 2 3 2 3 12 2 2" xfId="40155"/>
    <cellStyle name="Обычный 3 2 3 2 3 12 3" xfId="25852"/>
    <cellStyle name="Обычный 3 2 3 2 3 12 3 2" xfId="54136"/>
    <cellStyle name="Обычный 3 2 3 2 3 12 4" xfId="35588"/>
    <cellStyle name="Обычный 3 2 3 2 3 13" xfId="11867"/>
    <cellStyle name="Обычный 3 2 3 2 3 13 2" xfId="40152"/>
    <cellStyle name="Обычный 3 2 3 2 3 14" xfId="14538"/>
    <cellStyle name="Обычный 3 2 3 2 3 14 2" xfId="42823"/>
    <cellStyle name="Обычный 3 2 3 2 3 15" xfId="18814"/>
    <cellStyle name="Обычный 3 2 3 2 3 15 2" xfId="47098"/>
    <cellStyle name="Обычный 3 2 3 2 3 16" xfId="20862"/>
    <cellStyle name="Обычный 3 2 3 2 3 16 2" xfId="49146"/>
    <cellStyle name="Обычный 3 2 3 2 3 17" xfId="25849"/>
    <cellStyle name="Обычный 3 2 3 2 3 17 2" xfId="54133"/>
    <cellStyle name="Обычный 3 2 3 2 3 18" xfId="28517"/>
    <cellStyle name="Обычный 3 2 3 2 3 18 2" xfId="56801"/>
    <cellStyle name="Обычный 3 2 3 2 3 19" xfId="28680"/>
    <cellStyle name="Обычный 3 2 3 2 3 2" xfId="302"/>
    <cellStyle name="Обычный 3 2 3 2 3 2 10" xfId="6719"/>
    <cellStyle name="Обычный 3 2 3 2 3 2 10 2" xfId="11872"/>
    <cellStyle name="Обычный 3 2 3 2 3 2 10 2 2" xfId="40157"/>
    <cellStyle name="Обычный 3 2 3 2 3 2 10 3" xfId="25854"/>
    <cellStyle name="Обычный 3 2 3 2 3 2 10 3 2" xfId="54138"/>
    <cellStyle name="Обычный 3 2 3 2 3 2 10 4" xfId="35006"/>
    <cellStyle name="Обычный 3 2 3 2 3 2 11" xfId="7304"/>
    <cellStyle name="Обычный 3 2 3 2 3 2 11 2" xfId="11873"/>
    <cellStyle name="Обычный 3 2 3 2 3 2 11 2 2" xfId="40158"/>
    <cellStyle name="Обычный 3 2 3 2 3 2 11 3" xfId="25855"/>
    <cellStyle name="Обычный 3 2 3 2 3 2 11 3 2" xfId="54139"/>
    <cellStyle name="Обычный 3 2 3 2 3 2 11 4" xfId="35589"/>
    <cellStyle name="Обычный 3 2 3 2 3 2 12" xfId="11871"/>
    <cellStyle name="Обычный 3 2 3 2 3 2 12 2" xfId="40156"/>
    <cellStyle name="Обычный 3 2 3 2 3 2 13" xfId="14539"/>
    <cellStyle name="Обычный 3 2 3 2 3 2 13 2" xfId="42824"/>
    <cellStyle name="Обычный 3 2 3 2 3 2 14" xfId="18815"/>
    <cellStyle name="Обычный 3 2 3 2 3 2 14 2" xfId="47099"/>
    <cellStyle name="Обычный 3 2 3 2 3 2 15" xfId="20863"/>
    <cellStyle name="Обычный 3 2 3 2 3 2 15 2" xfId="49147"/>
    <cellStyle name="Обычный 3 2 3 2 3 2 16" xfId="25853"/>
    <cellStyle name="Обычный 3 2 3 2 3 2 16 2" xfId="54137"/>
    <cellStyle name="Обычный 3 2 3 2 3 2 17" xfId="28518"/>
    <cellStyle name="Обычный 3 2 3 2 3 2 17 2" xfId="56802"/>
    <cellStyle name="Обычный 3 2 3 2 3 2 18" xfId="28681"/>
    <cellStyle name="Обычный 3 2 3 2 3 2 19" xfId="56962"/>
    <cellStyle name="Обычный 3 2 3 2 3 2 2" xfId="544"/>
    <cellStyle name="Обычный 3 2 3 2 3 2 2 10" xfId="19601"/>
    <cellStyle name="Обычный 3 2 3 2 3 2 2 10 2" xfId="47885"/>
    <cellStyle name="Обычный 3 2 3 2 3 2 2 11" xfId="20864"/>
    <cellStyle name="Обычный 3 2 3 2 3 2 2 11 2" xfId="49148"/>
    <cellStyle name="Обычный 3 2 3 2 3 2 2 12" xfId="25856"/>
    <cellStyle name="Обычный 3 2 3 2 3 2 2 12 2" xfId="54140"/>
    <cellStyle name="Обычный 3 2 3 2 3 2 2 13" xfId="28845"/>
    <cellStyle name="Обычный 3 2 3 2 3 2 2 14" xfId="58171"/>
    <cellStyle name="Обычный 3 2 3 2 3 2 2 15" xfId="59517"/>
    <cellStyle name="Обычный 3 2 3 2 3 2 2 2" xfId="882"/>
    <cellStyle name="Обычный 3 2 3 2 3 2 2 2 10" xfId="20865"/>
    <cellStyle name="Обычный 3 2 3 2 3 2 2 2 10 2" xfId="49149"/>
    <cellStyle name="Обычный 3 2 3 2 3 2 2 2 11" xfId="25857"/>
    <cellStyle name="Обычный 3 2 3 2 3 2 2 2 11 2" xfId="54141"/>
    <cellStyle name="Обычный 3 2 3 2 3 2 2 2 12" xfId="29174"/>
    <cellStyle name="Обычный 3 2 3 2 3 2 2 2 13" xfId="58172"/>
    <cellStyle name="Обычный 3 2 3 2 3 2 2 2 14" xfId="59518"/>
    <cellStyle name="Обычный 3 2 3 2 3 2 2 2 2" xfId="1362"/>
    <cellStyle name="Обычный 3 2 3 2 3 2 2 2 2 10" xfId="29653"/>
    <cellStyle name="Обычный 3 2 3 2 3 2 2 2 2 11" xfId="58173"/>
    <cellStyle name="Обычный 3 2 3 2 3 2 2 2 2 12" xfId="59519"/>
    <cellStyle name="Обычный 3 2 3 2 3 2 2 2 2 2" xfId="3338"/>
    <cellStyle name="Обычный 3 2 3 2 3 2 2 2 2 2 2" xfId="11877"/>
    <cellStyle name="Обычный 3 2 3 2 3 2 2 2 2 2 2 2" xfId="40162"/>
    <cellStyle name="Обычный 3 2 3 2 3 2 2 2 2 2 3" xfId="17486"/>
    <cellStyle name="Обычный 3 2 3 2 3 2 2 2 2 2 3 2" xfId="45771"/>
    <cellStyle name="Обычный 3 2 3 2 3 2 2 2 2 2 4" xfId="25859"/>
    <cellStyle name="Обычный 3 2 3 2 3 2 2 2 2 2 4 2" xfId="54143"/>
    <cellStyle name="Обычный 3 2 3 2 3 2 2 2 2 2 5" xfId="31628"/>
    <cellStyle name="Обычный 3 2 3 2 3 2 2 2 2 2 6" xfId="60873"/>
    <cellStyle name="Обычный 3 2 3 2 3 2 2 2 2 3" xfId="5404"/>
    <cellStyle name="Обычный 3 2 3 2 3 2 2 2 2 3 2" xfId="11878"/>
    <cellStyle name="Обычный 3 2 3 2 3 2 2 2 2 3 2 2" xfId="40163"/>
    <cellStyle name="Обычный 3 2 3 2 3 2 2 2 2 3 3" xfId="25860"/>
    <cellStyle name="Обычный 3 2 3 2 3 2 2 2 2 3 3 2" xfId="54144"/>
    <cellStyle name="Обычный 3 2 3 2 3 2 2 2 2 3 4" xfId="33693"/>
    <cellStyle name="Обычный 3 2 3 2 3 2 2 2 2 4" xfId="6722"/>
    <cellStyle name="Обычный 3 2 3 2 3 2 2 2 2 4 2" xfId="11879"/>
    <cellStyle name="Обычный 3 2 3 2 3 2 2 2 2 4 2 2" xfId="40164"/>
    <cellStyle name="Обычный 3 2 3 2 3 2 2 2 2 4 3" xfId="25861"/>
    <cellStyle name="Обычный 3 2 3 2 3 2 2 2 2 4 3 2" xfId="54145"/>
    <cellStyle name="Обычный 3 2 3 2 3 2 2 2 2 4 4" xfId="35009"/>
    <cellStyle name="Обычный 3 2 3 2 3 2 2 2 2 5" xfId="11876"/>
    <cellStyle name="Обычный 3 2 3 2 3 2 2 2 2 5 2" xfId="40161"/>
    <cellStyle name="Обычный 3 2 3 2 3 2 2 2 2 6" xfId="15511"/>
    <cellStyle name="Обычный 3 2 3 2 3 2 2 2 2 6 2" xfId="43796"/>
    <cellStyle name="Обычный 3 2 3 2 3 2 2 2 2 7" xfId="19603"/>
    <cellStyle name="Обычный 3 2 3 2 3 2 2 2 2 7 2" xfId="47887"/>
    <cellStyle name="Обычный 3 2 3 2 3 2 2 2 2 8" xfId="20866"/>
    <cellStyle name="Обычный 3 2 3 2 3 2 2 2 2 8 2" xfId="49150"/>
    <cellStyle name="Обычный 3 2 3 2 3 2 2 2 2 9" xfId="25858"/>
    <cellStyle name="Обычный 3 2 3 2 3 2 2 2 2 9 2" xfId="54142"/>
    <cellStyle name="Обычный 3 2 3 2 3 2 2 2 3" xfId="2201"/>
    <cellStyle name="Обычный 3 2 3 2 3 2 2 2 3 2" xfId="4176"/>
    <cellStyle name="Обычный 3 2 3 2 3 2 2 2 3 2 2" xfId="11881"/>
    <cellStyle name="Обычный 3 2 3 2 3 2 2 2 3 2 2 2" xfId="40166"/>
    <cellStyle name="Обычный 3 2 3 2 3 2 2 2 3 2 3" xfId="18324"/>
    <cellStyle name="Обычный 3 2 3 2 3 2 2 2 3 2 3 2" xfId="46609"/>
    <cellStyle name="Обычный 3 2 3 2 3 2 2 2 3 2 4" xfId="25863"/>
    <cellStyle name="Обычный 3 2 3 2 3 2 2 2 3 2 4 2" xfId="54147"/>
    <cellStyle name="Обычный 3 2 3 2 3 2 2 2 3 2 5" xfId="32466"/>
    <cellStyle name="Обычный 3 2 3 2 3 2 2 2 3 3" xfId="11880"/>
    <cellStyle name="Обычный 3 2 3 2 3 2 2 2 3 3 2" xfId="40165"/>
    <cellStyle name="Обычный 3 2 3 2 3 2 2 2 3 4" xfId="16349"/>
    <cellStyle name="Обычный 3 2 3 2 3 2 2 2 3 4 2" xfId="44634"/>
    <cellStyle name="Обычный 3 2 3 2 3 2 2 2 3 5" xfId="25862"/>
    <cellStyle name="Обычный 3 2 3 2 3 2 2 2 3 5 2" xfId="54146"/>
    <cellStyle name="Обычный 3 2 3 2 3 2 2 2 3 6" xfId="30491"/>
    <cellStyle name="Обычный 3 2 3 2 3 2 2 2 3 7" xfId="60872"/>
    <cellStyle name="Обычный 3 2 3 2 3 2 2 2 4" xfId="2859"/>
    <cellStyle name="Обычный 3 2 3 2 3 2 2 2 4 2" xfId="11882"/>
    <cellStyle name="Обычный 3 2 3 2 3 2 2 2 4 2 2" xfId="40167"/>
    <cellStyle name="Обычный 3 2 3 2 3 2 2 2 4 3" xfId="17007"/>
    <cellStyle name="Обычный 3 2 3 2 3 2 2 2 4 3 2" xfId="45292"/>
    <cellStyle name="Обычный 3 2 3 2 3 2 2 2 4 4" xfId="25864"/>
    <cellStyle name="Обычный 3 2 3 2 3 2 2 2 4 4 2" xfId="54148"/>
    <cellStyle name="Обычный 3 2 3 2 3 2 2 2 4 5" xfId="31149"/>
    <cellStyle name="Обычный 3 2 3 2 3 2 2 2 5" xfId="5403"/>
    <cellStyle name="Обычный 3 2 3 2 3 2 2 2 5 2" xfId="11883"/>
    <cellStyle name="Обычный 3 2 3 2 3 2 2 2 5 2 2" xfId="40168"/>
    <cellStyle name="Обычный 3 2 3 2 3 2 2 2 5 3" xfId="25865"/>
    <cellStyle name="Обычный 3 2 3 2 3 2 2 2 5 3 2" xfId="54149"/>
    <cellStyle name="Обычный 3 2 3 2 3 2 2 2 5 4" xfId="33692"/>
    <cellStyle name="Обычный 3 2 3 2 3 2 2 2 6" xfId="6721"/>
    <cellStyle name="Обычный 3 2 3 2 3 2 2 2 6 2" xfId="11884"/>
    <cellStyle name="Обычный 3 2 3 2 3 2 2 2 6 2 2" xfId="40169"/>
    <cellStyle name="Обычный 3 2 3 2 3 2 2 2 6 3" xfId="25866"/>
    <cellStyle name="Обычный 3 2 3 2 3 2 2 2 6 3 2" xfId="54150"/>
    <cellStyle name="Обычный 3 2 3 2 3 2 2 2 6 4" xfId="35008"/>
    <cellStyle name="Обычный 3 2 3 2 3 2 2 2 7" xfId="11875"/>
    <cellStyle name="Обычный 3 2 3 2 3 2 2 2 7 2" xfId="40160"/>
    <cellStyle name="Обычный 3 2 3 2 3 2 2 2 8" xfId="15032"/>
    <cellStyle name="Обычный 3 2 3 2 3 2 2 2 8 2" xfId="43317"/>
    <cellStyle name="Обычный 3 2 3 2 3 2 2 2 9" xfId="19602"/>
    <cellStyle name="Обычный 3 2 3 2 3 2 2 2 9 2" xfId="47886"/>
    <cellStyle name="Обычный 3 2 3 2 3 2 2 3" xfId="1361"/>
    <cellStyle name="Обычный 3 2 3 2 3 2 2 3 10" xfId="29652"/>
    <cellStyle name="Обычный 3 2 3 2 3 2 2 3 11" xfId="58174"/>
    <cellStyle name="Обычный 3 2 3 2 3 2 2 3 12" xfId="59520"/>
    <cellStyle name="Обычный 3 2 3 2 3 2 2 3 2" xfId="3337"/>
    <cellStyle name="Обычный 3 2 3 2 3 2 2 3 2 2" xfId="11886"/>
    <cellStyle name="Обычный 3 2 3 2 3 2 2 3 2 2 2" xfId="40171"/>
    <cellStyle name="Обычный 3 2 3 2 3 2 2 3 2 3" xfId="17485"/>
    <cellStyle name="Обычный 3 2 3 2 3 2 2 3 2 3 2" xfId="45770"/>
    <cellStyle name="Обычный 3 2 3 2 3 2 2 3 2 4" xfId="25868"/>
    <cellStyle name="Обычный 3 2 3 2 3 2 2 3 2 4 2" xfId="54152"/>
    <cellStyle name="Обычный 3 2 3 2 3 2 2 3 2 5" xfId="31627"/>
    <cellStyle name="Обычный 3 2 3 2 3 2 2 3 2 6" xfId="60874"/>
    <cellStyle name="Обычный 3 2 3 2 3 2 2 3 3" xfId="5405"/>
    <cellStyle name="Обычный 3 2 3 2 3 2 2 3 3 2" xfId="11887"/>
    <cellStyle name="Обычный 3 2 3 2 3 2 2 3 3 2 2" xfId="40172"/>
    <cellStyle name="Обычный 3 2 3 2 3 2 2 3 3 3" xfId="25869"/>
    <cellStyle name="Обычный 3 2 3 2 3 2 2 3 3 3 2" xfId="54153"/>
    <cellStyle name="Обычный 3 2 3 2 3 2 2 3 3 4" xfId="33694"/>
    <cellStyle name="Обычный 3 2 3 2 3 2 2 3 4" xfId="6723"/>
    <cellStyle name="Обычный 3 2 3 2 3 2 2 3 4 2" xfId="11888"/>
    <cellStyle name="Обычный 3 2 3 2 3 2 2 3 4 2 2" xfId="40173"/>
    <cellStyle name="Обычный 3 2 3 2 3 2 2 3 4 3" xfId="25870"/>
    <cellStyle name="Обычный 3 2 3 2 3 2 2 3 4 3 2" xfId="54154"/>
    <cellStyle name="Обычный 3 2 3 2 3 2 2 3 4 4" xfId="35010"/>
    <cellStyle name="Обычный 3 2 3 2 3 2 2 3 5" xfId="11885"/>
    <cellStyle name="Обычный 3 2 3 2 3 2 2 3 5 2" xfId="40170"/>
    <cellStyle name="Обычный 3 2 3 2 3 2 2 3 6" xfId="15510"/>
    <cellStyle name="Обычный 3 2 3 2 3 2 2 3 6 2" xfId="43795"/>
    <cellStyle name="Обычный 3 2 3 2 3 2 2 3 7" xfId="19604"/>
    <cellStyle name="Обычный 3 2 3 2 3 2 2 3 7 2" xfId="47888"/>
    <cellStyle name="Обычный 3 2 3 2 3 2 2 3 8" xfId="20867"/>
    <cellStyle name="Обычный 3 2 3 2 3 2 2 3 8 2" xfId="49151"/>
    <cellStyle name="Обычный 3 2 3 2 3 2 2 3 9" xfId="25867"/>
    <cellStyle name="Обычный 3 2 3 2 3 2 2 3 9 2" xfId="54151"/>
    <cellStyle name="Обычный 3 2 3 2 3 2 2 4" xfId="1872"/>
    <cellStyle name="Обычный 3 2 3 2 3 2 2 4 2" xfId="3847"/>
    <cellStyle name="Обычный 3 2 3 2 3 2 2 4 2 2" xfId="11890"/>
    <cellStyle name="Обычный 3 2 3 2 3 2 2 4 2 2 2" xfId="40175"/>
    <cellStyle name="Обычный 3 2 3 2 3 2 2 4 2 3" xfId="17995"/>
    <cellStyle name="Обычный 3 2 3 2 3 2 2 4 2 3 2" xfId="46280"/>
    <cellStyle name="Обычный 3 2 3 2 3 2 2 4 2 4" xfId="25872"/>
    <cellStyle name="Обычный 3 2 3 2 3 2 2 4 2 4 2" xfId="54156"/>
    <cellStyle name="Обычный 3 2 3 2 3 2 2 4 2 5" xfId="32137"/>
    <cellStyle name="Обычный 3 2 3 2 3 2 2 4 3" xfId="11889"/>
    <cellStyle name="Обычный 3 2 3 2 3 2 2 4 3 2" xfId="40174"/>
    <cellStyle name="Обычный 3 2 3 2 3 2 2 4 4" xfId="16020"/>
    <cellStyle name="Обычный 3 2 3 2 3 2 2 4 4 2" xfId="44305"/>
    <cellStyle name="Обычный 3 2 3 2 3 2 2 4 5" xfId="25871"/>
    <cellStyle name="Обычный 3 2 3 2 3 2 2 4 5 2" xfId="54155"/>
    <cellStyle name="Обычный 3 2 3 2 3 2 2 4 6" xfId="30162"/>
    <cellStyle name="Обычный 3 2 3 2 3 2 2 4 7" xfId="60871"/>
    <cellStyle name="Обычный 3 2 3 2 3 2 2 5" xfId="2530"/>
    <cellStyle name="Обычный 3 2 3 2 3 2 2 5 2" xfId="11891"/>
    <cellStyle name="Обычный 3 2 3 2 3 2 2 5 2 2" xfId="40176"/>
    <cellStyle name="Обычный 3 2 3 2 3 2 2 5 3" xfId="16678"/>
    <cellStyle name="Обычный 3 2 3 2 3 2 2 5 3 2" xfId="44963"/>
    <cellStyle name="Обычный 3 2 3 2 3 2 2 5 4" xfId="25873"/>
    <cellStyle name="Обычный 3 2 3 2 3 2 2 5 4 2" xfId="54157"/>
    <cellStyle name="Обычный 3 2 3 2 3 2 2 5 5" xfId="30820"/>
    <cellStyle name="Обычный 3 2 3 2 3 2 2 6" xfId="5402"/>
    <cellStyle name="Обычный 3 2 3 2 3 2 2 6 2" xfId="11892"/>
    <cellStyle name="Обычный 3 2 3 2 3 2 2 6 2 2" xfId="40177"/>
    <cellStyle name="Обычный 3 2 3 2 3 2 2 6 3" xfId="25874"/>
    <cellStyle name="Обычный 3 2 3 2 3 2 2 6 3 2" xfId="54158"/>
    <cellStyle name="Обычный 3 2 3 2 3 2 2 6 4" xfId="33691"/>
    <cellStyle name="Обычный 3 2 3 2 3 2 2 7" xfId="6720"/>
    <cellStyle name="Обычный 3 2 3 2 3 2 2 7 2" xfId="11893"/>
    <cellStyle name="Обычный 3 2 3 2 3 2 2 7 2 2" xfId="40178"/>
    <cellStyle name="Обычный 3 2 3 2 3 2 2 7 3" xfId="25875"/>
    <cellStyle name="Обычный 3 2 3 2 3 2 2 7 3 2" xfId="54159"/>
    <cellStyle name="Обычный 3 2 3 2 3 2 2 7 4" xfId="35007"/>
    <cellStyle name="Обычный 3 2 3 2 3 2 2 8" xfId="11874"/>
    <cellStyle name="Обычный 3 2 3 2 3 2 2 8 2" xfId="40159"/>
    <cellStyle name="Обычный 3 2 3 2 3 2 2 9" xfId="14703"/>
    <cellStyle name="Обычный 3 2 3 2 3 2 2 9 2" xfId="42988"/>
    <cellStyle name="Обычный 3 2 3 2 3 2 20" xfId="57256"/>
    <cellStyle name="Обычный 3 2 3 2 3 2 21" xfId="58170"/>
    <cellStyle name="Обычный 3 2 3 2 3 2 22" xfId="59516"/>
    <cellStyle name="Обычный 3 2 3 2 3 2 3" xfId="716"/>
    <cellStyle name="Обычный 3 2 3 2 3 2 3 10" xfId="20868"/>
    <cellStyle name="Обычный 3 2 3 2 3 2 3 10 2" xfId="49152"/>
    <cellStyle name="Обычный 3 2 3 2 3 2 3 11" xfId="25876"/>
    <cellStyle name="Обычный 3 2 3 2 3 2 3 11 2" xfId="54160"/>
    <cellStyle name="Обычный 3 2 3 2 3 2 3 12" xfId="29010"/>
    <cellStyle name="Обычный 3 2 3 2 3 2 3 13" xfId="58175"/>
    <cellStyle name="Обычный 3 2 3 2 3 2 3 14" xfId="59521"/>
    <cellStyle name="Обычный 3 2 3 2 3 2 3 2" xfId="1363"/>
    <cellStyle name="Обычный 3 2 3 2 3 2 3 2 10" xfId="29654"/>
    <cellStyle name="Обычный 3 2 3 2 3 2 3 2 11" xfId="58176"/>
    <cellStyle name="Обычный 3 2 3 2 3 2 3 2 12" xfId="59522"/>
    <cellStyle name="Обычный 3 2 3 2 3 2 3 2 2" xfId="3339"/>
    <cellStyle name="Обычный 3 2 3 2 3 2 3 2 2 2" xfId="11896"/>
    <cellStyle name="Обычный 3 2 3 2 3 2 3 2 2 2 2" xfId="40181"/>
    <cellStyle name="Обычный 3 2 3 2 3 2 3 2 2 3" xfId="17487"/>
    <cellStyle name="Обычный 3 2 3 2 3 2 3 2 2 3 2" xfId="45772"/>
    <cellStyle name="Обычный 3 2 3 2 3 2 3 2 2 4" xfId="25878"/>
    <cellStyle name="Обычный 3 2 3 2 3 2 3 2 2 4 2" xfId="54162"/>
    <cellStyle name="Обычный 3 2 3 2 3 2 3 2 2 5" xfId="31629"/>
    <cellStyle name="Обычный 3 2 3 2 3 2 3 2 2 6" xfId="60876"/>
    <cellStyle name="Обычный 3 2 3 2 3 2 3 2 3" xfId="5407"/>
    <cellStyle name="Обычный 3 2 3 2 3 2 3 2 3 2" xfId="11897"/>
    <cellStyle name="Обычный 3 2 3 2 3 2 3 2 3 2 2" xfId="40182"/>
    <cellStyle name="Обычный 3 2 3 2 3 2 3 2 3 3" xfId="25879"/>
    <cellStyle name="Обычный 3 2 3 2 3 2 3 2 3 3 2" xfId="54163"/>
    <cellStyle name="Обычный 3 2 3 2 3 2 3 2 3 4" xfId="33696"/>
    <cellStyle name="Обычный 3 2 3 2 3 2 3 2 4" xfId="6725"/>
    <cellStyle name="Обычный 3 2 3 2 3 2 3 2 4 2" xfId="11898"/>
    <cellStyle name="Обычный 3 2 3 2 3 2 3 2 4 2 2" xfId="40183"/>
    <cellStyle name="Обычный 3 2 3 2 3 2 3 2 4 3" xfId="25880"/>
    <cellStyle name="Обычный 3 2 3 2 3 2 3 2 4 3 2" xfId="54164"/>
    <cellStyle name="Обычный 3 2 3 2 3 2 3 2 4 4" xfId="35012"/>
    <cellStyle name="Обычный 3 2 3 2 3 2 3 2 5" xfId="11895"/>
    <cellStyle name="Обычный 3 2 3 2 3 2 3 2 5 2" xfId="40180"/>
    <cellStyle name="Обычный 3 2 3 2 3 2 3 2 6" xfId="15512"/>
    <cellStyle name="Обычный 3 2 3 2 3 2 3 2 6 2" xfId="43797"/>
    <cellStyle name="Обычный 3 2 3 2 3 2 3 2 7" xfId="19606"/>
    <cellStyle name="Обычный 3 2 3 2 3 2 3 2 7 2" xfId="47890"/>
    <cellStyle name="Обычный 3 2 3 2 3 2 3 2 8" xfId="20869"/>
    <cellStyle name="Обычный 3 2 3 2 3 2 3 2 8 2" xfId="49153"/>
    <cellStyle name="Обычный 3 2 3 2 3 2 3 2 9" xfId="25877"/>
    <cellStyle name="Обычный 3 2 3 2 3 2 3 2 9 2" xfId="54161"/>
    <cellStyle name="Обычный 3 2 3 2 3 2 3 3" xfId="2037"/>
    <cellStyle name="Обычный 3 2 3 2 3 2 3 3 2" xfId="4012"/>
    <cellStyle name="Обычный 3 2 3 2 3 2 3 3 2 2" xfId="11900"/>
    <cellStyle name="Обычный 3 2 3 2 3 2 3 3 2 2 2" xfId="40185"/>
    <cellStyle name="Обычный 3 2 3 2 3 2 3 3 2 3" xfId="18160"/>
    <cellStyle name="Обычный 3 2 3 2 3 2 3 3 2 3 2" xfId="46445"/>
    <cellStyle name="Обычный 3 2 3 2 3 2 3 3 2 4" xfId="25882"/>
    <cellStyle name="Обычный 3 2 3 2 3 2 3 3 2 4 2" xfId="54166"/>
    <cellStyle name="Обычный 3 2 3 2 3 2 3 3 2 5" xfId="32302"/>
    <cellStyle name="Обычный 3 2 3 2 3 2 3 3 3" xfId="11899"/>
    <cellStyle name="Обычный 3 2 3 2 3 2 3 3 3 2" xfId="40184"/>
    <cellStyle name="Обычный 3 2 3 2 3 2 3 3 4" xfId="16185"/>
    <cellStyle name="Обычный 3 2 3 2 3 2 3 3 4 2" xfId="44470"/>
    <cellStyle name="Обычный 3 2 3 2 3 2 3 3 5" xfId="25881"/>
    <cellStyle name="Обычный 3 2 3 2 3 2 3 3 5 2" xfId="54165"/>
    <cellStyle name="Обычный 3 2 3 2 3 2 3 3 6" xfId="30327"/>
    <cellStyle name="Обычный 3 2 3 2 3 2 3 3 7" xfId="60875"/>
    <cellStyle name="Обычный 3 2 3 2 3 2 3 4" xfId="2695"/>
    <cellStyle name="Обычный 3 2 3 2 3 2 3 4 2" xfId="11901"/>
    <cellStyle name="Обычный 3 2 3 2 3 2 3 4 2 2" xfId="40186"/>
    <cellStyle name="Обычный 3 2 3 2 3 2 3 4 3" xfId="16843"/>
    <cellStyle name="Обычный 3 2 3 2 3 2 3 4 3 2" xfId="45128"/>
    <cellStyle name="Обычный 3 2 3 2 3 2 3 4 4" xfId="25883"/>
    <cellStyle name="Обычный 3 2 3 2 3 2 3 4 4 2" xfId="54167"/>
    <cellStyle name="Обычный 3 2 3 2 3 2 3 4 5" xfId="30985"/>
    <cellStyle name="Обычный 3 2 3 2 3 2 3 5" xfId="5406"/>
    <cellStyle name="Обычный 3 2 3 2 3 2 3 5 2" xfId="11902"/>
    <cellStyle name="Обычный 3 2 3 2 3 2 3 5 2 2" xfId="40187"/>
    <cellStyle name="Обычный 3 2 3 2 3 2 3 5 3" xfId="25884"/>
    <cellStyle name="Обычный 3 2 3 2 3 2 3 5 3 2" xfId="54168"/>
    <cellStyle name="Обычный 3 2 3 2 3 2 3 5 4" xfId="33695"/>
    <cellStyle name="Обычный 3 2 3 2 3 2 3 6" xfId="6724"/>
    <cellStyle name="Обычный 3 2 3 2 3 2 3 6 2" xfId="11903"/>
    <cellStyle name="Обычный 3 2 3 2 3 2 3 6 2 2" xfId="40188"/>
    <cellStyle name="Обычный 3 2 3 2 3 2 3 6 3" xfId="25885"/>
    <cellStyle name="Обычный 3 2 3 2 3 2 3 6 3 2" xfId="54169"/>
    <cellStyle name="Обычный 3 2 3 2 3 2 3 6 4" xfId="35011"/>
    <cellStyle name="Обычный 3 2 3 2 3 2 3 7" xfId="11894"/>
    <cellStyle name="Обычный 3 2 3 2 3 2 3 7 2" xfId="40179"/>
    <cellStyle name="Обычный 3 2 3 2 3 2 3 8" xfId="14868"/>
    <cellStyle name="Обычный 3 2 3 2 3 2 3 8 2" xfId="43153"/>
    <cellStyle name="Обычный 3 2 3 2 3 2 3 9" xfId="19605"/>
    <cellStyle name="Обычный 3 2 3 2 3 2 3 9 2" xfId="47889"/>
    <cellStyle name="Обычный 3 2 3 2 3 2 4" xfId="1360"/>
    <cellStyle name="Обычный 3 2 3 2 3 2 4 10" xfId="29651"/>
    <cellStyle name="Обычный 3 2 3 2 3 2 4 11" xfId="58177"/>
    <cellStyle name="Обычный 3 2 3 2 3 2 4 12" xfId="59523"/>
    <cellStyle name="Обычный 3 2 3 2 3 2 4 2" xfId="3336"/>
    <cellStyle name="Обычный 3 2 3 2 3 2 4 2 2" xfId="11905"/>
    <cellStyle name="Обычный 3 2 3 2 3 2 4 2 2 2" xfId="40190"/>
    <cellStyle name="Обычный 3 2 3 2 3 2 4 2 3" xfId="17484"/>
    <cellStyle name="Обычный 3 2 3 2 3 2 4 2 3 2" xfId="45769"/>
    <cellStyle name="Обычный 3 2 3 2 3 2 4 2 4" xfId="25887"/>
    <cellStyle name="Обычный 3 2 3 2 3 2 4 2 4 2" xfId="54171"/>
    <cellStyle name="Обычный 3 2 3 2 3 2 4 2 5" xfId="31626"/>
    <cellStyle name="Обычный 3 2 3 2 3 2 4 2 6" xfId="60877"/>
    <cellStyle name="Обычный 3 2 3 2 3 2 4 3" xfId="5408"/>
    <cellStyle name="Обычный 3 2 3 2 3 2 4 3 2" xfId="11906"/>
    <cellStyle name="Обычный 3 2 3 2 3 2 4 3 2 2" xfId="40191"/>
    <cellStyle name="Обычный 3 2 3 2 3 2 4 3 3" xfId="25888"/>
    <cellStyle name="Обычный 3 2 3 2 3 2 4 3 3 2" xfId="54172"/>
    <cellStyle name="Обычный 3 2 3 2 3 2 4 3 4" xfId="33697"/>
    <cellStyle name="Обычный 3 2 3 2 3 2 4 4" xfId="6726"/>
    <cellStyle name="Обычный 3 2 3 2 3 2 4 4 2" xfId="11907"/>
    <cellStyle name="Обычный 3 2 3 2 3 2 4 4 2 2" xfId="40192"/>
    <cellStyle name="Обычный 3 2 3 2 3 2 4 4 3" xfId="25889"/>
    <cellStyle name="Обычный 3 2 3 2 3 2 4 4 3 2" xfId="54173"/>
    <cellStyle name="Обычный 3 2 3 2 3 2 4 4 4" xfId="35013"/>
    <cellStyle name="Обычный 3 2 3 2 3 2 4 5" xfId="11904"/>
    <cellStyle name="Обычный 3 2 3 2 3 2 4 5 2" xfId="40189"/>
    <cellStyle name="Обычный 3 2 3 2 3 2 4 6" xfId="15509"/>
    <cellStyle name="Обычный 3 2 3 2 3 2 4 6 2" xfId="43794"/>
    <cellStyle name="Обычный 3 2 3 2 3 2 4 7" xfId="19607"/>
    <cellStyle name="Обычный 3 2 3 2 3 2 4 7 2" xfId="47891"/>
    <cellStyle name="Обычный 3 2 3 2 3 2 4 8" xfId="20870"/>
    <cellStyle name="Обычный 3 2 3 2 3 2 4 8 2" xfId="49154"/>
    <cellStyle name="Обычный 3 2 3 2 3 2 4 9" xfId="25886"/>
    <cellStyle name="Обычный 3 2 3 2 3 2 4 9 2" xfId="54170"/>
    <cellStyle name="Обычный 3 2 3 2 3 2 5" xfId="1708"/>
    <cellStyle name="Обычный 3 2 3 2 3 2 5 2" xfId="3683"/>
    <cellStyle name="Обычный 3 2 3 2 3 2 5 2 2" xfId="11909"/>
    <cellStyle name="Обычный 3 2 3 2 3 2 5 2 2 2" xfId="40194"/>
    <cellStyle name="Обычный 3 2 3 2 3 2 5 2 3" xfId="17831"/>
    <cellStyle name="Обычный 3 2 3 2 3 2 5 2 3 2" xfId="46116"/>
    <cellStyle name="Обычный 3 2 3 2 3 2 5 2 4" xfId="25891"/>
    <cellStyle name="Обычный 3 2 3 2 3 2 5 2 4 2" xfId="54175"/>
    <cellStyle name="Обычный 3 2 3 2 3 2 5 2 5" xfId="31973"/>
    <cellStyle name="Обычный 3 2 3 2 3 2 5 3" xfId="11908"/>
    <cellStyle name="Обычный 3 2 3 2 3 2 5 3 2" xfId="40193"/>
    <cellStyle name="Обычный 3 2 3 2 3 2 5 4" xfId="15856"/>
    <cellStyle name="Обычный 3 2 3 2 3 2 5 4 2" xfId="44141"/>
    <cellStyle name="Обычный 3 2 3 2 3 2 5 5" xfId="25890"/>
    <cellStyle name="Обычный 3 2 3 2 3 2 5 5 2" xfId="54174"/>
    <cellStyle name="Обычный 3 2 3 2 3 2 5 6" xfId="29998"/>
    <cellStyle name="Обычный 3 2 3 2 3 2 5 7" xfId="60870"/>
    <cellStyle name="Обычный 3 2 3 2 3 2 6" xfId="2366"/>
    <cellStyle name="Обычный 3 2 3 2 3 2 6 2" xfId="11910"/>
    <cellStyle name="Обычный 3 2 3 2 3 2 6 2 2" xfId="40195"/>
    <cellStyle name="Обычный 3 2 3 2 3 2 6 3" xfId="16514"/>
    <cellStyle name="Обычный 3 2 3 2 3 2 6 3 2" xfId="44799"/>
    <cellStyle name="Обычный 3 2 3 2 3 2 6 4" xfId="25892"/>
    <cellStyle name="Обычный 3 2 3 2 3 2 6 4 2" xfId="54176"/>
    <cellStyle name="Обычный 3 2 3 2 3 2 6 5" xfId="30656"/>
    <cellStyle name="Обычный 3 2 3 2 3 2 7" xfId="4342"/>
    <cellStyle name="Обычный 3 2 3 2 3 2 7 2" xfId="11911"/>
    <cellStyle name="Обычный 3 2 3 2 3 2 7 2 2" xfId="40196"/>
    <cellStyle name="Обычный 3 2 3 2 3 2 7 3" xfId="18490"/>
    <cellStyle name="Обычный 3 2 3 2 3 2 7 3 2" xfId="46775"/>
    <cellStyle name="Обычный 3 2 3 2 3 2 7 4" xfId="25893"/>
    <cellStyle name="Обычный 3 2 3 2 3 2 7 4 2" xfId="54177"/>
    <cellStyle name="Обычный 3 2 3 2 3 2 7 5" xfId="32632"/>
    <cellStyle name="Обычный 3 2 3 2 3 2 8" xfId="4505"/>
    <cellStyle name="Обычный 3 2 3 2 3 2 8 2" xfId="11912"/>
    <cellStyle name="Обычный 3 2 3 2 3 2 8 2 2" xfId="40197"/>
    <cellStyle name="Обычный 3 2 3 2 3 2 8 3" xfId="18653"/>
    <cellStyle name="Обычный 3 2 3 2 3 2 8 3 2" xfId="46938"/>
    <cellStyle name="Обычный 3 2 3 2 3 2 8 4" xfId="25894"/>
    <cellStyle name="Обычный 3 2 3 2 3 2 8 4 2" xfId="54178"/>
    <cellStyle name="Обычный 3 2 3 2 3 2 8 5" xfId="32795"/>
    <cellStyle name="Обычный 3 2 3 2 3 2 9" xfId="5401"/>
    <cellStyle name="Обычный 3 2 3 2 3 2 9 2" xfId="11913"/>
    <cellStyle name="Обычный 3 2 3 2 3 2 9 2 2" xfId="40198"/>
    <cellStyle name="Обычный 3 2 3 2 3 2 9 3" xfId="25895"/>
    <cellStyle name="Обычный 3 2 3 2 3 2 9 3 2" xfId="54179"/>
    <cellStyle name="Обычный 3 2 3 2 3 2 9 4" xfId="33690"/>
    <cellStyle name="Обычный 3 2 3 2 3 20" xfId="56961"/>
    <cellStyle name="Обычный 3 2 3 2 3 21" xfId="57255"/>
    <cellStyle name="Обычный 3 2 3 2 3 22" xfId="58169"/>
    <cellStyle name="Обычный 3 2 3 2 3 23" xfId="59515"/>
    <cellStyle name="Обычный 3 2 3 2 3 3" xfId="543"/>
    <cellStyle name="Обычный 3 2 3 2 3 3 10" xfId="19608"/>
    <cellStyle name="Обычный 3 2 3 2 3 3 10 2" xfId="47892"/>
    <cellStyle name="Обычный 3 2 3 2 3 3 11" xfId="20871"/>
    <cellStyle name="Обычный 3 2 3 2 3 3 11 2" xfId="49155"/>
    <cellStyle name="Обычный 3 2 3 2 3 3 12" xfId="25896"/>
    <cellStyle name="Обычный 3 2 3 2 3 3 12 2" xfId="54180"/>
    <cellStyle name="Обычный 3 2 3 2 3 3 13" xfId="28844"/>
    <cellStyle name="Обычный 3 2 3 2 3 3 14" xfId="58178"/>
    <cellStyle name="Обычный 3 2 3 2 3 3 15" xfId="59524"/>
    <cellStyle name="Обычный 3 2 3 2 3 3 2" xfId="881"/>
    <cellStyle name="Обычный 3 2 3 2 3 3 2 10" xfId="20872"/>
    <cellStyle name="Обычный 3 2 3 2 3 3 2 10 2" xfId="49156"/>
    <cellStyle name="Обычный 3 2 3 2 3 3 2 11" xfId="25897"/>
    <cellStyle name="Обычный 3 2 3 2 3 3 2 11 2" xfId="54181"/>
    <cellStyle name="Обычный 3 2 3 2 3 3 2 12" xfId="29173"/>
    <cellStyle name="Обычный 3 2 3 2 3 3 2 13" xfId="58179"/>
    <cellStyle name="Обычный 3 2 3 2 3 3 2 14" xfId="59525"/>
    <cellStyle name="Обычный 3 2 3 2 3 3 2 2" xfId="1365"/>
    <cellStyle name="Обычный 3 2 3 2 3 3 2 2 10" xfId="29656"/>
    <cellStyle name="Обычный 3 2 3 2 3 3 2 2 11" xfId="58180"/>
    <cellStyle name="Обычный 3 2 3 2 3 3 2 2 12" xfId="59526"/>
    <cellStyle name="Обычный 3 2 3 2 3 3 2 2 2" xfId="3341"/>
    <cellStyle name="Обычный 3 2 3 2 3 3 2 2 2 2" xfId="11917"/>
    <cellStyle name="Обычный 3 2 3 2 3 3 2 2 2 2 2" xfId="40202"/>
    <cellStyle name="Обычный 3 2 3 2 3 3 2 2 2 3" xfId="17489"/>
    <cellStyle name="Обычный 3 2 3 2 3 3 2 2 2 3 2" xfId="45774"/>
    <cellStyle name="Обычный 3 2 3 2 3 3 2 2 2 4" xfId="25899"/>
    <cellStyle name="Обычный 3 2 3 2 3 3 2 2 2 4 2" xfId="54183"/>
    <cellStyle name="Обычный 3 2 3 2 3 3 2 2 2 5" xfId="31631"/>
    <cellStyle name="Обычный 3 2 3 2 3 3 2 2 2 6" xfId="60880"/>
    <cellStyle name="Обычный 3 2 3 2 3 3 2 2 3" xfId="5411"/>
    <cellStyle name="Обычный 3 2 3 2 3 3 2 2 3 2" xfId="11918"/>
    <cellStyle name="Обычный 3 2 3 2 3 3 2 2 3 2 2" xfId="40203"/>
    <cellStyle name="Обычный 3 2 3 2 3 3 2 2 3 3" xfId="25900"/>
    <cellStyle name="Обычный 3 2 3 2 3 3 2 2 3 3 2" xfId="54184"/>
    <cellStyle name="Обычный 3 2 3 2 3 3 2 2 3 4" xfId="33700"/>
    <cellStyle name="Обычный 3 2 3 2 3 3 2 2 4" xfId="6729"/>
    <cellStyle name="Обычный 3 2 3 2 3 3 2 2 4 2" xfId="11919"/>
    <cellStyle name="Обычный 3 2 3 2 3 3 2 2 4 2 2" xfId="40204"/>
    <cellStyle name="Обычный 3 2 3 2 3 3 2 2 4 3" xfId="25901"/>
    <cellStyle name="Обычный 3 2 3 2 3 3 2 2 4 3 2" xfId="54185"/>
    <cellStyle name="Обычный 3 2 3 2 3 3 2 2 4 4" xfId="35016"/>
    <cellStyle name="Обычный 3 2 3 2 3 3 2 2 5" xfId="11916"/>
    <cellStyle name="Обычный 3 2 3 2 3 3 2 2 5 2" xfId="40201"/>
    <cellStyle name="Обычный 3 2 3 2 3 3 2 2 6" xfId="15514"/>
    <cellStyle name="Обычный 3 2 3 2 3 3 2 2 6 2" xfId="43799"/>
    <cellStyle name="Обычный 3 2 3 2 3 3 2 2 7" xfId="19610"/>
    <cellStyle name="Обычный 3 2 3 2 3 3 2 2 7 2" xfId="47894"/>
    <cellStyle name="Обычный 3 2 3 2 3 3 2 2 8" xfId="20873"/>
    <cellStyle name="Обычный 3 2 3 2 3 3 2 2 8 2" xfId="49157"/>
    <cellStyle name="Обычный 3 2 3 2 3 3 2 2 9" xfId="25898"/>
    <cellStyle name="Обычный 3 2 3 2 3 3 2 2 9 2" xfId="54182"/>
    <cellStyle name="Обычный 3 2 3 2 3 3 2 3" xfId="2200"/>
    <cellStyle name="Обычный 3 2 3 2 3 3 2 3 2" xfId="4175"/>
    <cellStyle name="Обычный 3 2 3 2 3 3 2 3 2 2" xfId="11921"/>
    <cellStyle name="Обычный 3 2 3 2 3 3 2 3 2 2 2" xfId="40206"/>
    <cellStyle name="Обычный 3 2 3 2 3 3 2 3 2 3" xfId="18323"/>
    <cellStyle name="Обычный 3 2 3 2 3 3 2 3 2 3 2" xfId="46608"/>
    <cellStyle name="Обычный 3 2 3 2 3 3 2 3 2 4" xfId="25903"/>
    <cellStyle name="Обычный 3 2 3 2 3 3 2 3 2 4 2" xfId="54187"/>
    <cellStyle name="Обычный 3 2 3 2 3 3 2 3 2 5" xfId="32465"/>
    <cellStyle name="Обычный 3 2 3 2 3 3 2 3 3" xfId="11920"/>
    <cellStyle name="Обычный 3 2 3 2 3 3 2 3 3 2" xfId="40205"/>
    <cellStyle name="Обычный 3 2 3 2 3 3 2 3 4" xfId="16348"/>
    <cellStyle name="Обычный 3 2 3 2 3 3 2 3 4 2" xfId="44633"/>
    <cellStyle name="Обычный 3 2 3 2 3 3 2 3 5" xfId="25902"/>
    <cellStyle name="Обычный 3 2 3 2 3 3 2 3 5 2" xfId="54186"/>
    <cellStyle name="Обычный 3 2 3 2 3 3 2 3 6" xfId="30490"/>
    <cellStyle name="Обычный 3 2 3 2 3 3 2 3 7" xfId="60879"/>
    <cellStyle name="Обычный 3 2 3 2 3 3 2 4" xfId="2858"/>
    <cellStyle name="Обычный 3 2 3 2 3 3 2 4 2" xfId="11922"/>
    <cellStyle name="Обычный 3 2 3 2 3 3 2 4 2 2" xfId="40207"/>
    <cellStyle name="Обычный 3 2 3 2 3 3 2 4 3" xfId="17006"/>
    <cellStyle name="Обычный 3 2 3 2 3 3 2 4 3 2" xfId="45291"/>
    <cellStyle name="Обычный 3 2 3 2 3 3 2 4 4" xfId="25904"/>
    <cellStyle name="Обычный 3 2 3 2 3 3 2 4 4 2" xfId="54188"/>
    <cellStyle name="Обычный 3 2 3 2 3 3 2 4 5" xfId="31148"/>
    <cellStyle name="Обычный 3 2 3 2 3 3 2 5" xfId="5410"/>
    <cellStyle name="Обычный 3 2 3 2 3 3 2 5 2" xfId="11923"/>
    <cellStyle name="Обычный 3 2 3 2 3 3 2 5 2 2" xfId="40208"/>
    <cellStyle name="Обычный 3 2 3 2 3 3 2 5 3" xfId="25905"/>
    <cellStyle name="Обычный 3 2 3 2 3 3 2 5 3 2" xfId="54189"/>
    <cellStyle name="Обычный 3 2 3 2 3 3 2 5 4" xfId="33699"/>
    <cellStyle name="Обычный 3 2 3 2 3 3 2 6" xfId="6728"/>
    <cellStyle name="Обычный 3 2 3 2 3 3 2 6 2" xfId="11924"/>
    <cellStyle name="Обычный 3 2 3 2 3 3 2 6 2 2" xfId="40209"/>
    <cellStyle name="Обычный 3 2 3 2 3 3 2 6 3" xfId="25906"/>
    <cellStyle name="Обычный 3 2 3 2 3 3 2 6 3 2" xfId="54190"/>
    <cellStyle name="Обычный 3 2 3 2 3 3 2 6 4" xfId="35015"/>
    <cellStyle name="Обычный 3 2 3 2 3 3 2 7" xfId="11915"/>
    <cellStyle name="Обычный 3 2 3 2 3 3 2 7 2" xfId="40200"/>
    <cellStyle name="Обычный 3 2 3 2 3 3 2 8" xfId="15031"/>
    <cellStyle name="Обычный 3 2 3 2 3 3 2 8 2" xfId="43316"/>
    <cellStyle name="Обычный 3 2 3 2 3 3 2 9" xfId="19609"/>
    <cellStyle name="Обычный 3 2 3 2 3 3 2 9 2" xfId="47893"/>
    <cellStyle name="Обычный 3 2 3 2 3 3 3" xfId="1364"/>
    <cellStyle name="Обычный 3 2 3 2 3 3 3 10" xfId="29655"/>
    <cellStyle name="Обычный 3 2 3 2 3 3 3 11" xfId="58181"/>
    <cellStyle name="Обычный 3 2 3 2 3 3 3 12" xfId="59527"/>
    <cellStyle name="Обычный 3 2 3 2 3 3 3 2" xfId="3340"/>
    <cellStyle name="Обычный 3 2 3 2 3 3 3 2 2" xfId="11926"/>
    <cellStyle name="Обычный 3 2 3 2 3 3 3 2 2 2" xfId="40211"/>
    <cellStyle name="Обычный 3 2 3 2 3 3 3 2 3" xfId="17488"/>
    <cellStyle name="Обычный 3 2 3 2 3 3 3 2 3 2" xfId="45773"/>
    <cellStyle name="Обычный 3 2 3 2 3 3 3 2 4" xfId="25908"/>
    <cellStyle name="Обычный 3 2 3 2 3 3 3 2 4 2" xfId="54192"/>
    <cellStyle name="Обычный 3 2 3 2 3 3 3 2 5" xfId="31630"/>
    <cellStyle name="Обычный 3 2 3 2 3 3 3 2 6" xfId="60881"/>
    <cellStyle name="Обычный 3 2 3 2 3 3 3 3" xfId="5412"/>
    <cellStyle name="Обычный 3 2 3 2 3 3 3 3 2" xfId="11927"/>
    <cellStyle name="Обычный 3 2 3 2 3 3 3 3 2 2" xfId="40212"/>
    <cellStyle name="Обычный 3 2 3 2 3 3 3 3 3" xfId="25909"/>
    <cellStyle name="Обычный 3 2 3 2 3 3 3 3 3 2" xfId="54193"/>
    <cellStyle name="Обычный 3 2 3 2 3 3 3 3 4" xfId="33701"/>
    <cellStyle name="Обычный 3 2 3 2 3 3 3 4" xfId="6730"/>
    <cellStyle name="Обычный 3 2 3 2 3 3 3 4 2" xfId="11928"/>
    <cellStyle name="Обычный 3 2 3 2 3 3 3 4 2 2" xfId="40213"/>
    <cellStyle name="Обычный 3 2 3 2 3 3 3 4 3" xfId="25910"/>
    <cellStyle name="Обычный 3 2 3 2 3 3 3 4 3 2" xfId="54194"/>
    <cellStyle name="Обычный 3 2 3 2 3 3 3 4 4" xfId="35017"/>
    <cellStyle name="Обычный 3 2 3 2 3 3 3 5" xfId="11925"/>
    <cellStyle name="Обычный 3 2 3 2 3 3 3 5 2" xfId="40210"/>
    <cellStyle name="Обычный 3 2 3 2 3 3 3 6" xfId="15513"/>
    <cellStyle name="Обычный 3 2 3 2 3 3 3 6 2" xfId="43798"/>
    <cellStyle name="Обычный 3 2 3 2 3 3 3 7" xfId="19611"/>
    <cellStyle name="Обычный 3 2 3 2 3 3 3 7 2" xfId="47895"/>
    <cellStyle name="Обычный 3 2 3 2 3 3 3 8" xfId="20874"/>
    <cellStyle name="Обычный 3 2 3 2 3 3 3 8 2" xfId="49158"/>
    <cellStyle name="Обычный 3 2 3 2 3 3 3 9" xfId="25907"/>
    <cellStyle name="Обычный 3 2 3 2 3 3 3 9 2" xfId="54191"/>
    <cellStyle name="Обычный 3 2 3 2 3 3 4" xfId="1871"/>
    <cellStyle name="Обычный 3 2 3 2 3 3 4 2" xfId="3846"/>
    <cellStyle name="Обычный 3 2 3 2 3 3 4 2 2" xfId="11930"/>
    <cellStyle name="Обычный 3 2 3 2 3 3 4 2 2 2" xfId="40215"/>
    <cellStyle name="Обычный 3 2 3 2 3 3 4 2 3" xfId="17994"/>
    <cellStyle name="Обычный 3 2 3 2 3 3 4 2 3 2" xfId="46279"/>
    <cellStyle name="Обычный 3 2 3 2 3 3 4 2 4" xfId="25912"/>
    <cellStyle name="Обычный 3 2 3 2 3 3 4 2 4 2" xfId="54196"/>
    <cellStyle name="Обычный 3 2 3 2 3 3 4 2 5" xfId="32136"/>
    <cellStyle name="Обычный 3 2 3 2 3 3 4 3" xfId="11929"/>
    <cellStyle name="Обычный 3 2 3 2 3 3 4 3 2" xfId="40214"/>
    <cellStyle name="Обычный 3 2 3 2 3 3 4 4" xfId="16019"/>
    <cellStyle name="Обычный 3 2 3 2 3 3 4 4 2" xfId="44304"/>
    <cellStyle name="Обычный 3 2 3 2 3 3 4 5" xfId="25911"/>
    <cellStyle name="Обычный 3 2 3 2 3 3 4 5 2" xfId="54195"/>
    <cellStyle name="Обычный 3 2 3 2 3 3 4 6" xfId="30161"/>
    <cellStyle name="Обычный 3 2 3 2 3 3 4 7" xfId="60878"/>
    <cellStyle name="Обычный 3 2 3 2 3 3 5" xfId="2529"/>
    <cellStyle name="Обычный 3 2 3 2 3 3 5 2" xfId="11931"/>
    <cellStyle name="Обычный 3 2 3 2 3 3 5 2 2" xfId="40216"/>
    <cellStyle name="Обычный 3 2 3 2 3 3 5 3" xfId="16677"/>
    <cellStyle name="Обычный 3 2 3 2 3 3 5 3 2" xfId="44962"/>
    <cellStyle name="Обычный 3 2 3 2 3 3 5 4" xfId="25913"/>
    <cellStyle name="Обычный 3 2 3 2 3 3 5 4 2" xfId="54197"/>
    <cellStyle name="Обычный 3 2 3 2 3 3 5 5" xfId="30819"/>
    <cellStyle name="Обычный 3 2 3 2 3 3 6" xfId="5409"/>
    <cellStyle name="Обычный 3 2 3 2 3 3 6 2" xfId="11932"/>
    <cellStyle name="Обычный 3 2 3 2 3 3 6 2 2" xfId="40217"/>
    <cellStyle name="Обычный 3 2 3 2 3 3 6 3" xfId="25914"/>
    <cellStyle name="Обычный 3 2 3 2 3 3 6 3 2" xfId="54198"/>
    <cellStyle name="Обычный 3 2 3 2 3 3 6 4" xfId="33698"/>
    <cellStyle name="Обычный 3 2 3 2 3 3 7" xfId="6727"/>
    <cellStyle name="Обычный 3 2 3 2 3 3 7 2" xfId="11933"/>
    <cellStyle name="Обычный 3 2 3 2 3 3 7 2 2" xfId="40218"/>
    <cellStyle name="Обычный 3 2 3 2 3 3 7 3" xfId="25915"/>
    <cellStyle name="Обычный 3 2 3 2 3 3 7 3 2" xfId="54199"/>
    <cellStyle name="Обычный 3 2 3 2 3 3 7 4" xfId="35014"/>
    <cellStyle name="Обычный 3 2 3 2 3 3 8" xfId="11914"/>
    <cellStyle name="Обычный 3 2 3 2 3 3 8 2" xfId="40199"/>
    <cellStyle name="Обычный 3 2 3 2 3 3 9" xfId="14702"/>
    <cellStyle name="Обычный 3 2 3 2 3 3 9 2" xfId="42987"/>
    <cellStyle name="Обычный 3 2 3 2 3 4" xfId="715"/>
    <cellStyle name="Обычный 3 2 3 2 3 4 10" xfId="20875"/>
    <cellStyle name="Обычный 3 2 3 2 3 4 10 2" xfId="49159"/>
    <cellStyle name="Обычный 3 2 3 2 3 4 11" xfId="25916"/>
    <cellStyle name="Обычный 3 2 3 2 3 4 11 2" xfId="54200"/>
    <cellStyle name="Обычный 3 2 3 2 3 4 12" xfId="29009"/>
    <cellStyle name="Обычный 3 2 3 2 3 4 13" xfId="58182"/>
    <cellStyle name="Обычный 3 2 3 2 3 4 14" xfId="59528"/>
    <cellStyle name="Обычный 3 2 3 2 3 4 2" xfId="1366"/>
    <cellStyle name="Обычный 3 2 3 2 3 4 2 10" xfId="29657"/>
    <cellStyle name="Обычный 3 2 3 2 3 4 2 11" xfId="58183"/>
    <cellStyle name="Обычный 3 2 3 2 3 4 2 12" xfId="59529"/>
    <cellStyle name="Обычный 3 2 3 2 3 4 2 2" xfId="3342"/>
    <cellStyle name="Обычный 3 2 3 2 3 4 2 2 2" xfId="11936"/>
    <cellStyle name="Обычный 3 2 3 2 3 4 2 2 2 2" xfId="40221"/>
    <cellStyle name="Обычный 3 2 3 2 3 4 2 2 3" xfId="17490"/>
    <cellStyle name="Обычный 3 2 3 2 3 4 2 2 3 2" xfId="45775"/>
    <cellStyle name="Обычный 3 2 3 2 3 4 2 2 4" xfId="25918"/>
    <cellStyle name="Обычный 3 2 3 2 3 4 2 2 4 2" xfId="54202"/>
    <cellStyle name="Обычный 3 2 3 2 3 4 2 2 5" xfId="31632"/>
    <cellStyle name="Обычный 3 2 3 2 3 4 2 2 6" xfId="60883"/>
    <cellStyle name="Обычный 3 2 3 2 3 4 2 3" xfId="5414"/>
    <cellStyle name="Обычный 3 2 3 2 3 4 2 3 2" xfId="11937"/>
    <cellStyle name="Обычный 3 2 3 2 3 4 2 3 2 2" xfId="40222"/>
    <cellStyle name="Обычный 3 2 3 2 3 4 2 3 3" xfId="25919"/>
    <cellStyle name="Обычный 3 2 3 2 3 4 2 3 3 2" xfId="54203"/>
    <cellStyle name="Обычный 3 2 3 2 3 4 2 3 4" xfId="33703"/>
    <cellStyle name="Обычный 3 2 3 2 3 4 2 4" xfId="6732"/>
    <cellStyle name="Обычный 3 2 3 2 3 4 2 4 2" xfId="11938"/>
    <cellStyle name="Обычный 3 2 3 2 3 4 2 4 2 2" xfId="40223"/>
    <cellStyle name="Обычный 3 2 3 2 3 4 2 4 3" xfId="25920"/>
    <cellStyle name="Обычный 3 2 3 2 3 4 2 4 3 2" xfId="54204"/>
    <cellStyle name="Обычный 3 2 3 2 3 4 2 4 4" xfId="35019"/>
    <cellStyle name="Обычный 3 2 3 2 3 4 2 5" xfId="11935"/>
    <cellStyle name="Обычный 3 2 3 2 3 4 2 5 2" xfId="40220"/>
    <cellStyle name="Обычный 3 2 3 2 3 4 2 6" xfId="15515"/>
    <cellStyle name="Обычный 3 2 3 2 3 4 2 6 2" xfId="43800"/>
    <cellStyle name="Обычный 3 2 3 2 3 4 2 7" xfId="19613"/>
    <cellStyle name="Обычный 3 2 3 2 3 4 2 7 2" xfId="47897"/>
    <cellStyle name="Обычный 3 2 3 2 3 4 2 8" xfId="20876"/>
    <cellStyle name="Обычный 3 2 3 2 3 4 2 8 2" xfId="49160"/>
    <cellStyle name="Обычный 3 2 3 2 3 4 2 9" xfId="25917"/>
    <cellStyle name="Обычный 3 2 3 2 3 4 2 9 2" xfId="54201"/>
    <cellStyle name="Обычный 3 2 3 2 3 4 3" xfId="2036"/>
    <cellStyle name="Обычный 3 2 3 2 3 4 3 2" xfId="4011"/>
    <cellStyle name="Обычный 3 2 3 2 3 4 3 2 2" xfId="11940"/>
    <cellStyle name="Обычный 3 2 3 2 3 4 3 2 2 2" xfId="40225"/>
    <cellStyle name="Обычный 3 2 3 2 3 4 3 2 3" xfId="18159"/>
    <cellStyle name="Обычный 3 2 3 2 3 4 3 2 3 2" xfId="46444"/>
    <cellStyle name="Обычный 3 2 3 2 3 4 3 2 4" xfId="25922"/>
    <cellStyle name="Обычный 3 2 3 2 3 4 3 2 4 2" xfId="54206"/>
    <cellStyle name="Обычный 3 2 3 2 3 4 3 2 5" xfId="32301"/>
    <cellStyle name="Обычный 3 2 3 2 3 4 3 3" xfId="11939"/>
    <cellStyle name="Обычный 3 2 3 2 3 4 3 3 2" xfId="40224"/>
    <cellStyle name="Обычный 3 2 3 2 3 4 3 4" xfId="16184"/>
    <cellStyle name="Обычный 3 2 3 2 3 4 3 4 2" xfId="44469"/>
    <cellStyle name="Обычный 3 2 3 2 3 4 3 5" xfId="25921"/>
    <cellStyle name="Обычный 3 2 3 2 3 4 3 5 2" xfId="54205"/>
    <cellStyle name="Обычный 3 2 3 2 3 4 3 6" xfId="30326"/>
    <cellStyle name="Обычный 3 2 3 2 3 4 3 7" xfId="60882"/>
    <cellStyle name="Обычный 3 2 3 2 3 4 4" xfId="2694"/>
    <cellStyle name="Обычный 3 2 3 2 3 4 4 2" xfId="11941"/>
    <cellStyle name="Обычный 3 2 3 2 3 4 4 2 2" xfId="40226"/>
    <cellStyle name="Обычный 3 2 3 2 3 4 4 3" xfId="16842"/>
    <cellStyle name="Обычный 3 2 3 2 3 4 4 3 2" xfId="45127"/>
    <cellStyle name="Обычный 3 2 3 2 3 4 4 4" xfId="25923"/>
    <cellStyle name="Обычный 3 2 3 2 3 4 4 4 2" xfId="54207"/>
    <cellStyle name="Обычный 3 2 3 2 3 4 4 5" xfId="30984"/>
    <cellStyle name="Обычный 3 2 3 2 3 4 5" xfId="5413"/>
    <cellStyle name="Обычный 3 2 3 2 3 4 5 2" xfId="11942"/>
    <cellStyle name="Обычный 3 2 3 2 3 4 5 2 2" xfId="40227"/>
    <cellStyle name="Обычный 3 2 3 2 3 4 5 3" xfId="25924"/>
    <cellStyle name="Обычный 3 2 3 2 3 4 5 3 2" xfId="54208"/>
    <cellStyle name="Обычный 3 2 3 2 3 4 5 4" xfId="33702"/>
    <cellStyle name="Обычный 3 2 3 2 3 4 6" xfId="6731"/>
    <cellStyle name="Обычный 3 2 3 2 3 4 6 2" xfId="11943"/>
    <cellStyle name="Обычный 3 2 3 2 3 4 6 2 2" xfId="40228"/>
    <cellStyle name="Обычный 3 2 3 2 3 4 6 3" xfId="25925"/>
    <cellStyle name="Обычный 3 2 3 2 3 4 6 3 2" xfId="54209"/>
    <cellStyle name="Обычный 3 2 3 2 3 4 6 4" xfId="35018"/>
    <cellStyle name="Обычный 3 2 3 2 3 4 7" xfId="11934"/>
    <cellStyle name="Обычный 3 2 3 2 3 4 7 2" xfId="40219"/>
    <cellStyle name="Обычный 3 2 3 2 3 4 8" xfId="14867"/>
    <cellStyle name="Обычный 3 2 3 2 3 4 8 2" xfId="43152"/>
    <cellStyle name="Обычный 3 2 3 2 3 4 9" xfId="19612"/>
    <cellStyle name="Обычный 3 2 3 2 3 4 9 2" xfId="47896"/>
    <cellStyle name="Обычный 3 2 3 2 3 5" xfId="1359"/>
    <cellStyle name="Обычный 3 2 3 2 3 5 10" xfId="29650"/>
    <cellStyle name="Обычный 3 2 3 2 3 5 11" xfId="58184"/>
    <cellStyle name="Обычный 3 2 3 2 3 5 12" xfId="59530"/>
    <cellStyle name="Обычный 3 2 3 2 3 5 2" xfId="3335"/>
    <cellStyle name="Обычный 3 2 3 2 3 5 2 2" xfId="11945"/>
    <cellStyle name="Обычный 3 2 3 2 3 5 2 2 2" xfId="40230"/>
    <cellStyle name="Обычный 3 2 3 2 3 5 2 3" xfId="17483"/>
    <cellStyle name="Обычный 3 2 3 2 3 5 2 3 2" xfId="45768"/>
    <cellStyle name="Обычный 3 2 3 2 3 5 2 4" xfId="25927"/>
    <cellStyle name="Обычный 3 2 3 2 3 5 2 4 2" xfId="54211"/>
    <cellStyle name="Обычный 3 2 3 2 3 5 2 5" xfId="31625"/>
    <cellStyle name="Обычный 3 2 3 2 3 5 2 6" xfId="60884"/>
    <cellStyle name="Обычный 3 2 3 2 3 5 3" xfId="5415"/>
    <cellStyle name="Обычный 3 2 3 2 3 5 3 2" xfId="11946"/>
    <cellStyle name="Обычный 3 2 3 2 3 5 3 2 2" xfId="40231"/>
    <cellStyle name="Обычный 3 2 3 2 3 5 3 3" xfId="25928"/>
    <cellStyle name="Обычный 3 2 3 2 3 5 3 3 2" xfId="54212"/>
    <cellStyle name="Обычный 3 2 3 2 3 5 3 4" xfId="33704"/>
    <cellStyle name="Обычный 3 2 3 2 3 5 4" xfId="6733"/>
    <cellStyle name="Обычный 3 2 3 2 3 5 4 2" xfId="11947"/>
    <cellStyle name="Обычный 3 2 3 2 3 5 4 2 2" xfId="40232"/>
    <cellStyle name="Обычный 3 2 3 2 3 5 4 3" xfId="25929"/>
    <cellStyle name="Обычный 3 2 3 2 3 5 4 3 2" xfId="54213"/>
    <cellStyle name="Обычный 3 2 3 2 3 5 4 4" xfId="35020"/>
    <cellStyle name="Обычный 3 2 3 2 3 5 5" xfId="11944"/>
    <cellStyle name="Обычный 3 2 3 2 3 5 5 2" xfId="40229"/>
    <cellStyle name="Обычный 3 2 3 2 3 5 6" xfId="15508"/>
    <cellStyle name="Обычный 3 2 3 2 3 5 6 2" xfId="43793"/>
    <cellStyle name="Обычный 3 2 3 2 3 5 7" xfId="19614"/>
    <cellStyle name="Обычный 3 2 3 2 3 5 7 2" xfId="47898"/>
    <cellStyle name="Обычный 3 2 3 2 3 5 8" xfId="20877"/>
    <cellStyle name="Обычный 3 2 3 2 3 5 8 2" xfId="49161"/>
    <cellStyle name="Обычный 3 2 3 2 3 5 9" xfId="25926"/>
    <cellStyle name="Обычный 3 2 3 2 3 5 9 2" xfId="54210"/>
    <cellStyle name="Обычный 3 2 3 2 3 6" xfId="1707"/>
    <cellStyle name="Обычный 3 2 3 2 3 6 2" xfId="3682"/>
    <cellStyle name="Обычный 3 2 3 2 3 6 2 2" xfId="11949"/>
    <cellStyle name="Обычный 3 2 3 2 3 6 2 2 2" xfId="40234"/>
    <cellStyle name="Обычный 3 2 3 2 3 6 2 3" xfId="17830"/>
    <cellStyle name="Обычный 3 2 3 2 3 6 2 3 2" xfId="46115"/>
    <cellStyle name="Обычный 3 2 3 2 3 6 2 4" xfId="25931"/>
    <cellStyle name="Обычный 3 2 3 2 3 6 2 4 2" xfId="54215"/>
    <cellStyle name="Обычный 3 2 3 2 3 6 2 5" xfId="31972"/>
    <cellStyle name="Обычный 3 2 3 2 3 6 3" xfId="11948"/>
    <cellStyle name="Обычный 3 2 3 2 3 6 3 2" xfId="40233"/>
    <cellStyle name="Обычный 3 2 3 2 3 6 4" xfId="15855"/>
    <cellStyle name="Обычный 3 2 3 2 3 6 4 2" xfId="44140"/>
    <cellStyle name="Обычный 3 2 3 2 3 6 5" xfId="25930"/>
    <cellStyle name="Обычный 3 2 3 2 3 6 5 2" xfId="54214"/>
    <cellStyle name="Обычный 3 2 3 2 3 6 6" xfId="29997"/>
    <cellStyle name="Обычный 3 2 3 2 3 6 7" xfId="60869"/>
    <cellStyle name="Обычный 3 2 3 2 3 7" xfId="2365"/>
    <cellStyle name="Обычный 3 2 3 2 3 7 2" xfId="11950"/>
    <cellStyle name="Обычный 3 2 3 2 3 7 2 2" xfId="40235"/>
    <cellStyle name="Обычный 3 2 3 2 3 7 3" xfId="16513"/>
    <cellStyle name="Обычный 3 2 3 2 3 7 3 2" xfId="44798"/>
    <cellStyle name="Обычный 3 2 3 2 3 7 4" xfId="25932"/>
    <cellStyle name="Обычный 3 2 3 2 3 7 4 2" xfId="54216"/>
    <cellStyle name="Обычный 3 2 3 2 3 7 5" xfId="30655"/>
    <cellStyle name="Обычный 3 2 3 2 3 8" xfId="4341"/>
    <cellStyle name="Обычный 3 2 3 2 3 8 2" xfId="11951"/>
    <cellStyle name="Обычный 3 2 3 2 3 8 2 2" xfId="40236"/>
    <cellStyle name="Обычный 3 2 3 2 3 8 3" xfId="18489"/>
    <cellStyle name="Обычный 3 2 3 2 3 8 3 2" xfId="46774"/>
    <cellStyle name="Обычный 3 2 3 2 3 8 4" xfId="25933"/>
    <cellStyle name="Обычный 3 2 3 2 3 8 4 2" xfId="54217"/>
    <cellStyle name="Обычный 3 2 3 2 3 8 5" xfId="32631"/>
    <cellStyle name="Обычный 3 2 3 2 3 9" xfId="4504"/>
    <cellStyle name="Обычный 3 2 3 2 3 9 2" xfId="11952"/>
    <cellStyle name="Обычный 3 2 3 2 3 9 2 2" xfId="40237"/>
    <cellStyle name="Обычный 3 2 3 2 3 9 3" xfId="18652"/>
    <cellStyle name="Обычный 3 2 3 2 3 9 3 2" xfId="46937"/>
    <cellStyle name="Обычный 3 2 3 2 3 9 4" xfId="25934"/>
    <cellStyle name="Обычный 3 2 3 2 3 9 4 2" xfId="54218"/>
    <cellStyle name="Обычный 3 2 3 2 3 9 5" xfId="32794"/>
    <cellStyle name="Обычный 3 2 3 2 4" xfId="303"/>
    <cellStyle name="Обычный 3 2 3 2 4 10" xfId="6734"/>
    <cellStyle name="Обычный 3 2 3 2 4 10 2" xfId="11954"/>
    <cellStyle name="Обычный 3 2 3 2 4 10 2 2" xfId="40239"/>
    <cellStyle name="Обычный 3 2 3 2 4 10 3" xfId="25936"/>
    <cellStyle name="Обычный 3 2 3 2 4 10 3 2" xfId="54220"/>
    <cellStyle name="Обычный 3 2 3 2 4 10 4" xfId="35021"/>
    <cellStyle name="Обычный 3 2 3 2 4 11" xfId="7305"/>
    <cellStyle name="Обычный 3 2 3 2 4 11 2" xfId="11955"/>
    <cellStyle name="Обычный 3 2 3 2 4 11 2 2" xfId="40240"/>
    <cellStyle name="Обычный 3 2 3 2 4 11 3" xfId="25937"/>
    <cellStyle name="Обычный 3 2 3 2 4 11 3 2" xfId="54221"/>
    <cellStyle name="Обычный 3 2 3 2 4 11 4" xfId="35590"/>
    <cellStyle name="Обычный 3 2 3 2 4 12" xfId="11953"/>
    <cellStyle name="Обычный 3 2 3 2 4 12 2" xfId="40238"/>
    <cellStyle name="Обычный 3 2 3 2 4 13" xfId="14540"/>
    <cellStyle name="Обычный 3 2 3 2 4 13 2" xfId="42825"/>
    <cellStyle name="Обычный 3 2 3 2 4 14" xfId="18816"/>
    <cellStyle name="Обычный 3 2 3 2 4 14 2" xfId="47100"/>
    <cellStyle name="Обычный 3 2 3 2 4 15" xfId="20878"/>
    <cellStyle name="Обычный 3 2 3 2 4 15 2" xfId="49162"/>
    <cellStyle name="Обычный 3 2 3 2 4 16" xfId="25935"/>
    <cellStyle name="Обычный 3 2 3 2 4 16 2" xfId="54219"/>
    <cellStyle name="Обычный 3 2 3 2 4 17" xfId="28519"/>
    <cellStyle name="Обычный 3 2 3 2 4 17 2" xfId="56803"/>
    <cellStyle name="Обычный 3 2 3 2 4 18" xfId="28682"/>
    <cellStyle name="Обычный 3 2 3 2 4 19" xfId="56963"/>
    <cellStyle name="Обычный 3 2 3 2 4 2" xfId="545"/>
    <cellStyle name="Обычный 3 2 3 2 4 2 10" xfId="19615"/>
    <cellStyle name="Обычный 3 2 3 2 4 2 10 2" xfId="47899"/>
    <cellStyle name="Обычный 3 2 3 2 4 2 11" xfId="20879"/>
    <cellStyle name="Обычный 3 2 3 2 4 2 11 2" xfId="49163"/>
    <cellStyle name="Обычный 3 2 3 2 4 2 12" xfId="25938"/>
    <cellStyle name="Обычный 3 2 3 2 4 2 12 2" xfId="54222"/>
    <cellStyle name="Обычный 3 2 3 2 4 2 13" xfId="28846"/>
    <cellStyle name="Обычный 3 2 3 2 4 2 14" xfId="58186"/>
    <cellStyle name="Обычный 3 2 3 2 4 2 15" xfId="59532"/>
    <cellStyle name="Обычный 3 2 3 2 4 2 2" xfId="883"/>
    <cellStyle name="Обычный 3 2 3 2 4 2 2 10" xfId="20880"/>
    <cellStyle name="Обычный 3 2 3 2 4 2 2 10 2" xfId="49164"/>
    <cellStyle name="Обычный 3 2 3 2 4 2 2 11" xfId="25939"/>
    <cellStyle name="Обычный 3 2 3 2 4 2 2 11 2" xfId="54223"/>
    <cellStyle name="Обычный 3 2 3 2 4 2 2 12" xfId="29175"/>
    <cellStyle name="Обычный 3 2 3 2 4 2 2 13" xfId="58187"/>
    <cellStyle name="Обычный 3 2 3 2 4 2 2 14" xfId="59533"/>
    <cellStyle name="Обычный 3 2 3 2 4 2 2 2" xfId="1369"/>
    <cellStyle name="Обычный 3 2 3 2 4 2 2 2 10" xfId="29660"/>
    <cellStyle name="Обычный 3 2 3 2 4 2 2 2 11" xfId="58188"/>
    <cellStyle name="Обычный 3 2 3 2 4 2 2 2 12" xfId="59534"/>
    <cellStyle name="Обычный 3 2 3 2 4 2 2 2 2" xfId="3345"/>
    <cellStyle name="Обычный 3 2 3 2 4 2 2 2 2 2" xfId="11959"/>
    <cellStyle name="Обычный 3 2 3 2 4 2 2 2 2 2 2" xfId="40244"/>
    <cellStyle name="Обычный 3 2 3 2 4 2 2 2 2 3" xfId="17493"/>
    <cellStyle name="Обычный 3 2 3 2 4 2 2 2 2 3 2" xfId="45778"/>
    <cellStyle name="Обычный 3 2 3 2 4 2 2 2 2 4" xfId="25941"/>
    <cellStyle name="Обычный 3 2 3 2 4 2 2 2 2 4 2" xfId="54225"/>
    <cellStyle name="Обычный 3 2 3 2 4 2 2 2 2 5" xfId="31635"/>
    <cellStyle name="Обычный 3 2 3 2 4 2 2 2 2 6" xfId="60888"/>
    <cellStyle name="Обычный 3 2 3 2 4 2 2 2 3" xfId="5419"/>
    <cellStyle name="Обычный 3 2 3 2 4 2 2 2 3 2" xfId="11960"/>
    <cellStyle name="Обычный 3 2 3 2 4 2 2 2 3 2 2" xfId="40245"/>
    <cellStyle name="Обычный 3 2 3 2 4 2 2 2 3 3" xfId="25942"/>
    <cellStyle name="Обычный 3 2 3 2 4 2 2 2 3 3 2" xfId="54226"/>
    <cellStyle name="Обычный 3 2 3 2 4 2 2 2 3 4" xfId="33708"/>
    <cellStyle name="Обычный 3 2 3 2 4 2 2 2 4" xfId="6737"/>
    <cellStyle name="Обычный 3 2 3 2 4 2 2 2 4 2" xfId="11961"/>
    <cellStyle name="Обычный 3 2 3 2 4 2 2 2 4 2 2" xfId="40246"/>
    <cellStyle name="Обычный 3 2 3 2 4 2 2 2 4 3" xfId="25943"/>
    <cellStyle name="Обычный 3 2 3 2 4 2 2 2 4 3 2" xfId="54227"/>
    <cellStyle name="Обычный 3 2 3 2 4 2 2 2 4 4" xfId="35024"/>
    <cellStyle name="Обычный 3 2 3 2 4 2 2 2 5" xfId="11958"/>
    <cellStyle name="Обычный 3 2 3 2 4 2 2 2 5 2" xfId="40243"/>
    <cellStyle name="Обычный 3 2 3 2 4 2 2 2 6" xfId="15518"/>
    <cellStyle name="Обычный 3 2 3 2 4 2 2 2 6 2" xfId="43803"/>
    <cellStyle name="Обычный 3 2 3 2 4 2 2 2 7" xfId="19617"/>
    <cellStyle name="Обычный 3 2 3 2 4 2 2 2 7 2" xfId="47901"/>
    <cellStyle name="Обычный 3 2 3 2 4 2 2 2 8" xfId="20881"/>
    <cellStyle name="Обычный 3 2 3 2 4 2 2 2 8 2" xfId="49165"/>
    <cellStyle name="Обычный 3 2 3 2 4 2 2 2 9" xfId="25940"/>
    <cellStyle name="Обычный 3 2 3 2 4 2 2 2 9 2" xfId="54224"/>
    <cellStyle name="Обычный 3 2 3 2 4 2 2 3" xfId="2202"/>
    <cellStyle name="Обычный 3 2 3 2 4 2 2 3 2" xfId="4177"/>
    <cellStyle name="Обычный 3 2 3 2 4 2 2 3 2 2" xfId="11963"/>
    <cellStyle name="Обычный 3 2 3 2 4 2 2 3 2 2 2" xfId="40248"/>
    <cellStyle name="Обычный 3 2 3 2 4 2 2 3 2 3" xfId="18325"/>
    <cellStyle name="Обычный 3 2 3 2 4 2 2 3 2 3 2" xfId="46610"/>
    <cellStyle name="Обычный 3 2 3 2 4 2 2 3 2 4" xfId="25945"/>
    <cellStyle name="Обычный 3 2 3 2 4 2 2 3 2 4 2" xfId="54229"/>
    <cellStyle name="Обычный 3 2 3 2 4 2 2 3 2 5" xfId="32467"/>
    <cellStyle name="Обычный 3 2 3 2 4 2 2 3 3" xfId="11962"/>
    <cellStyle name="Обычный 3 2 3 2 4 2 2 3 3 2" xfId="40247"/>
    <cellStyle name="Обычный 3 2 3 2 4 2 2 3 4" xfId="16350"/>
    <cellStyle name="Обычный 3 2 3 2 4 2 2 3 4 2" xfId="44635"/>
    <cellStyle name="Обычный 3 2 3 2 4 2 2 3 5" xfId="25944"/>
    <cellStyle name="Обычный 3 2 3 2 4 2 2 3 5 2" xfId="54228"/>
    <cellStyle name="Обычный 3 2 3 2 4 2 2 3 6" xfId="30492"/>
    <cellStyle name="Обычный 3 2 3 2 4 2 2 3 7" xfId="60887"/>
    <cellStyle name="Обычный 3 2 3 2 4 2 2 4" xfId="2860"/>
    <cellStyle name="Обычный 3 2 3 2 4 2 2 4 2" xfId="11964"/>
    <cellStyle name="Обычный 3 2 3 2 4 2 2 4 2 2" xfId="40249"/>
    <cellStyle name="Обычный 3 2 3 2 4 2 2 4 3" xfId="17008"/>
    <cellStyle name="Обычный 3 2 3 2 4 2 2 4 3 2" xfId="45293"/>
    <cellStyle name="Обычный 3 2 3 2 4 2 2 4 4" xfId="25946"/>
    <cellStyle name="Обычный 3 2 3 2 4 2 2 4 4 2" xfId="54230"/>
    <cellStyle name="Обычный 3 2 3 2 4 2 2 4 5" xfId="31150"/>
    <cellStyle name="Обычный 3 2 3 2 4 2 2 5" xfId="5418"/>
    <cellStyle name="Обычный 3 2 3 2 4 2 2 5 2" xfId="11965"/>
    <cellStyle name="Обычный 3 2 3 2 4 2 2 5 2 2" xfId="40250"/>
    <cellStyle name="Обычный 3 2 3 2 4 2 2 5 3" xfId="25947"/>
    <cellStyle name="Обычный 3 2 3 2 4 2 2 5 3 2" xfId="54231"/>
    <cellStyle name="Обычный 3 2 3 2 4 2 2 5 4" xfId="33707"/>
    <cellStyle name="Обычный 3 2 3 2 4 2 2 6" xfId="6736"/>
    <cellStyle name="Обычный 3 2 3 2 4 2 2 6 2" xfId="11966"/>
    <cellStyle name="Обычный 3 2 3 2 4 2 2 6 2 2" xfId="40251"/>
    <cellStyle name="Обычный 3 2 3 2 4 2 2 6 3" xfId="25948"/>
    <cellStyle name="Обычный 3 2 3 2 4 2 2 6 3 2" xfId="54232"/>
    <cellStyle name="Обычный 3 2 3 2 4 2 2 6 4" xfId="35023"/>
    <cellStyle name="Обычный 3 2 3 2 4 2 2 7" xfId="11957"/>
    <cellStyle name="Обычный 3 2 3 2 4 2 2 7 2" xfId="40242"/>
    <cellStyle name="Обычный 3 2 3 2 4 2 2 8" xfId="15033"/>
    <cellStyle name="Обычный 3 2 3 2 4 2 2 8 2" xfId="43318"/>
    <cellStyle name="Обычный 3 2 3 2 4 2 2 9" xfId="19616"/>
    <cellStyle name="Обычный 3 2 3 2 4 2 2 9 2" xfId="47900"/>
    <cellStyle name="Обычный 3 2 3 2 4 2 3" xfId="1368"/>
    <cellStyle name="Обычный 3 2 3 2 4 2 3 10" xfId="29659"/>
    <cellStyle name="Обычный 3 2 3 2 4 2 3 11" xfId="58189"/>
    <cellStyle name="Обычный 3 2 3 2 4 2 3 12" xfId="59535"/>
    <cellStyle name="Обычный 3 2 3 2 4 2 3 2" xfId="3344"/>
    <cellStyle name="Обычный 3 2 3 2 4 2 3 2 2" xfId="11968"/>
    <cellStyle name="Обычный 3 2 3 2 4 2 3 2 2 2" xfId="40253"/>
    <cellStyle name="Обычный 3 2 3 2 4 2 3 2 3" xfId="17492"/>
    <cellStyle name="Обычный 3 2 3 2 4 2 3 2 3 2" xfId="45777"/>
    <cellStyle name="Обычный 3 2 3 2 4 2 3 2 4" xfId="25950"/>
    <cellStyle name="Обычный 3 2 3 2 4 2 3 2 4 2" xfId="54234"/>
    <cellStyle name="Обычный 3 2 3 2 4 2 3 2 5" xfId="31634"/>
    <cellStyle name="Обычный 3 2 3 2 4 2 3 2 6" xfId="60889"/>
    <cellStyle name="Обычный 3 2 3 2 4 2 3 3" xfId="5420"/>
    <cellStyle name="Обычный 3 2 3 2 4 2 3 3 2" xfId="11969"/>
    <cellStyle name="Обычный 3 2 3 2 4 2 3 3 2 2" xfId="40254"/>
    <cellStyle name="Обычный 3 2 3 2 4 2 3 3 3" xfId="25951"/>
    <cellStyle name="Обычный 3 2 3 2 4 2 3 3 3 2" xfId="54235"/>
    <cellStyle name="Обычный 3 2 3 2 4 2 3 3 4" xfId="33709"/>
    <cellStyle name="Обычный 3 2 3 2 4 2 3 4" xfId="6738"/>
    <cellStyle name="Обычный 3 2 3 2 4 2 3 4 2" xfId="11970"/>
    <cellStyle name="Обычный 3 2 3 2 4 2 3 4 2 2" xfId="40255"/>
    <cellStyle name="Обычный 3 2 3 2 4 2 3 4 3" xfId="25952"/>
    <cellStyle name="Обычный 3 2 3 2 4 2 3 4 3 2" xfId="54236"/>
    <cellStyle name="Обычный 3 2 3 2 4 2 3 4 4" xfId="35025"/>
    <cellStyle name="Обычный 3 2 3 2 4 2 3 5" xfId="11967"/>
    <cellStyle name="Обычный 3 2 3 2 4 2 3 5 2" xfId="40252"/>
    <cellStyle name="Обычный 3 2 3 2 4 2 3 6" xfId="15517"/>
    <cellStyle name="Обычный 3 2 3 2 4 2 3 6 2" xfId="43802"/>
    <cellStyle name="Обычный 3 2 3 2 4 2 3 7" xfId="19618"/>
    <cellStyle name="Обычный 3 2 3 2 4 2 3 7 2" xfId="47902"/>
    <cellStyle name="Обычный 3 2 3 2 4 2 3 8" xfId="20882"/>
    <cellStyle name="Обычный 3 2 3 2 4 2 3 8 2" xfId="49166"/>
    <cellStyle name="Обычный 3 2 3 2 4 2 3 9" xfId="25949"/>
    <cellStyle name="Обычный 3 2 3 2 4 2 3 9 2" xfId="54233"/>
    <cellStyle name="Обычный 3 2 3 2 4 2 4" xfId="1873"/>
    <cellStyle name="Обычный 3 2 3 2 4 2 4 2" xfId="3848"/>
    <cellStyle name="Обычный 3 2 3 2 4 2 4 2 2" xfId="11972"/>
    <cellStyle name="Обычный 3 2 3 2 4 2 4 2 2 2" xfId="40257"/>
    <cellStyle name="Обычный 3 2 3 2 4 2 4 2 3" xfId="17996"/>
    <cellStyle name="Обычный 3 2 3 2 4 2 4 2 3 2" xfId="46281"/>
    <cellStyle name="Обычный 3 2 3 2 4 2 4 2 4" xfId="25954"/>
    <cellStyle name="Обычный 3 2 3 2 4 2 4 2 4 2" xfId="54238"/>
    <cellStyle name="Обычный 3 2 3 2 4 2 4 2 5" xfId="32138"/>
    <cellStyle name="Обычный 3 2 3 2 4 2 4 3" xfId="11971"/>
    <cellStyle name="Обычный 3 2 3 2 4 2 4 3 2" xfId="40256"/>
    <cellStyle name="Обычный 3 2 3 2 4 2 4 4" xfId="16021"/>
    <cellStyle name="Обычный 3 2 3 2 4 2 4 4 2" xfId="44306"/>
    <cellStyle name="Обычный 3 2 3 2 4 2 4 5" xfId="25953"/>
    <cellStyle name="Обычный 3 2 3 2 4 2 4 5 2" xfId="54237"/>
    <cellStyle name="Обычный 3 2 3 2 4 2 4 6" xfId="30163"/>
    <cellStyle name="Обычный 3 2 3 2 4 2 4 7" xfId="60886"/>
    <cellStyle name="Обычный 3 2 3 2 4 2 5" xfId="2531"/>
    <cellStyle name="Обычный 3 2 3 2 4 2 5 2" xfId="11973"/>
    <cellStyle name="Обычный 3 2 3 2 4 2 5 2 2" xfId="40258"/>
    <cellStyle name="Обычный 3 2 3 2 4 2 5 3" xfId="16679"/>
    <cellStyle name="Обычный 3 2 3 2 4 2 5 3 2" xfId="44964"/>
    <cellStyle name="Обычный 3 2 3 2 4 2 5 4" xfId="25955"/>
    <cellStyle name="Обычный 3 2 3 2 4 2 5 4 2" xfId="54239"/>
    <cellStyle name="Обычный 3 2 3 2 4 2 5 5" xfId="30821"/>
    <cellStyle name="Обычный 3 2 3 2 4 2 6" xfId="5417"/>
    <cellStyle name="Обычный 3 2 3 2 4 2 6 2" xfId="11974"/>
    <cellStyle name="Обычный 3 2 3 2 4 2 6 2 2" xfId="40259"/>
    <cellStyle name="Обычный 3 2 3 2 4 2 6 3" xfId="25956"/>
    <cellStyle name="Обычный 3 2 3 2 4 2 6 3 2" xfId="54240"/>
    <cellStyle name="Обычный 3 2 3 2 4 2 6 4" xfId="33706"/>
    <cellStyle name="Обычный 3 2 3 2 4 2 7" xfId="6735"/>
    <cellStyle name="Обычный 3 2 3 2 4 2 7 2" xfId="11975"/>
    <cellStyle name="Обычный 3 2 3 2 4 2 7 2 2" xfId="40260"/>
    <cellStyle name="Обычный 3 2 3 2 4 2 7 3" xfId="25957"/>
    <cellStyle name="Обычный 3 2 3 2 4 2 7 3 2" xfId="54241"/>
    <cellStyle name="Обычный 3 2 3 2 4 2 7 4" xfId="35022"/>
    <cellStyle name="Обычный 3 2 3 2 4 2 8" xfId="11956"/>
    <cellStyle name="Обычный 3 2 3 2 4 2 8 2" xfId="40241"/>
    <cellStyle name="Обычный 3 2 3 2 4 2 9" xfId="14704"/>
    <cellStyle name="Обычный 3 2 3 2 4 2 9 2" xfId="42989"/>
    <cellStyle name="Обычный 3 2 3 2 4 20" xfId="57257"/>
    <cellStyle name="Обычный 3 2 3 2 4 21" xfId="58185"/>
    <cellStyle name="Обычный 3 2 3 2 4 22" xfId="59531"/>
    <cellStyle name="Обычный 3 2 3 2 4 3" xfId="717"/>
    <cellStyle name="Обычный 3 2 3 2 4 3 10" xfId="20883"/>
    <cellStyle name="Обычный 3 2 3 2 4 3 10 2" xfId="49167"/>
    <cellStyle name="Обычный 3 2 3 2 4 3 11" xfId="25958"/>
    <cellStyle name="Обычный 3 2 3 2 4 3 11 2" xfId="54242"/>
    <cellStyle name="Обычный 3 2 3 2 4 3 12" xfId="29011"/>
    <cellStyle name="Обычный 3 2 3 2 4 3 13" xfId="58190"/>
    <cellStyle name="Обычный 3 2 3 2 4 3 14" xfId="59536"/>
    <cellStyle name="Обычный 3 2 3 2 4 3 2" xfId="1370"/>
    <cellStyle name="Обычный 3 2 3 2 4 3 2 10" xfId="29661"/>
    <cellStyle name="Обычный 3 2 3 2 4 3 2 11" xfId="58191"/>
    <cellStyle name="Обычный 3 2 3 2 4 3 2 12" xfId="59537"/>
    <cellStyle name="Обычный 3 2 3 2 4 3 2 2" xfId="3346"/>
    <cellStyle name="Обычный 3 2 3 2 4 3 2 2 2" xfId="11978"/>
    <cellStyle name="Обычный 3 2 3 2 4 3 2 2 2 2" xfId="40263"/>
    <cellStyle name="Обычный 3 2 3 2 4 3 2 2 3" xfId="17494"/>
    <cellStyle name="Обычный 3 2 3 2 4 3 2 2 3 2" xfId="45779"/>
    <cellStyle name="Обычный 3 2 3 2 4 3 2 2 4" xfId="25960"/>
    <cellStyle name="Обычный 3 2 3 2 4 3 2 2 4 2" xfId="54244"/>
    <cellStyle name="Обычный 3 2 3 2 4 3 2 2 5" xfId="31636"/>
    <cellStyle name="Обычный 3 2 3 2 4 3 2 2 6" xfId="60891"/>
    <cellStyle name="Обычный 3 2 3 2 4 3 2 3" xfId="5422"/>
    <cellStyle name="Обычный 3 2 3 2 4 3 2 3 2" xfId="11979"/>
    <cellStyle name="Обычный 3 2 3 2 4 3 2 3 2 2" xfId="40264"/>
    <cellStyle name="Обычный 3 2 3 2 4 3 2 3 3" xfId="25961"/>
    <cellStyle name="Обычный 3 2 3 2 4 3 2 3 3 2" xfId="54245"/>
    <cellStyle name="Обычный 3 2 3 2 4 3 2 3 4" xfId="33711"/>
    <cellStyle name="Обычный 3 2 3 2 4 3 2 4" xfId="6740"/>
    <cellStyle name="Обычный 3 2 3 2 4 3 2 4 2" xfId="11980"/>
    <cellStyle name="Обычный 3 2 3 2 4 3 2 4 2 2" xfId="40265"/>
    <cellStyle name="Обычный 3 2 3 2 4 3 2 4 3" xfId="25962"/>
    <cellStyle name="Обычный 3 2 3 2 4 3 2 4 3 2" xfId="54246"/>
    <cellStyle name="Обычный 3 2 3 2 4 3 2 4 4" xfId="35027"/>
    <cellStyle name="Обычный 3 2 3 2 4 3 2 5" xfId="11977"/>
    <cellStyle name="Обычный 3 2 3 2 4 3 2 5 2" xfId="40262"/>
    <cellStyle name="Обычный 3 2 3 2 4 3 2 6" xfId="15519"/>
    <cellStyle name="Обычный 3 2 3 2 4 3 2 6 2" xfId="43804"/>
    <cellStyle name="Обычный 3 2 3 2 4 3 2 7" xfId="19620"/>
    <cellStyle name="Обычный 3 2 3 2 4 3 2 7 2" xfId="47904"/>
    <cellStyle name="Обычный 3 2 3 2 4 3 2 8" xfId="20884"/>
    <cellStyle name="Обычный 3 2 3 2 4 3 2 8 2" xfId="49168"/>
    <cellStyle name="Обычный 3 2 3 2 4 3 2 9" xfId="25959"/>
    <cellStyle name="Обычный 3 2 3 2 4 3 2 9 2" xfId="54243"/>
    <cellStyle name="Обычный 3 2 3 2 4 3 3" xfId="2038"/>
    <cellStyle name="Обычный 3 2 3 2 4 3 3 2" xfId="4013"/>
    <cellStyle name="Обычный 3 2 3 2 4 3 3 2 2" xfId="11982"/>
    <cellStyle name="Обычный 3 2 3 2 4 3 3 2 2 2" xfId="40267"/>
    <cellStyle name="Обычный 3 2 3 2 4 3 3 2 3" xfId="18161"/>
    <cellStyle name="Обычный 3 2 3 2 4 3 3 2 3 2" xfId="46446"/>
    <cellStyle name="Обычный 3 2 3 2 4 3 3 2 4" xfId="25964"/>
    <cellStyle name="Обычный 3 2 3 2 4 3 3 2 4 2" xfId="54248"/>
    <cellStyle name="Обычный 3 2 3 2 4 3 3 2 5" xfId="32303"/>
    <cellStyle name="Обычный 3 2 3 2 4 3 3 3" xfId="11981"/>
    <cellStyle name="Обычный 3 2 3 2 4 3 3 3 2" xfId="40266"/>
    <cellStyle name="Обычный 3 2 3 2 4 3 3 4" xfId="16186"/>
    <cellStyle name="Обычный 3 2 3 2 4 3 3 4 2" xfId="44471"/>
    <cellStyle name="Обычный 3 2 3 2 4 3 3 5" xfId="25963"/>
    <cellStyle name="Обычный 3 2 3 2 4 3 3 5 2" xfId="54247"/>
    <cellStyle name="Обычный 3 2 3 2 4 3 3 6" xfId="30328"/>
    <cellStyle name="Обычный 3 2 3 2 4 3 3 7" xfId="60890"/>
    <cellStyle name="Обычный 3 2 3 2 4 3 4" xfId="2696"/>
    <cellStyle name="Обычный 3 2 3 2 4 3 4 2" xfId="11983"/>
    <cellStyle name="Обычный 3 2 3 2 4 3 4 2 2" xfId="40268"/>
    <cellStyle name="Обычный 3 2 3 2 4 3 4 3" xfId="16844"/>
    <cellStyle name="Обычный 3 2 3 2 4 3 4 3 2" xfId="45129"/>
    <cellStyle name="Обычный 3 2 3 2 4 3 4 4" xfId="25965"/>
    <cellStyle name="Обычный 3 2 3 2 4 3 4 4 2" xfId="54249"/>
    <cellStyle name="Обычный 3 2 3 2 4 3 4 5" xfId="30986"/>
    <cellStyle name="Обычный 3 2 3 2 4 3 5" xfId="5421"/>
    <cellStyle name="Обычный 3 2 3 2 4 3 5 2" xfId="11984"/>
    <cellStyle name="Обычный 3 2 3 2 4 3 5 2 2" xfId="40269"/>
    <cellStyle name="Обычный 3 2 3 2 4 3 5 3" xfId="25966"/>
    <cellStyle name="Обычный 3 2 3 2 4 3 5 3 2" xfId="54250"/>
    <cellStyle name="Обычный 3 2 3 2 4 3 5 4" xfId="33710"/>
    <cellStyle name="Обычный 3 2 3 2 4 3 6" xfId="6739"/>
    <cellStyle name="Обычный 3 2 3 2 4 3 6 2" xfId="11985"/>
    <cellStyle name="Обычный 3 2 3 2 4 3 6 2 2" xfId="40270"/>
    <cellStyle name="Обычный 3 2 3 2 4 3 6 3" xfId="25967"/>
    <cellStyle name="Обычный 3 2 3 2 4 3 6 3 2" xfId="54251"/>
    <cellStyle name="Обычный 3 2 3 2 4 3 6 4" xfId="35026"/>
    <cellStyle name="Обычный 3 2 3 2 4 3 7" xfId="11976"/>
    <cellStyle name="Обычный 3 2 3 2 4 3 7 2" xfId="40261"/>
    <cellStyle name="Обычный 3 2 3 2 4 3 8" xfId="14869"/>
    <cellStyle name="Обычный 3 2 3 2 4 3 8 2" xfId="43154"/>
    <cellStyle name="Обычный 3 2 3 2 4 3 9" xfId="19619"/>
    <cellStyle name="Обычный 3 2 3 2 4 3 9 2" xfId="47903"/>
    <cellStyle name="Обычный 3 2 3 2 4 4" xfId="1367"/>
    <cellStyle name="Обычный 3 2 3 2 4 4 10" xfId="29658"/>
    <cellStyle name="Обычный 3 2 3 2 4 4 11" xfId="58192"/>
    <cellStyle name="Обычный 3 2 3 2 4 4 12" xfId="59538"/>
    <cellStyle name="Обычный 3 2 3 2 4 4 2" xfId="3343"/>
    <cellStyle name="Обычный 3 2 3 2 4 4 2 2" xfId="11987"/>
    <cellStyle name="Обычный 3 2 3 2 4 4 2 2 2" xfId="40272"/>
    <cellStyle name="Обычный 3 2 3 2 4 4 2 3" xfId="17491"/>
    <cellStyle name="Обычный 3 2 3 2 4 4 2 3 2" xfId="45776"/>
    <cellStyle name="Обычный 3 2 3 2 4 4 2 4" xfId="25969"/>
    <cellStyle name="Обычный 3 2 3 2 4 4 2 4 2" xfId="54253"/>
    <cellStyle name="Обычный 3 2 3 2 4 4 2 5" xfId="31633"/>
    <cellStyle name="Обычный 3 2 3 2 4 4 2 6" xfId="60892"/>
    <cellStyle name="Обычный 3 2 3 2 4 4 3" xfId="5423"/>
    <cellStyle name="Обычный 3 2 3 2 4 4 3 2" xfId="11988"/>
    <cellStyle name="Обычный 3 2 3 2 4 4 3 2 2" xfId="40273"/>
    <cellStyle name="Обычный 3 2 3 2 4 4 3 3" xfId="25970"/>
    <cellStyle name="Обычный 3 2 3 2 4 4 3 3 2" xfId="54254"/>
    <cellStyle name="Обычный 3 2 3 2 4 4 3 4" xfId="33712"/>
    <cellStyle name="Обычный 3 2 3 2 4 4 4" xfId="6741"/>
    <cellStyle name="Обычный 3 2 3 2 4 4 4 2" xfId="11989"/>
    <cellStyle name="Обычный 3 2 3 2 4 4 4 2 2" xfId="40274"/>
    <cellStyle name="Обычный 3 2 3 2 4 4 4 3" xfId="25971"/>
    <cellStyle name="Обычный 3 2 3 2 4 4 4 3 2" xfId="54255"/>
    <cellStyle name="Обычный 3 2 3 2 4 4 4 4" xfId="35028"/>
    <cellStyle name="Обычный 3 2 3 2 4 4 5" xfId="11986"/>
    <cellStyle name="Обычный 3 2 3 2 4 4 5 2" xfId="40271"/>
    <cellStyle name="Обычный 3 2 3 2 4 4 6" xfId="15516"/>
    <cellStyle name="Обычный 3 2 3 2 4 4 6 2" xfId="43801"/>
    <cellStyle name="Обычный 3 2 3 2 4 4 7" xfId="19621"/>
    <cellStyle name="Обычный 3 2 3 2 4 4 7 2" xfId="47905"/>
    <cellStyle name="Обычный 3 2 3 2 4 4 8" xfId="20885"/>
    <cellStyle name="Обычный 3 2 3 2 4 4 8 2" xfId="49169"/>
    <cellStyle name="Обычный 3 2 3 2 4 4 9" xfId="25968"/>
    <cellStyle name="Обычный 3 2 3 2 4 4 9 2" xfId="54252"/>
    <cellStyle name="Обычный 3 2 3 2 4 5" xfId="1709"/>
    <cellStyle name="Обычный 3 2 3 2 4 5 2" xfId="3684"/>
    <cellStyle name="Обычный 3 2 3 2 4 5 2 2" xfId="11991"/>
    <cellStyle name="Обычный 3 2 3 2 4 5 2 2 2" xfId="40276"/>
    <cellStyle name="Обычный 3 2 3 2 4 5 2 3" xfId="17832"/>
    <cellStyle name="Обычный 3 2 3 2 4 5 2 3 2" xfId="46117"/>
    <cellStyle name="Обычный 3 2 3 2 4 5 2 4" xfId="25973"/>
    <cellStyle name="Обычный 3 2 3 2 4 5 2 4 2" xfId="54257"/>
    <cellStyle name="Обычный 3 2 3 2 4 5 2 5" xfId="31974"/>
    <cellStyle name="Обычный 3 2 3 2 4 5 3" xfId="11990"/>
    <cellStyle name="Обычный 3 2 3 2 4 5 3 2" xfId="40275"/>
    <cellStyle name="Обычный 3 2 3 2 4 5 4" xfId="15857"/>
    <cellStyle name="Обычный 3 2 3 2 4 5 4 2" xfId="44142"/>
    <cellStyle name="Обычный 3 2 3 2 4 5 5" xfId="25972"/>
    <cellStyle name="Обычный 3 2 3 2 4 5 5 2" xfId="54256"/>
    <cellStyle name="Обычный 3 2 3 2 4 5 6" xfId="29999"/>
    <cellStyle name="Обычный 3 2 3 2 4 5 7" xfId="60885"/>
    <cellStyle name="Обычный 3 2 3 2 4 6" xfId="2367"/>
    <cellStyle name="Обычный 3 2 3 2 4 6 2" xfId="11992"/>
    <cellStyle name="Обычный 3 2 3 2 4 6 2 2" xfId="40277"/>
    <cellStyle name="Обычный 3 2 3 2 4 6 3" xfId="16515"/>
    <cellStyle name="Обычный 3 2 3 2 4 6 3 2" xfId="44800"/>
    <cellStyle name="Обычный 3 2 3 2 4 6 4" xfId="25974"/>
    <cellStyle name="Обычный 3 2 3 2 4 6 4 2" xfId="54258"/>
    <cellStyle name="Обычный 3 2 3 2 4 6 5" xfId="30657"/>
    <cellStyle name="Обычный 3 2 3 2 4 7" xfId="4343"/>
    <cellStyle name="Обычный 3 2 3 2 4 7 2" xfId="11993"/>
    <cellStyle name="Обычный 3 2 3 2 4 7 2 2" xfId="40278"/>
    <cellStyle name="Обычный 3 2 3 2 4 7 3" xfId="18491"/>
    <cellStyle name="Обычный 3 2 3 2 4 7 3 2" xfId="46776"/>
    <cellStyle name="Обычный 3 2 3 2 4 7 4" xfId="25975"/>
    <cellStyle name="Обычный 3 2 3 2 4 7 4 2" xfId="54259"/>
    <cellStyle name="Обычный 3 2 3 2 4 7 5" xfId="32633"/>
    <cellStyle name="Обычный 3 2 3 2 4 8" xfId="4506"/>
    <cellStyle name="Обычный 3 2 3 2 4 8 2" xfId="11994"/>
    <cellStyle name="Обычный 3 2 3 2 4 8 2 2" xfId="40279"/>
    <cellStyle name="Обычный 3 2 3 2 4 8 3" xfId="18654"/>
    <cellStyle name="Обычный 3 2 3 2 4 8 3 2" xfId="46939"/>
    <cellStyle name="Обычный 3 2 3 2 4 8 4" xfId="25976"/>
    <cellStyle name="Обычный 3 2 3 2 4 8 4 2" xfId="54260"/>
    <cellStyle name="Обычный 3 2 3 2 4 8 5" xfId="32796"/>
    <cellStyle name="Обычный 3 2 3 2 4 9" xfId="5416"/>
    <cellStyle name="Обычный 3 2 3 2 4 9 2" xfId="11995"/>
    <cellStyle name="Обычный 3 2 3 2 4 9 2 2" xfId="40280"/>
    <cellStyle name="Обычный 3 2 3 2 4 9 3" xfId="25977"/>
    <cellStyle name="Обычный 3 2 3 2 4 9 3 2" xfId="54261"/>
    <cellStyle name="Обычный 3 2 3 2 4 9 4" xfId="33705"/>
    <cellStyle name="Обычный 3 2 3 2 5" xfId="540"/>
    <cellStyle name="Обычный 3 2 3 2 5 10" xfId="19622"/>
    <cellStyle name="Обычный 3 2 3 2 5 10 2" xfId="47906"/>
    <cellStyle name="Обычный 3 2 3 2 5 11" xfId="20886"/>
    <cellStyle name="Обычный 3 2 3 2 5 11 2" xfId="49170"/>
    <cellStyle name="Обычный 3 2 3 2 5 12" xfId="25978"/>
    <cellStyle name="Обычный 3 2 3 2 5 12 2" xfId="54262"/>
    <cellStyle name="Обычный 3 2 3 2 5 13" xfId="28841"/>
    <cellStyle name="Обычный 3 2 3 2 5 14" xfId="58193"/>
    <cellStyle name="Обычный 3 2 3 2 5 15" xfId="59539"/>
    <cellStyle name="Обычный 3 2 3 2 5 2" xfId="878"/>
    <cellStyle name="Обычный 3 2 3 2 5 2 10" xfId="20887"/>
    <cellStyle name="Обычный 3 2 3 2 5 2 10 2" xfId="49171"/>
    <cellStyle name="Обычный 3 2 3 2 5 2 11" xfId="25979"/>
    <cellStyle name="Обычный 3 2 3 2 5 2 11 2" xfId="54263"/>
    <cellStyle name="Обычный 3 2 3 2 5 2 12" xfId="29170"/>
    <cellStyle name="Обычный 3 2 3 2 5 2 13" xfId="58194"/>
    <cellStyle name="Обычный 3 2 3 2 5 2 14" xfId="59540"/>
    <cellStyle name="Обычный 3 2 3 2 5 2 2" xfId="1372"/>
    <cellStyle name="Обычный 3 2 3 2 5 2 2 10" xfId="29663"/>
    <cellStyle name="Обычный 3 2 3 2 5 2 2 11" xfId="58195"/>
    <cellStyle name="Обычный 3 2 3 2 5 2 2 12" xfId="59541"/>
    <cellStyle name="Обычный 3 2 3 2 5 2 2 2" xfId="3348"/>
    <cellStyle name="Обычный 3 2 3 2 5 2 2 2 2" xfId="11999"/>
    <cellStyle name="Обычный 3 2 3 2 5 2 2 2 2 2" xfId="40284"/>
    <cellStyle name="Обычный 3 2 3 2 5 2 2 2 3" xfId="17496"/>
    <cellStyle name="Обычный 3 2 3 2 5 2 2 2 3 2" xfId="45781"/>
    <cellStyle name="Обычный 3 2 3 2 5 2 2 2 4" xfId="25981"/>
    <cellStyle name="Обычный 3 2 3 2 5 2 2 2 4 2" xfId="54265"/>
    <cellStyle name="Обычный 3 2 3 2 5 2 2 2 5" xfId="31638"/>
    <cellStyle name="Обычный 3 2 3 2 5 2 2 2 6" xfId="60895"/>
    <cellStyle name="Обычный 3 2 3 2 5 2 2 3" xfId="5426"/>
    <cellStyle name="Обычный 3 2 3 2 5 2 2 3 2" xfId="12000"/>
    <cellStyle name="Обычный 3 2 3 2 5 2 2 3 2 2" xfId="40285"/>
    <cellStyle name="Обычный 3 2 3 2 5 2 2 3 3" xfId="25982"/>
    <cellStyle name="Обычный 3 2 3 2 5 2 2 3 3 2" xfId="54266"/>
    <cellStyle name="Обычный 3 2 3 2 5 2 2 3 4" xfId="33715"/>
    <cellStyle name="Обычный 3 2 3 2 5 2 2 4" xfId="6744"/>
    <cellStyle name="Обычный 3 2 3 2 5 2 2 4 2" xfId="12001"/>
    <cellStyle name="Обычный 3 2 3 2 5 2 2 4 2 2" xfId="40286"/>
    <cellStyle name="Обычный 3 2 3 2 5 2 2 4 3" xfId="25983"/>
    <cellStyle name="Обычный 3 2 3 2 5 2 2 4 3 2" xfId="54267"/>
    <cellStyle name="Обычный 3 2 3 2 5 2 2 4 4" xfId="35031"/>
    <cellStyle name="Обычный 3 2 3 2 5 2 2 5" xfId="11998"/>
    <cellStyle name="Обычный 3 2 3 2 5 2 2 5 2" xfId="40283"/>
    <cellStyle name="Обычный 3 2 3 2 5 2 2 6" xfId="15521"/>
    <cellStyle name="Обычный 3 2 3 2 5 2 2 6 2" xfId="43806"/>
    <cellStyle name="Обычный 3 2 3 2 5 2 2 7" xfId="19624"/>
    <cellStyle name="Обычный 3 2 3 2 5 2 2 7 2" xfId="47908"/>
    <cellStyle name="Обычный 3 2 3 2 5 2 2 8" xfId="20888"/>
    <cellStyle name="Обычный 3 2 3 2 5 2 2 8 2" xfId="49172"/>
    <cellStyle name="Обычный 3 2 3 2 5 2 2 9" xfId="25980"/>
    <cellStyle name="Обычный 3 2 3 2 5 2 2 9 2" xfId="54264"/>
    <cellStyle name="Обычный 3 2 3 2 5 2 3" xfId="2197"/>
    <cellStyle name="Обычный 3 2 3 2 5 2 3 2" xfId="4172"/>
    <cellStyle name="Обычный 3 2 3 2 5 2 3 2 2" xfId="12003"/>
    <cellStyle name="Обычный 3 2 3 2 5 2 3 2 2 2" xfId="40288"/>
    <cellStyle name="Обычный 3 2 3 2 5 2 3 2 3" xfId="18320"/>
    <cellStyle name="Обычный 3 2 3 2 5 2 3 2 3 2" xfId="46605"/>
    <cellStyle name="Обычный 3 2 3 2 5 2 3 2 4" xfId="25985"/>
    <cellStyle name="Обычный 3 2 3 2 5 2 3 2 4 2" xfId="54269"/>
    <cellStyle name="Обычный 3 2 3 2 5 2 3 2 5" xfId="32462"/>
    <cellStyle name="Обычный 3 2 3 2 5 2 3 3" xfId="12002"/>
    <cellStyle name="Обычный 3 2 3 2 5 2 3 3 2" xfId="40287"/>
    <cellStyle name="Обычный 3 2 3 2 5 2 3 4" xfId="16345"/>
    <cellStyle name="Обычный 3 2 3 2 5 2 3 4 2" xfId="44630"/>
    <cellStyle name="Обычный 3 2 3 2 5 2 3 5" xfId="25984"/>
    <cellStyle name="Обычный 3 2 3 2 5 2 3 5 2" xfId="54268"/>
    <cellStyle name="Обычный 3 2 3 2 5 2 3 6" xfId="30487"/>
    <cellStyle name="Обычный 3 2 3 2 5 2 3 7" xfId="60894"/>
    <cellStyle name="Обычный 3 2 3 2 5 2 4" xfId="2855"/>
    <cellStyle name="Обычный 3 2 3 2 5 2 4 2" xfId="12004"/>
    <cellStyle name="Обычный 3 2 3 2 5 2 4 2 2" xfId="40289"/>
    <cellStyle name="Обычный 3 2 3 2 5 2 4 3" xfId="17003"/>
    <cellStyle name="Обычный 3 2 3 2 5 2 4 3 2" xfId="45288"/>
    <cellStyle name="Обычный 3 2 3 2 5 2 4 4" xfId="25986"/>
    <cellStyle name="Обычный 3 2 3 2 5 2 4 4 2" xfId="54270"/>
    <cellStyle name="Обычный 3 2 3 2 5 2 4 5" xfId="31145"/>
    <cellStyle name="Обычный 3 2 3 2 5 2 5" xfId="5425"/>
    <cellStyle name="Обычный 3 2 3 2 5 2 5 2" xfId="12005"/>
    <cellStyle name="Обычный 3 2 3 2 5 2 5 2 2" xfId="40290"/>
    <cellStyle name="Обычный 3 2 3 2 5 2 5 3" xfId="25987"/>
    <cellStyle name="Обычный 3 2 3 2 5 2 5 3 2" xfId="54271"/>
    <cellStyle name="Обычный 3 2 3 2 5 2 5 4" xfId="33714"/>
    <cellStyle name="Обычный 3 2 3 2 5 2 6" xfId="6743"/>
    <cellStyle name="Обычный 3 2 3 2 5 2 6 2" xfId="12006"/>
    <cellStyle name="Обычный 3 2 3 2 5 2 6 2 2" xfId="40291"/>
    <cellStyle name="Обычный 3 2 3 2 5 2 6 3" xfId="25988"/>
    <cellStyle name="Обычный 3 2 3 2 5 2 6 3 2" xfId="54272"/>
    <cellStyle name="Обычный 3 2 3 2 5 2 6 4" xfId="35030"/>
    <cellStyle name="Обычный 3 2 3 2 5 2 7" xfId="11997"/>
    <cellStyle name="Обычный 3 2 3 2 5 2 7 2" xfId="40282"/>
    <cellStyle name="Обычный 3 2 3 2 5 2 8" xfId="15028"/>
    <cellStyle name="Обычный 3 2 3 2 5 2 8 2" xfId="43313"/>
    <cellStyle name="Обычный 3 2 3 2 5 2 9" xfId="19623"/>
    <cellStyle name="Обычный 3 2 3 2 5 2 9 2" xfId="47907"/>
    <cellStyle name="Обычный 3 2 3 2 5 3" xfId="1371"/>
    <cellStyle name="Обычный 3 2 3 2 5 3 10" xfId="29662"/>
    <cellStyle name="Обычный 3 2 3 2 5 3 11" xfId="58196"/>
    <cellStyle name="Обычный 3 2 3 2 5 3 12" xfId="59542"/>
    <cellStyle name="Обычный 3 2 3 2 5 3 2" xfId="3347"/>
    <cellStyle name="Обычный 3 2 3 2 5 3 2 2" xfId="12008"/>
    <cellStyle name="Обычный 3 2 3 2 5 3 2 2 2" xfId="40293"/>
    <cellStyle name="Обычный 3 2 3 2 5 3 2 3" xfId="17495"/>
    <cellStyle name="Обычный 3 2 3 2 5 3 2 3 2" xfId="45780"/>
    <cellStyle name="Обычный 3 2 3 2 5 3 2 4" xfId="25990"/>
    <cellStyle name="Обычный 3 2 3 2 5 3 2 4 2" xfId="54274"/>
    <cellStyle name="Обычный 3 2 3 2 5 3 2 5" xfId="31637"/>
    <cellStyle name="Обычный 3 2 3 2 5 3 2 6" xfId="60896"/>
    <cellStyle name="Обычный 3 2 3 2 5 3 3" xfId="5427"/>
    <cellStyle name="Обычный 3 2 3 2 5 3 3 2" xfId="12009"/>
    <cellStyle name="Обычный 3 2 3 2 5 3 3 2 2" xfId="40294"/>
    <cellStyle name="Обычный 3 2 3 2 5 3 3 3" xfId="25991"/>
    <cellStyle name="Обычный 3 2 3 2 5 3 3 3 2" xfId="54275"/>
    <cellStyle name="Обычный 3 2 3 2 5 3 3 4" xfId="33716"/>
    <cellStyle name="Обычный 3 2 3 2 5 3 4" xfId="6745"/>
    <cellStyle name="Обычный 3 2 3 2 5 3 4 2" xfId="12010"/>
    <cellStyle name="Обычный 3 2 3 2 5 3 4 2 2" xfId="40295"/>
    <cellStyle name="Обычный 3 2 3 2 5 3 4 3" xfId="25992"/>
    <cellStyle name="Обычный 3 2 3 2 5 3 4 3 2" xfId="54276"/>
    <cellStyle name="Обычный 3 2 3 2 5 3 4 4" xfId="35032"/>
    <cellStyle name="Обычный 3 2 3 2 5 3 5" xfId="12007"/>
    <cellStyle name="Обычный 3 2 3 2 5 3 5 2" xfId="40292"/>
    <cellStyle name="Обычный 3 2 3 2 5 3 6" xfId="15520"/>
    <cellStyle name="Обычный 3 2 3 2 5 3 6 2" xfId="43805"/>
    <cellStyle name="Обычный 3 2 3 2 5 3 7" xfId="19625"/>
    <cellStyle name="Обычный 3 2 3 2 5 3 7 2" xfId="47909"/>
    <cellStyle name="Обычный 3 2 3 2 5 3 8" xfId="20889"/>
    <cellStyle name="Обычный 3 2 3 2 5 3 8 2" xfId="49173"/>
    <cellStyle name="Обычный 3 2 3 2 5 3 9" xfId="25989"/>
    <cellStyle name="Обычный 3 2 3 2 5 3 9 2" xfId="54273"/>
    <cellStyle name="Обычный 3 2 3 2 5 4" xfId="1868"/>
    <cellStyle name="Обычный 3 2 3 2 5 4 2" xfId="3843"/>
    <cellStyle name="Обычный 3 2 3 2 5 4 2 2" xfId="12012"/>
    <cellStyle name="Обычный 3 2 3 2 5 4 2 2 2" xfId="40297"/>
    <cellStyle name="Обычный 3 2 3 2 5 4 2 3" xfId="17991"/>
    <cellStyle name="Обычный 3 2 3 2 5 4 2 3 2" xfId="46276"/>
    <cellStyle name="Обычный 3 2 3 2 5 4 2 4" xfId="25994"/>
    <cellStyle name="Обычный 3 2 3 2 5 4 2 4 2" xfId="54278"/>
    <cellStyle name="Обычный 3 2 3 2 5 4 2 5" xfId="32133"/>
    <cellStyle name="Обычный 3 2 3 2 5 4 3" xfId="12011"/>
    <cellStyle name="Обычный 3 2 3 2 5 4 3 2" xfId="40296"/>
    <cellStyle name="Обычный 3 2 3 2 5 4 4" xfId="16016"/>
    <cellStyle name="Обычный 3 2 3 2 5 4 4 2" xfId="44301"/>
    <cellStyle name="Обычный 3 2 3 2 5 4 5" xfId="25993"/>
    <cellStyle name="Обычный 3 2 3 2 5 4 5 2" xfId="54277"/>
    <cellStyle name="Обычный 3 2 3 2 5 4 6" xfId="30158"/>
    <cellStyle name="Обычный 3 2 3 2 5 4 7" xfId="60893"/>
    <cellStyle name="Обычный 3 2 3 2 5 5" xfId="2526"/>
    <cellStyle name="Обычный 3 2 3 2 5 5 2" xfId="12013"/>
    <cellStyle name="Обычный 3 2 3 2 5 5 2 2" xfId="40298"/>
    <cellStyle name="Обычный 3 2 3 2 5 5 3" xfId="16674"/>
    <cellStyle name="Обычный 3 2 3 2 5 5 3 2" xfId="44959"/>
    <cellStyle name="Обычный 3 2 3 2 5 5 4" xfId="25995"/>
    <cellStyle name="Обычный 3 2 3 2 5 5 4 2" xfId="54279"/>
    <cellStyle name="Обычный 3 2 3 2 5 5 5" xfId="30816"/>
    <cellStyle name="Обычный 3 2 3 2 5 6" xfId="5424"/>
    <cellStyle name="Обычный 3 2 3 2 5 6 2" xfId="12014"/>
    <cellStyle name="Обычный 3 2 3 2 5 6 2 2" xfId="40299"/>
    <cellStyle name="Обычный 3 2 3 2 5 6 3" xfId="25996"/>
    <cellStyle name="Обычный 3 2 3 2 5 6 3 2" xfId="54280"/>
    <cellStyle name="Обычный 3 2 3 2 5 6 4" xfId="33713"/>
    <cellStyle name="Обычный 3 2 3 2 5 7" xfId="6742"/>
    <cellStyle name="Обычный 3 2 3 2 5 7 2" xfId="12015"/>
    <cellStyle name="Обычный 3 2 3 2 5 7 2 2" xfId="40300"/>
    <cellStyle name="Обычный 3 2 3 2 5 7 3" xfId="25997"/>
    <cellStyle name="Обычный 3 2 3 2 5 7 3 2" xfId="54281"/>
    <cellStyle name="Обычный 3 2 3 2 5 7 4" xfId="35029"/>
    <cellStyle name="Обычный 3 2 3 2 5 8" xfId="11996"/>
    <cellStyle name="Обычный 3 2 3 2 5 8 2" xfId="40281"/>
    <cellStyle name="Обычный 3 2 3 2 5 9" xfId="14699"/>
    <cellStyle name="Обычный 3 2 3 2 5 9 2" xfId="42984"/>
    <cellStyle name="Обычный 3 2 3 2 6" xfId="712"/>
    <cellStyle name="Обычный 3 2 3 2 6 10" xfId="20890"/>
    <cellStyle name="Обычный 3 2 3 2 6 10 2" xfId="49174"/>
    <cellStyle name="Обычный 3 2 3 2 6 11" xfId="25998"/>
    <cellStyle name="Обычный 3 2 3 2 6 11 2" xfId="54282"/>
    <cellStyle name="Обычный 3 2 3 2 6 12" xfId="29006"/>
    <cellStyle name="Обычный 3 2 3 2 6 13" xfId="58197"/>
    <cellStyle name="Обычный 3 2 3 2 6 14" xfId="59543"/>
    <cellStyle name="Обычный 3 2 3 2 6 2" xfId="1373"/>
    <cellStyle name="Обычный 3 2 3 2 6 2 10" xfId="29664"/>
    <cellStyle name="Обычный 3 2 3 2 6 2 11" xfId="58198"/>
    <cellStyle name="Обычный 3 2 3 2 6 2 12" xfId="59544"/>
    <cellStyle name="Обычный 3 2 3 2 6 2 2" xfId="3349"/>
    <cellStyle name="Обычный 3 2 3 2 6 2 2 2" xfId="12018"/>
    <cellStyle name="Обычный 3 2 3 2 6 2 2 2 2" xfId="40303"/>
    <cellStyle name="Обычный 3 2 3 2 6 2 2 3" xfId="17497"/>
    <cellStyle name="Обычный 3 2 3 2 6 2 2 3 2" xfId="45782"/>
    <cellStyle name="Обычный 3 2 3 2 6 2 2 4" xfId="26000"/>
    <cellStyle name="Обычный 3 2 3 2 6 2 2 4 2" xfId="54284"/>
    <cellStyle name="Обычный 3 2 3 2 6 2 2 5" xfId="31639"/>
    <cellStyle name="Обычный 3 2 3 2 6 2 2 6" xfId="60898"/>
    <cellStyle name="Обычный 3 2 3 2 6 2 3" xfId="5429"/>
    <cellStyle name="Обычный 3 2 3 2 6 2 3 2" xfId="12019"/>
    <cellStyle name="Обычный 3 2 3 2 6 2 3 2 2" xfId="40304"/>
    <cellStyle name="Обычный 3 2 3 2 6 2 3 3" xfId="26001"/>
    <cellStyle name="Обычный 3 2 3 2 6 2 3 3 2" xfId="54285"/>
    <cellStyle name="Обычный 3 2 3 2 6 2 3 4" xfId="33718"/>
    <cellStyle name="Обычный 3 2 3 2 6 2 4" xfId="6747"/>
    <cellStyle name="Обычный 3 2 3 2 6 2 4 2" xfId="12020"/>
    <cellStyle name="Обычный 3 2 3 2 6 2 4 2 2" xfId="40305"/>
    <cellStyle name="Обычный 3 2 3 2 6 2 4 3" xfId="26002"/>
    <cellStyle name="Обычный 3 2 3 2 6 2 4 3 2" xfId="54286"/>
    <cellStyle name="Обычный 3 2 3 2 6 2 4 4" xfId="35034"/>
    <cellStyle name="Обычный 3 2 3 2 6 2 5" xfId="12017"/>
    <cellStyle name="Обычный 3 2 3 2 6 2 5 2" xfId="40302"/>
    <cellStyle name="Обычный 3 2 3 2 6 2 6" xfId="15522"/>
    <cellStyle name="Обычный 3 2 3 2 6 2 6 2" xfId="43807"/>
    <cellStyle name="Обычный 3 2 3 2 6 2 7" xfId="19627"/>
    <cellStyle name="Обычный 3 2 3 2 6 2 7 2" xfId="47911"/>
    <cellStyle name="Обычный 3 2 3 2 6 2 8" xfId="20891"/>
    <cellStyle name="Обычный 3 2 3 2 6 2 8 2" xfId="49175"/>
    <cellStyle name="Обычный 3 2 3 2 6 2 9" xfId="25999"/>
    <cellStyle name="Обычный 3 2 3 2 6 2 9 2" xfId="54283"/>
    <cellStyle name="Обычный 3 2 3 2 6 3" xfId="2033"/>
    <cellStyle name="Обычный 3 2 3 2 6 3 2" xfId="4008"/>
    <cellStyle name="Обычный 3 2 3 2 6 3 2 2" xfId="12022"/>
    <cellStyle name="Обычный 3 2 3 2 6 3 2 2 2" xfId="40307"/>
    <cellStyle name="Обычный 3 2 3 2 6 3 2 3" xfId="18156"/>
    <cellStyle name="Обычный 3 2 3 2 6 3 2 3 2" xfId="46441"/>
    <cellStyle name="Обычный 3 2 3 2 6 3 2 4" xfId="26004"/>
    <cellStyle name="Обычный 3 2 3 2 6 3 2 4 2" xfId="54288"/>
    <cellStyle name="Обычный 3 2 3 2 6 3 2 5" xfId="32298"/>
    <cellStyle name="Обычный 3 2 3 2 6 3 3" xfId="12021"/>
    <cellStyle name="Обычный 3 2 3 2 6 3 3 2" xfId="40306"/>
    <cellStyle name="Обычный 3 2 3 2 6 3 4" xfId="16181"/>
    <cellStyle name="Обычный 3 2 3 2 6 3 4 2" xfId="44466"/>
    <cellStyle name="Обычный 3 2 3 2 6 3 5" xfId="26003"/>
    <cellStyle name="Обычный 3 2 3 2 6 3 5 2" xfId="54287"/>
    <cellStyle name="Обычный 3 2 3 2 6 3 6" xfId="30323"/>
    <cellStyle name="Обычный 3 2 3 2 6 3 7" xfId="60897"/>
    <cellStyle name="Обычный 3 2 3 2 6 4" xfId="2691"/>
    <cellStyle name="Обычный 3 2 3 2 6 4 2" xfId="12023"/>
    <cellStyle name="Обычный 3 2 3 2 6 4 2 2" xfId="40308"/>
    <cellStyle name="Обычный 3 2 3 2 6 4 3" xfId="16839"/>
    <cellStyle name="Обычный 3 2 3 2 6 4 3 2" xfId="45124"/>
    <cellStyle name="Обычный 3 2 3 2 6 4 4" xfId="26005"/>
    <cellStyle name="Обычный 3 2 3 2 6 4 4 2" xfId="54289"/>
    <cellStyle name="Обычный 3 2 3 2 6 4 5" xfId="30981"/>
    <cellStyle name="Обычный 3 2 3 2 6 5" xfId="5428"/>
    <cellStyle name="Обычный 3 2 3 2 6 5 2" xfId="12024"/>
    <cellStyle name="Обычный 3 2 3 2 6 5 2 2" xfId="40309"/>
    <cellStyle name="Обычный 3 2 3 2 6 5 3" xfId="26006"/>
    <cellStyle name="Обычный 3 2 3 2 6 5 3 2" xfId="54290"/>
    <cellStyle name="Обычный 3 2 3 2 6 5 4" xfId="33717"/>
    <cellStyle name="Обычный 3 2 3 2 6 6" xfId="6746"/>
    <cellStyle name="Обычный 3 2 3 2 6 6 2" xfId="12025"/>
    <cellStyle name="Обычный 3 2 3 2 6 6 2 2" xfId="40310"/>
    <cellStyle name="Обычный 3 2 3 2 6 6 3" xfId="26007"/>
    <cellStyle name="Обычный 3 2 3 2 6 6 3 2" xfId="54291"/>
    <cellStyle name="Обычный 3 2 3 2 6 6 4" xfId="35033"/>
    <cellStyle name="Обычный 3 2 3 2 6 7" xfId="12016"/>
    <cellStyle name="Обычный 3 2 3 2 6 7 2" xfId="40301"/>
    <cellStyle name="Обычный 3 2 3 2 6 8" xfId="14864"/>
    <cellStyle name="Обычный 3 2 3 2 6 8 2" xfId="43149"/>
    <cellStyle name="Обычный 3 2 3 2 6 9" xfId="19626"/>
    <cellStyle name="Обычный 3 2 3 2 6 9 2" xfId="47910"/>
    <cellStyle name="Обычный 3 2 3 2 7" xfId="1350"/>
    <cellStyle name="Обычный 3 2 3 2 7 10" xfId="29641"/>
    <cellStyle name="Обычный 3 2 3 2 7 11" xfId="58199"/>
    <cellStyle name="Обычный 3 2 3 2 7 12" xfId="59545"/>
    <cellStyle name="Обычный 3 2 3 2 7 2" xfId="3326"/>
    <cellStyle name="Обычный 3 2 3 2 7 2 2" xfId="12027"/>
    <cellStyle name="Обычный 3 2 3 2 7 2 2 2" xfId="40312"/>
    <cellStyle name="Обычный 3 2 3 2 7 2 3" xfId="17474"/>
    <cellStyle name="Обычный 3 2 3 2 7 2 3 2" xfId="45759"/>
    <cellStyle name="Обычный 3 2 3 2 7 2 4" xfId="26009"/>
    <cellStyle name="Обычный 3 2 3 2 7 2 4 2" xfId="54293"/>
    <cellStyle name="Обычный 3 2 3 2 7 2 5" xfId="31616"/>
    <cellStyle name="Обычный 3 2 3 2 7 2 6" xfId="60899"/>
    <cellStyle name="Обычный 3 2 3 2 7 3" xfId="5430"/>
    <cellStyle name="Обычный 3 2 3 2 7 3 2" xfId="12028"/>
    <cellStyle name="Обычный 3 2 3 2 7 3 2 2" xfId="40313"/>
    <cellStyle name="Обычный 3 2 3 2 7 3 3" xfId="26010"/>
    <cellStyle name="Обычный 3 2 3 2 7 3 3 2" xfId="54294"/>
    <cellStyle name="Обычный 3 2 3 2 7 3 4" xfId="33719"/>
    <cellStyle name="Обычный 3 2 3 2 7 4" xfId="6748"/>
    <cellStyle name="Обычный 3 2 3 2 7 4 2" xfId="12029"/>
    <cellStyle name="Обычный 3 2 3 2 7 4 2 2" xfId="40314"/>
    <cellStyle name="Обычный 3 2 3 2 7 4 3" xfId="26011"/>
    <cellStyle name="Обычный 3 2 3 2 7 4 3 2" xfId="54295"/>
    <cellStyle name="Обычный 3 2 3 2 7 4 4" xfId="35035"/>
    <cellStyle name="Обычный 3 2 3 2 7 5" xfId="12026"/>
    <cellStyle name="Обычный 3 2 3 2 7 5 2" xfId="40311"/>
    <cellStyle name="Обычный 3 2 3 2 7 6" xfId="15499"/>
    <cellStyle name="Обычный 3 2 3 2 7 6 2" xfId="43784"/>
    <cellStyle name="Обычный 3 2 3 2 7 7" xfId="19628"/>
    <cellStyle name="Обычный 3 2 3 2 7 7 2" xfId="47912"/>
    <cellStyle name="Обычный 3 2 3 2 7 8" xfId="20892"/>
    <cellStyle name="Обычный 3 2 3 2 7 8 2" xfId="49176"/>
    <cellStyle name="Обычный 3 2 3 2 7 9" xfId="26008"/>
    <cellStyle name="Обычный 3 2 3 2 7 9 2" xfId="54292"/>
    <cellStyle name="Обычный 3 2 3 2 8" xfId="1704"/>
    <cellStyle name="Обычный 3 2 3 2 8 2" xfId="3679"/>
    <cellStyle name="Обычный 3 2 3 2 8 2 2" xfId="12031"/>
    <cellStyle name="Обычный 3 2 3 2 8 2 2 2" xfId="40316"/>
    <cellStyle name="Обычный 3 2 3 2 8 2 3" xfId="17827"/>
    <cellStyle name="Обычный 3 2 3 2 8 2 3 2" xfId="46112"/>
    <cellStyle name="Обычный 3 2 3 2 8 2 4" xfId="26013"/>
    <cellStyle name="Обычный 3 2 3 2 8 2 4 2" xfId="54297"/>
    <cellStyle name="Обычный 3 2 3 2 8 2 5" xfId="31969"/>
    <cellStyle name="Обычный 3 2 3 2 8 3" xfId="12030"/>
    <cellStyle name="Обычный 3 2 3 2 8 3 2" xfId="40315"/>
    <cellStyle name="Обычный 3 2 3 2 8 4" xfId="15852"/>
    <cellStyle name="Обычный 3 2 3 2 8 4 2" xfId="44137"/>
    <cellStyle name="Обычный 3 2 3 2 8 5" xfId="26012"/>
    <cellStyle name="Обычный 3 2 3 2 8 5 2" xfId="54296"/>
    <cellStyle name="Обычный 3 2 3 2 8 6" xfId="29994"/>
    <cellStyle name="Обычный 3 2 3 2 8 7" xfId="60852"/>
    <cellStyle name="Обычный 3 2 3 2 9" xfId="2362"/>
    <cellStyle name="Обычный 3 2 3 2 9 2" xfId="12032"/>
    <cellStyle name="Обычный 3 2 3 2 9 2 2" xfId="40317"/>
    <cellStyle name="Обычный 3 2 3 2 9 3" xfId="16510"/>
    <cellStyle name="Обычный 3 2 3 2 9 3 2" xfId="44795"/>
    <cellStyle name="Обычный 3 2 3 2 9 4" xfId="26014"/>
    <cellStyle name="Обычный 3 2 3 2 9 4 2" xfId="54298"/>
    <cellStyle name="Обычный 3 2 3 2 9 5" xfId="30652"/>
    <cellStyle name="Обычный 3 2 3 20" xfId="25750"/>
    <cellStyle name="Обычный 3 2 3 20 2" xfId="54034"/>
    <cellStyle name="Обычный 3 2 3 21" xfId="28513"/>
    <cellStyle name="Обычный 3 2 3 21 2" xfId="56797"/>
    <cellStyle name="Обычный 3 2 3 22" xfId="28676"/>
    <cellStyle name="Обычный 3 2 3 23" xfId="56957"/>
    <cellStyle name="Обычный 3 2 3 24" xfId="57251"/>
    <cellStyle name="Обычный 3 2 3 25" xfId="58151"/>
    <cellStyle name="Обычный 3 2 3 26" xfId="59497"/>
    <cellStyle name="Обычный 3 2 3 3" xfId="304"/>
    <cellStyle name="Обычный 3 2 3 3 10" xfId="5431"/>
    <cellStyle name="Обычный 3 2 3 3 10 2" xfId="12034"/>
    <cellStyle name="Обычный 3 2 3 3 10 2 2" xfId="40319"/>
    <cellStyle name="Обычный 3 2 3 3 10 3" xfId="26016"/>
    <cellStyle name="Обычный 3 2 3 3 10 3 2" xfId="54300"/>
    <cellStyle name="Обычный 3 2 3 3 10 4" xfId="33720"/>
    <cellStyle name="Обычный 3 2 3 3 11" xfId="6749"/>
    <cellStyle name="Обычный 3 2 3 3 11 2" xfId="12035"/>
    <cellStyle name="Обычный 3 2 3 3 11 2 2" xfId="40320"/>
    <cellStyle name="Обычный 3 2 3 3 11 3" xfId="26017"/>
    <cellStyle name="Обычный 3 2 3 3 11 3 2" xfId="54301"/>
    <cellStyle name="Обычный 3 2 3 3 11 4" xfId="35036"/>
    <cellStyle name="Обычный 3 2 3 3 12" xfId="7306"/>
    <cellStyle name="Обычный 3 2 3 3 12 2" xfId="12036"/>
    <cellStyle name="Обычный 3 2 3 3 12 2 2" xfId="40321"/>
    <cellStyle name="Обычный 3 2 3 3 12 3" xfId="26018"/>
    <cellStyle name="Обычный 3 2 3 3 12 3 2" xfId="54302"/>
    <cellStyle name="Обычный 3 2 3 3 12 4" xfId="35591"/>
    <cellStyle name="Обычный 3 2 3 3 13" xfId="12033"/>
    <cellStyle name="Обычный 3 2 3 3 13 2" xfId="40318"/>
    <cellStyle name="Обычный 3 2 3 3 14" xfId="14541"/>
    <cellStyle name="Обычный 3 2 3 3 14 2" xfId="42826"/>
    <cellStyle name="Обычный 3 2 3 3 15" xfId="18817"/>
    <cellStyle name="Обычный 3 2 3 3 15 2" xfId="47101"/>
    <cellStyle name="Обычный 3 2 3 3 16" xfId="20893"/>
    <cellStyle name="Обычный 3 2 3 3 16 2" xfId="49177"/>
    <cellStyle name="Обычный 3 2 3 3 17" xfId="26015"/>
    <cellStyle name="Обычный 3 2 3 3 17 2" xfId="54299"/>
    <cellStyle name="Обычный 3 2 3 3 18" xfId="28520"/>
    <cellStyle name="Обычный 3 2 3 3 18 2" xfId="56804"/>
    <cellStyle name="Обычный 3 2 3 3 19" xfId="28683"/>
    <cellStyle name="Обычный 3 2 3 3 2" xfId="305"/>
    <cellStyle name="Обычный 3 2 3 3 2 10" xfId="6750"/>
    <cellStyle name="Обычный 3 2 3 3 2 10 2" xfId="12038"/>
    <cellStyle name="Обычный 3 2 3 3 2 10 2 2" xfId="40323"/>
    <cellStyle name="Обычный 3 2 3 3 2 10 3" xfId="26020"/>
    <cellStyle name="Обычный 3 2 3 3 2 10 3 2" xfId="54304"/>
    <cellStyle name="Обычный 3 2 3 3 2 10 4" xfId="35037"/>
    <cellStyle name="Обычный 3 2 3 3 2 11" xfId="7307"/>
    <cellStyle name="Обычный 3 2 3 3 2 11 2" xfId="12039"/>
    <cellStyle name="Обычный 3 2 3 3 2 11 2 2" xfId="40324"/>
    <cellStyle name="Обычный 3 2 3 3 2 11 3" xfId="26021"/>
    <cellStyle name="Обычный 3 2 3 3 2 11 3 2" xfId="54305"/>
    <cellStyle name="Обычный 3 2 3 3 2 11 4" xfId="35592"/>
    <cellStyle name="Обычный 3 2 3 3 2 12" xfId="12037"/>
    <cellStyle name="Обычный 3 2 3 3 2 12 2" xfId="40322"/>
    <cellStyle name="Обычный 3 2 3 3 2 13" xfId="14542"/>
    <cellStyle name="Обычный 3 2 3 3 2 13 2" xfId="42827"/>
    <cellStyle name="Обычный 3 2 3 3 2 14" xfId="18818"/>
    <cellStyle name="Обычный 3 2 3 3 2 14 2" xfId="47102"/>
    <cellStyle name="Обычный 3 2 3 3 2 15" xfId="20894"/>
    <cellStyle name="Обычный 3 2 3 3 2 15 2" xfId="49178"/>
    <cellStyle name="Обычный 3 2 3 3 2 16" xfId="26019"/>
    <cellStyle name="Обычный 3 2 3 3 2 16 2" xfId="54303"/>
    <cellStyle name="Обычный 3 2 3 3 2 17" xfId="28521"/>
    <cellStyle name="Обычный 3 2 3 3 2 17 2" xfId="56805"/>
    <cellStyle name="Обычный 3 2 3 3 2 18" xfId="28684"/>
    <cellStyle name="Обычный 3 2 3 3 2 19" xfId="56965"/>
    <cellStyle name="Обычный 3 2 3 3 2 2" xfId="547"/>
    <cellStyle name="Обычный 3 2 3 3 2 2 10" xfId="19629"/>
    <cellStyle name="Обычный 3 2 3 3 2 2 10 2" xfId="47913"/>
    <cellStyle name="Обычный 3 2 3 3 2 2 11" xfId="20895"/>
    <cellStyle name="Обычный 3 2 3 3 2 2 11 2" xfId="49179"/>
    <cellStyle name="Обычный 3 2 3 3 2 2 12" xfId="26022"/>
    <cellStyle name="Обычный 3 2 3 3 2 2 12 2" xfId="54306"/>
    <cellStyle name="Обычный 3 2 3 3 2 2 13" xfId="28848"/>
    <cellStyle name="Обычный 3 2 3 3 2 2 14" xfId="58202"/>
    <cellStyle name="Обычный 3 2 3 3 2 2 15" xfId="59548"/>
    <cellStyle name="Обычный 3 2 3 3 2 2 2" xfId="885"/>
    <cellStyle name="Обычный 3 2 3 3 2 2 2 10" xfId="20896"/>
    <cellStyle name="Обычный 3 2 3 3 2 2 2 10 2" xfId="49180"/>
    <cellStyle name="Обычный 3 2 3 3 2 2 2 11" xfId="26023"/>
    <cellStyle name="Обычный 3 2 3 3 2 2 2 11 2" xfId="54307"/>
    <cellStyle name="Обычный 3 2 3 3 2 2 2 12" xfId="29177"/>
    <cellStyle name="Обычный 3 2 3 3 2 2 2 13" xfId="58203"/>
    <cellStyle name="Обычный 3 2 3 3 2 2 2 14" xfId="59549"/>
    <cellStyle name="Обычный 3 2 3 3 2 2 2 2" xfId="1377"/>
    <cellStyle name="Обычный 3 2 3 3 2 2 2 2 10" xfId="29668"/>
    <cellStyle name="Обычный 3 2 3 3 2 2 2 2 11" xfId="58204"/>
    <cellStyle name="Обычный 3 2 3 3 2 2 2 2 12" xfId="59550"/>
    <cellStyle name="Обычный 3 2 3 3 2 2 2 2 2" xfId="3353"/>
    <cellStyle name="Обычный 3 2 3 3 2 2 2 2 2 2" xfId="12043"/>
    <cellStyle name="Обычный 3 2 3 3 2 2 2 2 2 2 2" xfId="40328"/>
    <cellStyle name="Обычный 3 2 3 3 2 2 2 2 2 3" xfId="17501"/>
    <cellStyle name="Обычный 3 2 3 3 2 2 2 2 2 3 2" xfId="45786"/>
    <cellStyle name="Обычный 3 2 3 3 2 2 2 2 2 4" xfId="26025"/>
    <cellStyle name="Обычный 3 2 3 3 2 2 2 2 2 4 2" xfId="54309"/>
    <cellStyle name="Обычный 3 2 3 3 2 2 2 2 2 5" xfId="31643"/>
    <cellStyle name="Обычный 3 2 3 3 2 2 2 2 2 6" xfId="60904"/>
    <cellStyle name="Обычный 3 2 3 3 2 2 2 2 3" xfId="5435"/>
    <cellStyle name="Обычный 3 2 3 3 2 2 2 2 3 2" xfId="12044"/>
    <cellStyle name="Обычный 3 2 3 3 2 2 2 2 3 2 2" xfId="40329"/>
    <cellStyle name="Обычный 3 2 3 3 2 2 2 2 3 3" xfId="26026"/>
    <cellStyle name="Обычный 3 2 3 3 2 2 2 2 3 3 2" xfId="54310"/>
    <cellStyle name="Обычный 3 2 3 3 2 2 2 2 3 4" xfId="33724"/>
    <cellStyle name="Обычный 3 2 3 3 2 2 2 2 4" xfId="6753"/>
    <cellStyle name="Обычный 3 2 3 3 2 2 2 2 4 2" xfId="12045"/>
    <cellStyle name="Обычный 3 2 3 3 2 2 2 2 4 2 2" xfId="40330"/>
    <cellStyle name="Обычный 3 2 3 3 2 2 2 2 4 3" xfId="26027"/>
    <cellStyle name="Обычный 3 2 3 3 2 2 2 2 4 3 2" xfId="54311"/>
    <cellStyle name="Обычный 3 2 3 3 2 2 2 2 4 4" xfId="35040"/>
    <cellStyle name="Обычный 3 2 3 3 2 2 2 2 5" xfId="12042"/>
    <cellStyle name="Обычный 3 2 3 3 2 2 2 2 5 2" xfId="40327"/>
    <cellStyle name="Обычный 3 2 3 3 2 2 2 2 6" xfId="15526"/>
    <cellStyle name="Обычный 3 2 3 3 2 2 2 2 6 2" xfId="43811"/>
    <cellStyle name="Обычный 3 2 3 3 2 2 2 2 7" xfId="19631"/>
    <cellStyle name="Обычный 3 2 3 3 2 2 2 2 7 2" xfId="47915"/>
    <cellStyle name="Обычный 3 2 3 3 2 2 2 2 8" xfId="20897"/>
    <cellStyle name="Обычный 3 2 3 3 2 2 2 2 8 2" xfId="49181"/>
    <cellStyle name="Обычный 3 2 3 3 2 2 2 2 9" xfId="26024"/>
    <cellStyle name="Обычный 3 2 3 3 2 2 2 2 9 2" xfId="54308"/>
    <cellStyle name="Обычный 3 2 3 3 2 2 2 3" xfId="2204"/>
    <cellStyle name="Обычный 3 2 3 3 2 2 2 3 2" xfId="4179"/>
    <cellStyle name="Обычный 3 2 3 3 2 2 2 3 2 2" xfId="12047"/>
    <cellStyle name="Обычный 3 2 3 3 2 2 2 3 2 2 2" xfId="40332"/>
    <cellStyle name="Обычный 3 2 3 3 2 2 2 3 2 3" xfId="18327"/>
    <cellStyle name="Обычный 3 2 3 3 2 2 2 3 2 3 2" xfId="46612"/>
    <cellStyle name="Обычный 3 2 3 3 2 2 2 3 2 4" xfId="26029"/>
    <cellStyle name="Обычный 3 2 3 3 2 2 2 3 2 4 2" xfId="54313"/>
    <cellStyle name="Обычный 3 2 3 3 2 2 2 3 2 5" xfId="32469"/>
    <cellStyle name="Обычный 3 2 3 3 2 2 2 3 3" xfId="12046"/>
    <cellStyle name="Обычный 3 2 3 3 2 2 2 3 3 2" xfId="40331"/>
    <cellStyle name="Обычный 3 2 3 3 2 2 2 3 4" xfId="16352"/>
    <cellStyle name="Обычный 3 2 3 3 2 2 2 3 4 2" xfId="44637"/>
    <cellStyle name="Обычный 3 2 3 3 2 2 2 3 5" xfId="26028"/>
    <cellStyle name="Обычный 3 2 3 3 2 2 2 3 5 2" xfId="54312"/>
    <cellStyle name="Обычный 3 2 3 3 2 2 2 3 6" xfId="30494"/>
    <cellStyle name="Обычный 3 2 3 3 2 2 2 3 7" xfId="60903"/>
    <cellStyle name="Обычный 3 2 3 3 2 2 2 4" xfId="2862"/>
    <cellStyle name="Обычный 3 2 3 3 2 2 2 4 2" xfId="12048"/>
    <cellStyle name="Обычный 3 2 3 3 2 2 2 4 2 2" xfId="40333"/>
    <cellStyle name="Обычный 3 2 3 3 2 2 2 4 3" xfId="17010"/>
    <cellStyle name="Обычный 3 2 3 3 2 2 2 4 3 2" xfId="45295"/>
    <cellStyle name="Обычный 3 2 3 3 2 2 2 4 4" xfId="26030"/>
    <cellStyle name="Обычный 3 2 3 3 2 2 2 4 4 2" xfId="54314"/>
    <cellStyle name="Обычный 3 2 3 3 2 2 2 4 5" xfId="31152"/>
    <cellStyle name="Обычный 3 2 3 3 2 2 2 5" xfId="5434"/>
    <cellStyle name="Обычный 3 2 3 3 2 2 2 5 2" xfId="12049"/>
    <cellStyle name="Обычный 3 2 3 3 2 2 2 5 2 2" xfId="40334"/>
    <cellStyle name="Обычный 3 2 3 3 2 2 2 5 3" xfId="26031"/>
    <cellStyle name="Обычный 3 2 3 3 2 2 2 5 3 2" xfId="54315"/>
    <cellStyle name="Обычный 3 2 3 3 2 2 2 5 4" xfId="33723"/>
    <cellStyle name="Обычный 3 2 3 3 2 2 2 6" xfId="6752"/>
    <cellStyle name="Обычный 3 2 3 3 2 2 2 6 2" xfId="12050"/>
    <cellStyle name="Обычный 3 2 3 3 2 2 2 6 2 2" xfId="40335"/>
    <cellStyle name="Обычный 3 2 3 3 2 2 2 6 3" xfId="26032"/>
    <cellStyle name="Обычный 3 2 3 3 2 2 2 6 3 2" xfId="54316"/>
    <cellStyle name="Обычный 3 2 3 3 2 2 2 6 4" xfId="35039"/>
    <cellStyle name="Обычный 3 2 3 3 2 2 2 7" xfId="12041"/>
    <cellStyle name="Обычный 3 2 3 3 2 2 2 7 2" xfId="40326"/>
    <cellStyle name="Обычный 3 2 3 3 2 2 2 8" xfId="15035"/>
    <cellStyle name="Обычный 3 2 3 3 2 2 2 8 2" xfId="43320"/>
    <cellStyle name="Обычный 3 2 3 3 2 2 2 9" xfId="19630"/>
    <cellStyle name="Обычный 3 2 3 3 2 2 2 9 2" xfId="47914"/>
    <cellStyle name="Обычный 3 2 3 3 2 2 3" xfId="1376"/>
    <cellStyle name="Обычный 3 2 3 3 2 2 3 10" xfId="29667"/>
    <cellStyle name="Обычный 3 2 3 3 2 2 3 11" xfId="58205"/>
    <cellStyle name="Обычный 3 2 3 3 2 2 3 12" xfId="59551"/>
    <cellStyle name="Обычный 3 2 3 3 2 2 3 2" xfId="3352"/>
    <cellStyle name="Обычный 3 2 3 3 2 2 3 2 2" xfId="12052"/>
    <cellStyle name="Обычный 3 2 3 3 2 2 3 2 2 2" xfId="40337"/>
    <cellStyle name="Обычный 3 2 3 3 2 2 3 2 3" xfId="17500"/>
    <cellStyle name="Обычный 3 2 3 3 2 2 3 2 3 2" xfId="45785"/>
    <cellStyle name="Обычный 3 2 3 3 2 2 3 2 4" xfId="26034"/>
    <cellStyle name="Обычный 3 2 3 3 2 2 3 2 4 2" xfId="54318"/>
    <cellStyle name="Обычный 3 2 3 3 2 2 3 2 5" xfId="31642"/>
    <cellStyle name="Обычный 3 2 3 3 2 2 3 2 6" xfId="60905"/>
    <cellStyle name="Обычный 3 2 3 3 2 2 3 3" xfId="5436"/>
    <cellStyle name="Обычный 3 2 3 3 2 2 3 3 2" xfId="12053"/>
    <cellStyle name="Обычный 3 2 3 3 2 2 3 3 2 2" xfId="40338"/>
    <cellStyle name="Обычный 3 2 3 3 2 2 3 3 3" xfId="26035"/>
    <cellStyle name="Обычный 3 2 3 3 2 2 3 3 3 2" xfId="54319"/>
    <cellStyle name="Обычный 3 2 3 3 2 2 3 3 4" xfId="33725"/>
    <cellStyle name="Обычный 3 2 3 3 2 2 3 4" xfId="6754"/>
    <cellStyle name="Обычный 3 2 3 3 2 2 3 4 2" xfId="12054"/>
    <cellStyle name="Обычный 3 2 3 3 2 2 3 4 2 2" xfId="40339"/>
    <cellStyle name="Обычный 3 2 3 3 2 2 3 4 3" xfId="26036"/>
    <cellStyle name="Обычный 3 2 3 3 2 2 3 4 3 2" xfId="54320"/>
    <cellStyle name="Обычный 3 2 3 3 2 2 3 4 4" xfId="35041"/>
    <cellStyle name="Обычный 3 2 3 3 2 2 3 5" xfId="12051"/>
    <cellStyle name="Обычный 3 2 3 3 2 2 3 5 2" xfId="40336"/>
    <cellStyle name="Обычный 3 2 3 3 2 2 3 6" xfId="15525"/>
    <cellStyle name="Обычный 3 2 3 3 2 2 3 6 2" xfId="43810"/>
    <cellStyle name="Обычный 3 2 3 3 2 2 3 7" xfId="19632"/>
    <cellStyle name="Обычный 3 2 3 3 2 2 3 7 2" xfId="47916"/>
    <cellStyle name="Обычный 3 2 3 3 2 2 3 8" xfId="20898"/>
    <cellStyle name="Обычный 3 2 3 3 2 2 3 8 2" xfId="49182"/>
    <cellStyle name="Обычный 3 2 3 3 2 2 3 9" xfId="26033"/>
    <cellStyle name="Обычный 3 2 3 3 2 2 3 9 2" xfId="54317"/>
    <cellStyle name="Обычный 3 2 3 3 2 2 4" xfId="1875"/>
    <cellStyle name="Обычный 3 2 3 3 2 2 4 2" xfId="3850"/>
    <cellStyle name="Обычный 3 2 3 3 2 2 4 2 2" xfId="12056"/>
    <cellStyle name="Обычный 3 2 3 3 2 2 4 2 2 2" xfId="40341"/>
    <cellStyle name="Обычный 3 2 3 3 2 2 4 2 3" xfId="17998"/>
    <cellStyle name="Обычный 3 2 3 3 2 2 4 2 3 2" xfId="46283"/>
    <cellStyle name="Обычный 3 2 3 3 2 2 4 2 4" xfId="26038"/>
    <cellStyle name="Обычный 3 2 3 3 2 2 4 2 4 2" xfId="54322"/>
    <cellStyle name="Обычный 3 2 3 3 2 2 4 2 5" xfId="32140"/>
    <cellStyle name="Обычный 3 2 3 3 2 2 4 3" xfId="12055"/>
    <cellStyle name="Обычный 3 2 3 3 2 2 4 3 2" xfId="40340"/>
    <cellStyle name="Обычный 3 2 3 3 2 2 4 4" xfId="16023"/>
    <cellStyle name="Обычный 3 2 3 3 2 2 4 4 2" xfId="44308"/>
    <cellStyle name="Обычный 3 2 3 3 2 2 4 5" xfId="26037"/>
    <cellStyle name="Обычный 3 2 3 3 2 2 4 5 2" xfId="54321"/>
    <cellStyle name="Обычный 3 2 3 3 2 2 4 6" xfId="30165"/>
    <cellStyle name="Обычный 3 2 3 3 2 2 4 7" xfId="60902"/>
    <cellStyle name="Обычный 3 2 3 3 2 2 5" xfId="2533"/>
    <cellStyle name="Обычный 3 2 3 3 2 2 5 2" xfId="12057"/>
    <cellStyle name="Обычный 3 2 3 3 2 2 5 2 2" xfId="40342"/>
    <cellStyle name="Обычный 3 2 3 3 2 2 5 3" xfId="16681"/>
    <cellStyle name="Обычный 3 2 3 3 2 2 5 3 2" xfId="44966"/>
    <cellStyle name="Обычный 3 2 3 3 2 2 5 4" xfId="26039"/>
    <cellStyle name="Обычный 3 2 3 3 2 2 5 4 2" xfId="54323"/>
    <cellStyle name="Обычный 3 2 3 3 2 2 5 5" xfId="30823"/>
    <cellStyle name="Обычный 3 2 3 3 2 2 6" xfId="5433"/>
    <cellStyle name="Обычный 3 2 3 3 2 2 6 2" xfId="12058"/>
    <cellStyle name="Обычный 3 2 3 3 2 2 6 2 2" xfId="40343"/>
    <cellStyle name="Обычный 3 2 3 3 2 2 6 3" xfId="26040"/>
    <cellStyle name="Обычный 3 2 3 3 2 2 6 3 2" xfId="54324"/>
    <cellStyle name="Обычный 3 2 3 3 2 2 6 4" xfId="33722"/>
    <cellStyle name="Обычный 3 2 3 3 2 2 7" xfId="6751"/>
    <cellStyle name="Обычный 3 2 3 3 2 2 7 2" xfId="12059"/>
    <cellStyle name="Обычный 3 2 3 3 2 2 7 2 2" xfId="40344"/>
    <cellStyle name="Обычный 3 2 3 3 2 2 7 3" xfId="26041"/>
    <cellStyle name="Обычный 3 2 3 3 2 2 7 3 2" xfId="54325"/>
    <cellStyle name="Обычный 3 2 3 3 2 2 7 4" xfId="35038"/>
    <cellStyle name="Обычный 3 2 3 3 2 2 8" xfId="12040"/>
    <cellStyle name="Обычный 3 2 3 3 2 2 8 2" xfId="40325"/>
    <cellStyle name="Обычный 3 2 3 3 2 2 9" xfId="14706"/>
    <cellStyle name="Обычный 3 2 3 3 2 2 9 2" xfId="42991"/>
    <cellStyle name="Обычный 3 2 3 3 2 20" xfId="57259"/>
    <cellStyle name="Обычный 3 2 3 3 2 21" xfId="58201"/>
    <cellStyle name="Обычный 3 2 3 3 2 22" xfId="59547"/>
    <cellStyle name="Обычный 3 2 3 3 2 3" xfId="719"/>
    <cellStyle name="Обычный 3 2 3 3 2 3 10" xfId="20899"/>
    <cellStyle name="Обычный 3 2 3 3 2 3 10 2" xfId="49183"/>
    <cellStyle name="Обычный 3 2 3 3 2 3 11" xfId="26042"/>
    <cellStyle name="Обычный 3 2 3 3 2 3 11 2" xfId="54326"/>
    <cellStyle name="Обычный 3 2 3 3 2 3 12" xfId="29013"/>
    <cellStyle name="Обычный 3 2 3 3 2 3 13" xfId="58206"/>
    <cellStyle name="Обычный 3 2 3 3 2 3 14" xfId="59552"/>
    <cellStyle name="Обычный 3 2 3 3 2 3 2" xfId="1378"/>
    <cellStyle name="Обычный 3 2 3 3 2 3 2 10" xfId="29669"/>
    <cellStyle name="Обычный 3 2 3 3 2 3 2 11" xfId="58207"/>
    <cellStyle name="Обычный 3 2 3 3 2 3 2 12" xfId="59553"/>
    <cellStyle name="Обычный 3 2 3 3 2 3 2 2" xfId="3354"/>
    <cellStyle name="Обычный 3 2 3 3 2 3 2 2 2" xfId="12062"/>
    <cellStyle name="Обычный 3 2 3 3 2 3 2 2 2 2" xfId="40347"/>
    <cellStyle name="Обычный 3 2 3 3 2 3 2 2 3" xfId="17502"/>
    <cellStyle name="Обычный 3 2 3 3 2 3 2 2 3 2" xfId="45787"/>
    <cellStyle name="Обычный 3 2 3 3 2 3 2 2 4" xfId="26044"/>
    <cellStyle name="Обычный 3 2 3 3 2 3 2 2 4 2" xfId="54328"/>
    <cellStyle name="Обычный 3 2 3 3 2 3 2 2 5" xfId="31644"/>
    <cellStyle name="Обычный 3 2 3 3 2 3 2 2 6" xfId="60907"/>
    <cellStyle name="Обычный 3 2 3 3 2 3 2 3" xfId="5438"/>
    <cellStyle name="Обычный 3 2 3 3 2 3 2 3 2" xfId="12063"/>
    <cellStyle name="Обычный 3 2 3 3 2 3 2 3 2 2" xfId="40348"/>
    <cellStyle name="Обычный 3 2 3 3 2 3 2 3 3" xfId="26045"/>
    <cellStyle name="Обычный 3 2 3 3 2 3 2 3 3 2" xfId="54329"/>
    <cellStyle name="Обычный 3 2 3 3 2 3 2 3 4" xfId="33727"/>
    <cellStyle name="Обычный 3 2 3 3 2 3 2 4" xfId="6756"/>
    <cellStyle name="Обычный 3 2 3 3 2 3 2 4 2" xfId="12064"/>
    <cellStyle name="Обычный 3 2 3 3 2 3 2 4 2 2" xfId="40349"/>
    <cellStyle name="Обычный 3 2 3 3 2 3 2 4 3" xfId="26046"/>
    <cellStyle name="Обычный 3 2 3 3 2 3 2 4 3 2" xfId="54330"/>
    <cellStyle name="Обычный 3 2 3 3 2 3 2 4 4" xfId="35043"/>
    <cellStyle name="Обычный 3 2 3 3 2 3 2 5" xfId="12061"/>
    <cellStyle name="Обычный 3 2 3 3 2 3 2 5 2" xfId="40346"/>
    <cellStyle name="Обычный 3 2 3 3 2 3 2 6" xfId="15527"/>
    <cellStyle name="Обычный 3 2 3 3 2 3 2 6 2" xfId="43812"/>
    <cellStyle name="Обычный 3 2 3 3 2 3 2 7" xfId="19634"/>
    <cellStyle name="Обычный 3 2 3 3 2 3 2 7 2" xfId="47918"/>
    <cellStyle name="Обычный 3 2 3 3 2 3 2 8" xfId="20900"/>
    <cellStyle name="Обычный 3 2 3 3 2 3 2 8 2" xfId="49184"/>
    <cellStyle name="Обычный 3 2 3 3 2 3 2 9" xfId="26043"/>
    <cellStyle name="Обычный 3 2 3 3 2 3 2 9 2" xfId="54327"/>
    <cellStyle name="Обычный 3 2 3 3 2 3 3" xfId="2040"/>
    <cellStyle name="Обычный 3 2 3 3 2 3 3 2" xfId="4015"/>
    <cellStyle name="Обычный 3 2 3 3 2 3 3 2 2" xfId="12066"/>
    <cellStyle name="Обычный 3 2 3 3 2 3 3 2 2 2" xfId="40351"/>
    <cellStyle name="Обычный 3 2 3 3 2 3 3 2 3" xfId="18163"/>
    <cellStyle name="Обычный 3 2 3 3 2 3 3 2 3 2" xfId="46448"/>
    <cellStyle name="Обычный 3 2 3 3 2 3 3 2 4" xfId="26048"/>
    <cellStyle name="Обычный 3 2 3 3 2 3 3 2 4 2" xfId="54332"/>
    <cellStyle name="Обычный 3 2 3 3 2 3 3 2 5" xfId="32305"/>
    <cellStyle name="Обычный 3 2 3 3 2 3 3 3" xfId="12065"/>
    <cellStyle name="Обычный 3 2 3 3 2 3 3 3 2" xfId="40350"/>
    <cellStyle name="Обычный 3 2 3 3 2 3 3 4" xfId="16188"/>
    <cellStyle name="Обычный 3 2 3 3 2 3 3 4 2" xfId="44473"/>
    <cellStyle name="Обычный 3 2 3 3 2 3 3 5" xfId="26047"/>
    <cellStyle name="Обычный 3 2 3 3 2 3 3 5 2" xfId="54331"/>
    <cellStyle name="Обычный 3 2 3 3 2 3 3 6" xfId="30330"/>
    <cellStyle name="Обычный 3 2 3 3 2 3 3 7" xfId="60906"/>
    <cellStyle name="Обычный 3 2 3 3 2 3 4" xfId="2698"/>
    <cellStyle name="Обычный 3 2 3 3 2 3 4 2" xfId="12067"/>
    <cellStyle name="Обычный 3 2 3 3 2 3 4 2 2" xfId="40352"/>
    <cellStyle name="Обычный 3 2 3 3 2 3 4 3" xfId="16846"/>
    <cellStyle name="Обычный 3 2 3 3 2 3 4 3 2" xfId="45131"/>
    <cellStyle name="Обычный 3 2 3 3 2 3 4 4" xfId="26049"/>
    <cellStyle name="Обычный 3 2 3 3 2 3 4 4 2" xfId="54333"/>
    <cellStyle name="Обычный 3 2 3 3 2 3 4 5" xfId="30988"/>
    <cellStyle name="Обычный 3 2 3 3 2 3 5" xfId="5437"/>
    <cellStyle name="Обычный 3 2 3 3 2 3 5 2" xfId="12068"/>
    <cellStyle name="Обычный 3 2 3 3 2 3 5 2 2" xfId="40353"/>
    <cellStyle name="Обычный 3 2 3 3 2 3 5 3" xfId="26050"/>
    <cellStyle name="Обычный 3 2 3 3 2 3 5 3 2" xfId="54334"/>
    <cellStyle name="Обычный 3 2 3 3 2 3 5 4" xfId="33726"/>
    <cellStyle name="Обычный 3 2 3 3 2 3 6" xfId="6755"/>
    <cellStyle name="Обычный 3 2 3 3 2 3 6 2" xfId="12069"/>
    <cellStyle name="Обычный 3 2 3 3 2 3 6 2 2" xfId="40354"/>
    <cellStyle name="Обычный 3 2 3 3 2 3 6 3" xfId="26051"/>
    <cellStyle name="Обычный 3 2 3 3 2 3 6 3 2" xfId="54335"/>
    <cellStyle name="Обычный 3 2 3 3 2 3 6 4" xfId="35042"/>
    <cellStyle name="Обычный 3 2 3 3 2 3 7" xfId="12060"/>
    <cellStyle name="Обычный 3 2 3 3 2 3 7 2" xfId="40345"/>
    <cellStyle name="Обычный 3 2 3 3 2 3 8" xfId="14871"/>
    <cellStyle name="Обычный 3 2 3 3 2 3 8 2" xfId="43156"/>
    <cellStyle name="Обычный 3 2 3 3 2 3 9" xfId="19633"/>
    <cellStyle name="Обычный 3 2 3 3 2 3 9 2" xfId="47917"/>
    <cellStyle name="Обычный 3 2 3 3 2 4" xfId="1375"/>
    <cellStyle name="Обычный 3 2 3 3 2 4 10" xfId="29666"/>
    <cellStyle name="Обычный 3 2 3 3 2 4 11" xfId="58208"/>
    <cellStyle name="Обычный 3 2 3 3 2 4 12" xfId="59554"/>
    <cellStyle name="Обычный 3 2 3 3 2 4 2" xfId="3351"/>
    <cellStyle name="Обычный 3 2 3 3 2 4 2 2" xfId="12071"/>
    <cellStyle name="Обычный 3 2 3 3 2 4 2 2 2" xfId="40356"/>
    <cellStyle name="Обычный 3 2 3 3 2 4 2 3" xfId="17499"/>
    <cellStyle name="Обычный 3 2 3 3 2 4 2 3 2" xfId="45784"/>
    <cellStyle name="Обычный 3 2 3 3 2 4 2 4" xfId="26053"/>
    <cellStyle name="Обычный 3 2 3 3 2 4 2 4 2" xfId="54337"/>
    <cellStyle name="Обычный 3 2 3 3 2 4 2 5" xfId="31641"/>
    <cellStyle name="Обычный 3 2 3 3 2 4 2 6" xfId="60908"/>
    <cellStyle name="Обычный 3 2 3 3 2 4 3" xfId="5439"/>
    <cellStyle name="Обычный 3 2 3 3 2 4 3 2" xfId="12072"/>
    <cellStyle name="Обычный 3 2 3 3 2 4 3 2 2" xfId="40357"/>
    <cellStyle name="Обычный 3 2 3 3 2 4 3 3" xfId="26054"/>
    <cellStyle name="Обычный 3 2 3 3 2 4 3 3 2" xfId="54338"/>
    <cellStyle name="Обычный 3 2 3 3 2 4 3 4" xfId="33728"/>
    <cellStyle name="Обычный 3 2 3 3 2 4 4" xfId="6757"/>
    <cellStyle name="Обычный 3 2 3 3 2 4 4 2" xfId="12073"/>
    <cellStyle name="Обычный 3 2 3 3 2 4 4 2 2" xfId="40358"/>
    <cellStyle name="Обычный 3 2 3 3 2 4 4 3" xfId="26055"/>
    <cellStyle name="Обычный 3 2 3 3 2 4 4 3 2" xfId="54339"/>
    <cellStyle name="Обычный 3 2 3 3 2 4 4 4" xfId="35044"/>
    <cellStyle name="Обычный 3 2 3 3 2 4 5" xfId="12070"/>
    <cellStyle name="Обычный 3 2 3 3 2 4 5 2" xfId="40355"/>
    <cellStyle name="Обычный 3 2 3 3 2 4 6" xfId="15524"/>
    <cellStyle name="Обычный 3 2 3 3 2 4 6 2" xfId="43809"/>
    <cellStyle name="Обычный 3 2 3 3 2 4 7" xfId="19635"/>
    <cellStyle name="Обычный 3 2 3 3 2 4 7 2" xfId="47919"/>
    <cellStyle name="Обычный 3 2 3 3 2 4 8" xfId="20901"/>
    <cellStyle name="Обычный 3 2 3 3 2 4 8 2" xfId="49185"/>
    <cellStyle name="Обычный 3 2 3 3 2 4 9" xfId="26052"/>
    <cellStyle name="Обычный 3 2 3 3 2 4 9 2" xfId="54336"/>
    <cellStyle name="Обычный 3 2 3 3 2 5" xfId="1711"/>
    <cellStyle name="Обычный 3 2 3 3 2 5 2" xfId="3686"/>
    <cellStyle name="Обычный 3 2 3 3 2 5 2 2" xfId="12075"/>
    <cellStyle name="Обычный 3 2 3 3 2 5 2 2 2" xfId="40360"/>
    <cellStyle name="Обычный 3 2 3 3 2 5 2 3" xfId="17834"/>
    <cellStyle name="Обычный 3 2 3 3 2 5 2 3 2" xfId="46119"/>
    <cellStyle name="Обычный 3 2 3 3 2 5 2 4" xfId="26057"/>
    <cellStyle name="Обычный 3 2 3 3 2 5 2 4 2" xfId="54341"/>
    <cellStyle name="Обычный 3 2 3 3 2 5 2 5" xfId="31976"/>
    <cellStyle name="Обычный 3 2 3 3 2 5 3" xfId="12074"/>
    <cellStyle name="Обычный 3 2 3 3 2 5 3 2" xfId="40359"/>
    <cellStyle name="Обычный 3 2 3 3 2 5 4" xfId="15859"/>
    <cellStyle name="Обычный 3 2 3 3 2 5 4 2" xfId="44144"/>
    <cellStyle name="Обычный 3 2 3 3 2 5 5" xfId="26056"/>
    <cellStyle name="Обычный 3 2 3 3 2 5 5 2" xfId="54340"/>
    <cellStyle name="Обычный 3 2 3 3 2 5 6" xfId="30001"/>
    <cellStyle name="Обычный 3 2 3 3 2 5 7" xfId="60901"/>
    <cellStyle name="Обычный 3 2 3 3 2 6" xfId="2369"/>
    <cellStyle name="Обычный 3 2 3 3 2 6 2" xfId="12076"/>
    <cellStyle name="Обычный 3 2 3 3 2 6 2 2" xfId="40361"/>
    <cellStyle name="Обычный 3 2 3 3 2 6 3" xfId="16517"/>
    <cellStyle name="Обычный 3 2 3 3 2 6 3 2" xfId="44802"/>
    <cellStyle name="Обычный 3 2 3 3 2 6 4" xfId="26058"/>
    <cellStyle name="Обычный 3 2 3 3 2 6 4 2" xfId="54342"/>
    <cellStyle name="Обычный 3 2 3 3 2 6 5" xfId="30659"/>
    <cellStyle name="Обычный 3 2 3 3 2 7" xfId="4345"/>
    <cellStyle name="Обычный 3 2 3 3 2 7 2" xfId="12077"/>
    <cellStyle name="Обычный 3 2 3 3 2 7 2 2" xfId="40362"/>
    <cellStyle name="Обычный 3 2 3 3 2 7 3" xfId="18493"/>
    <cellStyle name="Обычный 3 2 3 3 2 7 3 2" xfId="46778"/>
    <cellStyle name="Обычный 3 2 3 3 2 7 4" xfId="26059"/>
    <cellStyle name="Обычный 3 2 3 3 2 7 4 2" xfId="54343"/>
    <cellStyle name="Обычный 3 2 3 3 2 7 5" xfId="32635"/>
    <cellStyle name="Обычный 3 2 3 3 2 8" xfId="4508"/>
    <cellStyle name="Обычный 3 2 3 3 2 8 2" xfId="12078"/>
    <cellStyle name="Обычный 3 2 3 3 2 8 2 2" xfId="40363"/>
    <cellStyle name="Обычный 3 2 3 3 2 8 3" xfId="18656"/>
    <cellStyle name="Обычный 3 2 3 3 2 8 3 2" xfId="46941"/>
    <cellStyle name="Обычный 3 2 3 3 2 8 4" xfId="26060"/>
    <cellStyle name="Обычный 3 2 3 3 2 8 4 2" xfId="54344"/>
    <cellStyle name="Обычный 3 2 3 3 2 8 5" xfId="32798"/>
    <cellStyle name="Обычный 3 2 3 3 2 9" xfId="5432"/>
    <cellStyle name="Обычный 3 2 3 3 2 9 2" xfId="12079"/>
    <cellStyle name="Обычный 3 2 3 3 2 9 2 2" xfId="40364"/>
    <cellStyle name="Обычный 3 2 3 3 2 9 3" xfId="26061"/>
    <cellStyle name="Обычный 3 2 3 3 2 9 3 2" xfId="54345"/>
    <cellStyle name="Обычный 3 2 3 3 2 9 4" xfId="33721"/>
    <cellStyle name="Обычный 3 2 3 3 20" xfId="56964"/>
    <cellStyle name="Обычный 3 2 3 3 21" xfId="57258"/>
    <cellStyle name="Обычный 3 2 3 3 22" xfId="58200"/>
    <cellStyle name="Обычный 3 2 3 3 23" xfId="59546"/>
    <cellStyle name="Обычный 3 2 3 3 3" xfId="546"/>
    <cellStyle name="Обычный 3 2 3 3 3 10" xfId="19636"/>
    <cellStyle name="Обычный 3 2 3 3 3 10 2" xfId="47920"/>
    <cellStyle name="Обычный 3 2 3 3 3 11" xfId="20902"/>
    <cellStyle name="Обычный 3 2 3 3 3 11 2" xfId="49186"/>
    <cellStyle name="Обычный 3 2 3 3 3 12" xfId="26062"/>
    <cellStyle name="Обычный 3 2 3 3 3 12 2" xfId="54346"/>
    <cellStyle name="Обычный 3 2 3 3 3 13" xfId="28847"/>
    <cellStyle name="Обычный 3 2 3 3 3 14" xfId="58209"/>
    <cellStyle name="Обычный 3 2 3 3 3 15" xfId="59555"/>
    <cellStyle name="Обычный 3 2 3 3 3 2" xfId="884"/>
    <cellStyle name="Обычный 3 2 3 3 3 2 10" xfId="20903"/>
    <cellStyle name="Обычный 3 2 3 3 3 2 10 2" xfId="49187"/>
    <cellStyle name="Обычный 3 2 3 3 3 2 11" xfId="26063"/>
    <cellStyle name="Обычный 3 2 3 3 3 2 11 2" xfId="54347"/>
    <cellStyle name="Обычный 3 2 3 3 3 2 12" xfId="29176"/>
    <cellStyle name="Обычный 3 2 3 3 3 2 13" xfId="58210"/>
    <cellStyle name="Обычный 3 2 3 3 3 2 14" xfId="59556"/>
    <cellStyle name="Обычный 3 2 3 3 3 2 2" xfId="1380"/>
    <cellStyle name="Обычный 3 2 3 3 3 2 2 10" xfId="29671"/>
    <cellStyle name="Обычный 3 2 3 3 3 2 2 11" xfId="58211"/>
    <cellStyle name="Обычный 3 2 3 3 3 2 2 12" xfId="59557"/>
    <cellStyle name="Обычный 3 2 3 3 3 2 2 2" xfId="3356"/>
    <cellStyle name="Обычный 3 2 3 3 3 2 2 2 2" xfId="12083"/>
    <cellStyle name="Обычный 3 2 3 3 3 2 2 2 2 2" xfId="40368"/>
    <cellStyle name="Обычный 3 2 3 3 3 2 2 2 3" xfId="17504"/>
    <cellStyle name="Обычный 3 2 3 3 3 2 2 2 3 2" xfId="45789"/>
    <cellStyle name="Обычный 3 2 3 3 3 2 2 2 4" xfId="26065"/>
    <cellStyle name="Обычный 3 2 3 3 3 2 2 2 4 2" xfId="54349"/>
    <cellStyle name="Обычный 3 2 3 3 3 2 2 2 5" xfId="31646"/>
    <cellStyle name="Обычный 3 2 3 3 3 2 2 2 6" xfId="60911"/>
    <cellStyle name="Обычный 3 2 3 3 3 2 2 3" xfId="5442"/>
    <cellStyle name="Обычный 3 2 3 3 3 2 2 3 2" xfId="12084"/>
    <cellStyle name="Обычный 3 2 3 3 3 2 2 3 2 2" xfId="40369"/>
    <cellStyle name="Обычный 3 2 3 3 3 2 2 3 3" xfId="26066"/>
    <cellStyle name="Обычный 3 2 3 3 3 2 2 3 3 2" xfId="54350"/>
    <cellStyle name="Обычный 3 2 3 3 3 2 2 3 4" xfId="33731"/>
    <cellStyle name="Обычный 3 2 3 3 3 2 2 4" xfId="6760"/>
    <cellStyle name="Обычный 3 2 3 3 3 2 2 4 2" xfId="12085"/>
    <cellStyle name="Обычный 3 2 3 3 3 2 2 4 2 2" xfId="40370"/>
    <cellStyle name="Обычный 3 2 3 3 3 2 2 4 3" xfId="26067"/>
    <cellStyle name="Обычный 3 2 3 3 3 2 2 4 3 2" xfId="54351"/>
    <cellStyle name="Обычный 3 2 3 3 3 2 2 4 4" xfId="35047"/>
    <cellStyle name="Обычный 3 2 3 3 3 2 2 5" xfId="12082"/>
    <cellStyle name="Обычный 3 2 3 3 3 2 2 5 2" xfId="40367"/>
    <cellStyle name="Обычный 3 2 3 3 3 2 2 6" xfId="15529"/>
    <cellStyle name="Обычный 3 2 3 3 3 2 2 6 2" xfId="43814"/>
    <cellStyle name="Обычный 3 2 3 3 3 2 2 7" xfId="19638"/>
    <cellStyle name="Обычный 3 2 3 3 3 2 2 7 2" xfId="47922"/>
    <cellStyle name="Обычный 3 2 3 3 3 2 2 8" xfId="20904"/>
    <cellStyle name="Обычный 3 2 3 3 3 2 2 8 2" xfId="49188"/>
    <cellStyle name="Обычный 3 2 3 3 3 2 2 9" xfId="26064"/>
    <cellStyle name="Обычный 3 2 3 3 3 2 2 9 2" xfId="54348"/>
    <cellStyle name="Обычный 3 2 3 3 3 2 3" xfId="2203"/>
    <cellStyle name="Обычный 3 2 3 3 3 2 3 2" xfId="4178"/>
    <cellStyle name="Обычный 3 2 3 3 3 2 3 2 2" xfId="12087"/>
    <cellStyle name="Обычный 3 2 3 3 3 2 3 2 2 2" xfId="40372"/>
    <cellStyle name="Обычный 3 2 3 3 3 2 3 2 3" xfId="18326"/>
    <cellStyle name="Обычный 3 2 3 3 3 2 3 2 3 2" xfId="46611"/>
    <cellStyle name="Обычный 3 2 3 3 3 2 3 2 4" xfId="26069"/>
    <cellStyle name="Обычный 3 2 3 3 3 2 3 2 4 2" xfId="54353"/>
    <cellStyle name="Обычный 3 2 3 3 3 2 3 2 5" xfId="32468"/>
    <cellStyle name="Обычный 3 2 3 3 3 2 3 3" xfId="12086"/>
    <cellStyle name="Обычный 3 2 3 3 3 2 3 3 2" xfId="40371"/>
    <cellStyle name="Обычный 3 2 3 3 3 2 3 4" xfId="16351"/>
    <cellStyle name="Обычный 3 2 3 3 3 2 3 4 2" xfId="44636"/>
    <cellStyle name="Обычный 3 2 3 3 3 2 3 5" xfId="26068"/>
    <cellStyle name="Обычный 3 2 3 3 3 2 3 5 2" xfId="54352"/>
    <cellStyle name="Обычный 3 2 3 3 3 2 3 6" xfId="30493"/>
    <cellStyle name="Обычный 3 2 3 3 3 2 3 7" xfId="60910"/>
    <cellStyle name="Обычный 3 2 3 3 3 2 4" xfId="2861"/>
    <cellStyle name="Обычный 3 2 3 3 3 2 4 2" xfId="12088"/>
    <cellStyle name="Обычный 3 2 3 3 3 2 4 2 2" xfId="40373"/>
    <cellStyle name="Обычный 3 2 3 3 3 2 4 3" xfId="17009"/>
    <cellStyle name="Обычный 3 2 3 3 3 2 4 3 2" xfId="45294"/>
    <cellStyle name="Обычный 3 2 3 3 3 2 4 4" xfId="26070"/>
    <cellStyle name="Обычный 3 2 3 3 3 2 4 4 2" xfId="54354"/>
    <cellStyle name="Обычный 3 2 3 3 3 2 4 5" xfId="31151"/>
    <cellStyle name="Обычный 3 2 3 3 3 2 5" xfId="5441"/>
    <cellStyle name="Обычный 3 2 3 3 3 2 5 2" xfId="12089"/>
    <cellStyle name="Обычный 3 2 3 3 3 2 5 2 2" xfId="40374"/>
    <cellStyle name="Обычный 3 2 3 3 3 2 5 3" xfId="26071"/>
    <cellStyle name="Обычный 3 2 3 3 3 2 5 3 2" xfId="54355"/>
    <cellStyle name="Обычный 3 2 3 3 3 2 5 4" xfId="33730"/>
    <cellStyle name="Обычный 3 2 3 3 3 2 6" xfId="6759"/>
    <cellStyle name="Обычный 3 2 3 3 3 2 6 2" xfId="12090"/>
    <cellStyle name="Обычный 3 2 3 3 3 2 6 2 2" xfId="40375"/>
    <cellStyle name="Обычный 3 2 3 3 3 2 6 3" xfId="26072"/>
    <cellStyle name="Обычный 3 2 3 3 3 2 6 3 2" xfId="54356"/>
    <cellStyle name="Обычный 3 2 3 3 3 2 6 4" xfId="35046"/>
    <cellStyle name="Обычный 3 2 3 3 3 2 7" xfId="12081"/>
    <cellStyle name="Обычный 3 2 3 3 3 2 7 2" xfId="40366"/>
    <cellStyle name="Обычный 3 2 3 3 3 2 8" xfId="15034"/>
    <cellStyle name="Обычный 3 2 3 3 3 2 8 2" xfId="43319"/>
    <cellStyle name="Обычный 3 2 3 3 3 2 9" xfId="19637"/>
    <cellStyle name="Обычный 3 2 3 3 3 2 9 2" xfId="47921"/>
    <cellStyle name="Обычный 3 2 3 3 3 3" xfId="1379"/>
    <cellStyle name="Обычный 3 2 3 3 3 3 10" xfId="29670"/>
    <cellStyle name="Обычный 3 2 3 3 3 3 11" xfId="58212"/>
    <cellStyle name="Обычный 3 2 3 3 3 3 12" xfId="59558"/>
    <cellStyle name="Обычный 3 2 3 3 3 3 2" xfId="3355"/>
    <cellStyle name="Обычный 3 2 3 3 3 3 2 2" xfId="12092"/>
    <cellStyle name="Обычный 3 2 3 3 3 3 2 2 2" xfId="40377"/>
    <cellStyle name="Обычный 3 2 3 3 3 3 2 3" xfId="17503"/>
    <cellStyle name="Обычный 3 2 3 3 3 3 2 3 2" xfId="45788"/>
    <cellStyle name="Обычный 3 2 3 3 3 3 2 4" xfId="26074"/>
    <cellStyle name="Обычный 3 2 3 3 3 3 2 4 2" xfId="54358"/>
    <cellStyle name="Обычный 3 2 3 3 3 3 2 5" xfId="31645"/>
    <cellStyle name="Обычный 3 2 3 3 3 3 2 6" xfId="60912"/>
    <cellStyle name="Обычный 3 2 3 3 3 3 3" xfId="5443"/>
    <cellStyle name="Обычный 3 2 3 3 3 3 3 2" xfId="12093"/>
    <cellStyle name="Обычный 3 2 3 3 3 3 3 2 2" xfId="40378"/>
    <cellStyle name="Обычный 3 2 3 3 3 3 3 3" xfId="26075"/>
    <cellStyle name="Обычный 3 2 3 3 3 3 3 3 2" xfId="54359"/>
    <cellStyle name="Обычный 3 2 3 3 3 3 3 4" xfId="33732"/>
    <cellStyle name="Обычный 3 2 3 3 3 3 4" xfId="6761"/>
    <cellStyle name="Обычный 3 2 3 3 3 3 4 2" xfId="12094"/>
    <cellStyle name="Обычный 3 2 3 3 3 3 4 2 2" xfId="40379"/>
    <cellStyle name="Обычный 3 2 3 3 3 3 4 3" xfId="26076"/>
    <cellStyle name="Обычный 3 2 3 3 3 3 4 3 2" xfId="54360"/>
    <cellStyle name="Обычный 3 2 3 3 3 3 4 4" xfId="35048"/>
    <cellStyle name="Обычный 3 2 3 3 3 3 5" xfId="12091"/>
    <cellStyle name="Обычный 3 2 3 3 3 3 5 2" xfId="40376"/>
    <cellStyle name="Обычный 3 2 3 3 3 3 6" xfId="15528"/>
    <cellStyle name="Обычный 3 2 3 3 3 3 6 2" xfId="43813"/>
    <cellStyle name="Обычный 3 2 3 3 3 3 7" xfId="19639"/>
    <cellStyle name="Обычный 3 2 3 3 3 3 7 2" xfId="47923"/>
    <cellStyle name="Обычный 3 2 3 3 3 3 8" xfId="20905"/>
    <cellStyle name="Обычный 3 2 3 3 3 3 8 2" xfId="49189"/>
    <cellStyle name="Обычный 3 2 3 3 3 3 9" xfId="26073"/>
    <cellStyle name="Обычный 3 2 3 3 3 3 9 2" xfId="54357"/>
    <cellStyle name="Обычный 3 2 3 3 3 4" xfId="1874"/>
    <cellStyle name="Обычный 3 2 3 3 3 4 2" xfId="3849"/>
    <cellStyle name="Обычный 3 2 3 3 3 4 2 2" xfId="12096"/>
    <cellStyle name="Обычный 3 2 3 3 3 4 2 2 2" xfId="40381"/>
    <cellStyle name="Обычный 3 2 3 3 3 4 2 3" xfId="17997"/>
    <cellStyle name="Обычный 3 2 3 3 3 4 2 3 2" xfId="46282"/>
    <cellStyle name="Обычный 3 2 3 3 3 4 2 4" xfId="26078"/>
    <cellStyle name="Обычный 3 2 3 3 3 4 2 4 2" xfId="54362"/>
    <cellStyle name="Обычный 3 2 3 3 3 4 2 5" xfId="32139"/>
    <cellStyle name="Обычный 3 2 3 3 3 4 3" xfId="12095"/>
    <cellStyle name="Обычный 3 2 3 3 3 4 3 2" xfId="40380"/>
    <cellStyle name="Обычный 3 2 3 3 3 4 4" xfId="16022"/>
    <cellStyle name="Обычный 3 2 3 3 3 4 4 2" xfId="44307"/>
    <cellStyle name="Обычный 3 2 3 3 3 4 5" xfId="26077"/>
    <cellStyle name="Обычный 3 2 3 3 3 4 5 2" xfId="54361"/>
    <cellStyle name="Обычный 3 2 3 3 3 4 6" xfId="30164"/>
    <cellStyle name="Обычный 3 2 3 3 3 4 7" xfId="60909"/>
    <cellStyle name="Обычный 3 2 3 3 3 5" xfId="2532"/>
    <cellStyle name="Обычный 3 2 3 3 3 5 2" xfId="12097"/>
    <cellStyle name="Обычный 3 2 3 3 3 5 2 2" xfId="40382"/>
    <cellStyle name="Обычный 3 2 3 3 3 5 3" xfId="16680"/>
    <cellStyle name="Обычный 3 2 3 3 3 5 3 2" xfId="44965"/>
    <cellStyle name="Обычный 3 2 3 3 3 5 4" xfId="26079"/>
    <cellStyle name="Обычный 3 2 3 3 3 5 4 2" xfId="54363"/>
    <cellStyle name="Обычный 3 2 3 3 3 5 5" xfId="30822"/>
    <cellStyle name="Обычный 3 2 3 3 3 6" xfId="5440"/>
    <cellStyle name="Обычный 3 2 3 3 3 6 2" xfId="12098"/>
    <cellStyle name="Обычный 3 2 3 3 3 6 2 2" xfId="40383"/>
    <cellStyle name="Обычный 3 2 3 3 3 6 3" xfId="26080"/>
    <cellStyle name="Обычный 3 2 3 3 3 6 3 2" xfId="54364"/>
    <cellStyle name="Обычный 3 2 3 3 3 6 4" xfId="33729"/>
    <cellStyle name="Обычный 3 2 3 3 3 7" xfId="6758"/>
    <cellStyle name="Обычный 3 2 3 3 3 7 2" xfId="12099"/>
    <cellStyle name="Обычный 3 2 3 3 3 7 2 2" xfId="40384"/>
    <cellStyle name="Обычный 3 2 3 3 3 7 3" xfId="26081"/>
    <cellStyle name="Обычный 3 2 3 3 3 7 3 2" xfId="54365"/>
    <cellStyle name="Обычный 3 2 3 3 3 7 4" xfId="35045"/>
    <cellStyle name="Обычный 3 2 3 3 3 8" xfId="12080"/>
    <cellStyle name="Обычный 3 2 3 3 3 8 2" xfId="40365"/>
    <cellStyle name="Обычный 3 2 3 3 3 9" xfId="14705"/>
    <cellStyle name="Обычный 3 2 3 3 3 9 2" xfId="42990"/>
    <cellStyle name="Обычный 3 2 3 3 4" xfId="718"/>
    <cellStyle name="Обычный 3 2 3 3 4 10" xfId="20906"/>
    <cellStyle name="Обычный 3 2 3 3 4 10 2" xfId="49190"/>
    <cellStyle name="Обычный 3 2 3 3 4 11" xfId="26082"/>
    <cellStyle name="Обычный 3 2 3 3 4 11 2" xfId="54366"/>
    <cellStyle name="Обычный 3 2 3 3 4 12" xfId="29012"/>
    <cellStyle name="Обычный 3 2 3 3 4 13" xfId="58213"/>
    <cellStyle name="Обычный 3 2 3 3 4 14" xfId="59559"/>
    <cellStyle name="Обычный 3 2 3 3 4 2" xfId="1381"/>
    <cellStyle name="Обычный 3 2 3 3 4 2 10" xfId="29672"/>
    <cellStyle name="Обычный 3 2 3 3 4 2 11" xfId="58214"/>
    <cellStyle name="Обычный 3 2 3 3 4 2 12" xfId="59560"/>
    <cellStyle name="Обычный 3 2 3 3 4 2 2" xfId="3357"/>
    <cellStyle name="Обычный 3 2 3 3 4 2 2 2" xfId="12102"/>
    <cellStyle name="Обычный 3 2 3 3 4 2 2 2 2" xfId="40387"/>
    <cellStyle name="Обычный 3 2 3 3 4 2 2 3" xfId="17505"/>
    <cellStyle name="Обычный 3 2 3 3 4 2 2 3 2" xfId="45790"/>
    <cellStyle name="Обычный 3 2 3 3 4 2 2 4" xfId="26084"/>
    <cellStyle name="Обычный 3 2 3 3 4 2 2 4 2" xfId="54368"/>
    <cellStyle name="Обычный 3 2 3 3 4 2 2 5" xfId="31647"/>
    <cellStyle name="Обычный 3 2 3 3 4 2 2 6" xfId="60914"/>
    <cellStyle name="Обычный 3 2 3 3 4 2 3" xfId="5445"/>
    <cellStyle name="Обычный 3 2 3 3 4 2 3 2" xfId="12103"/>
    <cellStyle name="Обычный 3 2 3 3 4 2 3 2 2" xfId="40388"/>
    <cellStyle name="Обычный 3 2 3 3 4 2 3 3" xfId="26085"/>
    <cellStyle name="Обычный 3 2 3 3 4 2 3 3 2" xfId="54369"/>
    <cellStyle name="Обычный 3 2 3 3 4 2 3 4" xfId="33734"/>
    <cellStyle name="Обычный 3 2 3 3 4 2 4" xfId="6763"/>
    <cellStyle name="Обычный 3 2 3 3 4 2 4 2" xfId="12104"/>
    <cellStyle name="Обычный 3 2 3 3 4 2 4 2 2" xfId="40389"/>
    <cellStyle name="Обычный 3 2 3 3 4 2 4 3" xfId="26086"/>
    <cellStyle name="Обычный 3 2 3 3 4 2 4 3 2" xfId="54370"/>
    <cellStyle name="Обычный 3 2 3 3 4 2 4 4" xfId="35050"/>
    <cellStyle name="Обычный 3 2 3 3 4 2 5" xfId="12101"/>
    <cellStyle name="Обычный 3 2 3 3 4 2 5 2" xfId="40386"/>
    <cellStyle name="Обычный 3 2 3 3 4 2 6" xfId="15530"/>
    <cellStyle name="Обычный 3 2 3 3 4 2 6 2" xfId="43815"/>
    <cellStyle name="Обычный 3 2 3 3 4 2 7" xfId="19641"/>
    <cellStyle name="Обычный 3 2 3 3 4 2 7 2" xfId="47925"/>
    <cellStyle name="Обычный 3 2 3 3 4 2 8" xfId="20907"/>
    <cellStyle name="Обычный 3 2 3 3 4 2 8 2" xfId="49191"/>
    <cellStyle name="Обычный 3 2 3 3 4 2 9" xfId="26083"/>
    <cellStyle name="Обычный 3 2 3 3 4 2 9 2" xfId="54367"/>
    <cellStyle name="Обычный 3 2 3 3 4 3" xfId="2039"/>
    <cellStyle name="Обычный 3 2 3 3 4 3 2" xfId="4014"/>
    <cellStyle name="Обычный 3 2 3 3 4 3 2 2" xfId="12106"/>
    <cellStyle name="Обычный 3 2 3 3 4 3 2 2 2" xfId="40391"/>
    <cellStyle name="Обычный 3 2 3 3 4 3 2 3" xfId="18162"/>
    <cellStyle name="Обычный 3 2 3 3 4 3 2 3 2" xfId="46447"/>
    <cellStyle name="Обычный 3 2 3 3 4 3 2 4" xfId="26088"/>
    <cellStyle name="Обычный 3 2 3 3 4 3 2 4 2" xfId="54372"/>
    <cellStyle name="Обычный 3 2 3 3 4 3 2 5" xfId="32304"/>
    <cellStyle name="Обычный 3 2 3 3 4 3 3" xfId="12105"/>
    <cellStyle name="Обычный 3 2 3 3 4 3 3 2" xfId="40390"/>
    <cellStyle name="Обычный 3 2 3 3 4 3 4" xfId="16187"/>
    <cellStyle name="Обычный 3 2 3 3 4 3 4 2" xfId="44472"/>
    <cellStyle name="Обычный 3 2 3 3 4 3 5" xfId="26087"/>
    <cellStyle name="Обычный 3 2 3 3 4 3 5 2" xfId="54371"/>
    <cellStyle name="Обычный 3 2 3 3 4 3 6" xfId="30329"/>
    <cellStyle name="Обычный 3 2 3 3 4 3 7" xfId="60913"/>
    <cellStyle name="Обычный 3 2 3 3 4 4" xfId="2697"/>
    <cellStyle name="Обычный 3 2 3 3 4 4 2" xfId="12107"/>
    <cellStyle name="Обычный 3 2 3 3 4 4 2 2" xfId="40392"/>
    <cellStyle name="Обычный 3 2 3 3 4 4 3" xfId="16845"/>
    <cellStyle name="Обычный 3 2 3 3 4 4 3 2" xfId="45130"/>
    <cellStyle name="Обычный 3 2 3 3 4 4 4" xfId="26089"/>
    <cellStyle name="Обычный 3 2 3 3 4 4 4 2" xfId="54373"/>
    <cellStyle name="Обычный 3 2 3 3 4 4 5" xfId="30987"/>
    <cellStyle name="Обычный 3 2 3 3 4 5" xfId="5444"/>
    <cellStyle name="Обычный 3 2 3 3 4 5 2" xfId="12108"/>
    <cellStyle name="Обычный 3 2 3 3 4 5 2 2" xfId="40393"/>
    <cellStyle name="Обычный 3 2 3 3 4 5 3" xfId="26090"/>
    <cellStyle name="Обычный 3 2 3 3 4 5 3 2" xfId="54374"/>
    <cellStyle name="Обычный 3 2 3 3 4 5 4" xfId="33733"/>
    <cellStyle name="Обычный 3 2 3 3 4 6" xfId="6762"/>
    <cellStyle name="Обычный 3 2 3 3 4 6 2" xfId="12109"/>
    <cellStyle name="Обычный 3 2 3 3 4 6 2 2" xfId="40394"/>
    <cellStyle name="Обычный 3 2 3 3 4 6 3" xfId="26091"/>
    <cellStyle name="Обычный 3 2 3 3 4 6 3 2" xfId="54375"/>
    <cellStyle name="Обычный 3 2 3 3 4 6 4" xfId="35049"/>
    <cellStyle name="Обычный 3 2 3 3 4 7" xfId="12100"/>
    <cellStyle name="Обычный 3 2 3 3 4 7 2" xfId="40385"/>
    <cellStyle name="Обычный 3 2 3 3 4 8" xfId="14870"/>
    <cellStyle name="Обычный 3 2 3 3 4 8 2" xfId="43155"/>
    <cellStyle name="Обычный 3 2 3 3 4 9" xfId="19640"/>
    <cellStyle name="Обычный 3 2 3 3 4 9 2" xfId="47924"/>
    <cellStyle name="Обычный 3 2 3 3 5" xfId="1374"/>
    <cellStyle name="Обычный 3 2 3 3 5 10" xfId="29665"/>
    <cellStyle name="Обычный 3 2 3 3 5 11" xfId="58215"/>
    <cellStyle name="Обычный 3 2 3 3 5 12" xfId="59561"/>
    <cellStyle name="Обычный 3 2 3 3 5 2" xfId="3350"/>
    <cellStyle name="Обычный 3 2 3 3 5 2 2" xfId="12111"/>
    <cellStyle name="Обычный 3 2 3 3 5 2 2 2" xfId="40396"/>
    <cellStyle name="Обычный 3 2 3 3 5 2 3" xfId="17498"/>
    <cellStyle name="Обычный 3 2 3 3 5 2 3 2" xfId="45783"/>
    <cellStyle name="Обычный 3 2 3 3 5 2 4" xfId="26093"/>
    <cellStyle name="Обычный 3 2 3 3 5 2 4 2" xfId="54377"/>
    <cellStyle name="Обычный 3 2 3 3 5 2 5" xfId="31640"/>
    <cellStyle name="Обычный 3 2 3 3 5 2 6" xfId="60915"/>
    <cellStyle name="Обычный 3 2 3 3 5 3" xfId="5446"/>
    <cellStyle name="Обычный 3 2 3 3 5 3 2" xfId="12112"/>
    <cellStyle name="Обычный 3 2 3 3 5 3 2 2" xfId="40397"/>
    <cellStyle name="Обычный 3 2 3 3 5 3 3" xfId="26094"/>
    <cellStyle name="Обычный 3 2 3 3 5 3 3 2" xfId="54378"/>
    <cellStyle name="Обычный 3 2 3 3 5 3 4" xfId="33735"/>
    <cellStyle name="Обычный 3 2 3 3 5 4" xfId="6764"/>
    <cellStyle name="Обычный 3 2 3 3 5 4 2" xfId="12113"/>
    <cellStyle name="Обычный 3 2 3 3 5 4 2 2" xfId="40398"/>
    <cellStyle name="Обычный 3 2 3 3 5 4 3" xfId="26095"/>
    <cellStyle name="Обычный 3 2 3 3 5 4 3 2" xfId="54379"/>
    <cellStyle name="Обычный 3 2 3 3 5 4 4" xfId="35051"/>
    <cellStyle name="Обычный 3 2 3 3 5 5" xfId="12110"/>
    <cellStyle name="Обычный 3 2 3 3 5 5 2" xfId="40395"/>
    <cellStyle name="Обычный 3 2 3 3 5 6" xfId="15523"/>
    <cellStyle name="Обычный 3 2 3 3 5 6 2" xfId="43808"/>
    <cellStyle name="Обычный 3 2 3 3 5 7" xfId="19642"/>
    <cellStyle name="Обычный 3 2 3 3 5 7 2" xfId="47926"/>
    <cellStyle name="Обычный 3 2 3 3 5 8" xfId="20908"/>
    <cellStyle name="Обычный 3 2 3 3 5 8 2" xfId="49192"/>
    <cellStyle name="Обычный 3 2 3 3 5 9" xfId="26092"/>
    <cellStyle name="Обычный 3 2 3 3 5 9 2" xfId="54376"/>
    <cellStyle name="Обычный 3 2 3 3 6" xfId="1710"/>
    <cellStyle name="Обычный 3 2 3 3 6 2" xfId="3685"/>
    <cellStyle name="Обычный 3 2 3 3 6 2 2" xfId="12115"/>
    <cellStyle name="Обычный 3 2 3 3 6 2 2 2" xfId="40400"/>
    <cellStyle name="Обычный 3 2 3 3 6 2 3" xfId="17833"/>
    <cellStyle name="Обычный 3 2 3 3 6 2 3 2" xfId="46118"/>
    <cellStyle name="Обычный 3 2 3 3 6 2 4" xfId="26097"/>
    <cellStyle name="Обычный 3 2 3 3 6 2 4 2" xfId="54381"/>
    <cellStyle name="Обычный 3 2 3 3 6 2 5" xfId="31975"/>
    <cellStyle name="Обычный 3 2 3 3 6 3" xfId="12114"/>
    <cellStyle name="Обычный 3 2 3 3 6 3 2" xfId="40399"/>
    <cellStyle name="Обычный 3 2 3 3 6 4" xfId="15858"/>
    <cellStyle name="Обычный 3 2 3 3 6 4 2" xfId="44143"/>
    <cellStyle name="Обычный 3 2 3 3 6 5" xfId="26096"/>
    <cellStyle name="Обычный 3 2 3 3 6 5 2" xfId="54380"/>
    <cellStyle name="Обычный 3 2 3 3 6 6" xfId="30000"/>
    <cellStyle name="Обычный 3 2 3 3 6 7" xfId="60900"/>
    <cellStyle name="Обычный 3 2 3 3 7" xfId="2368"/>
    <cellStyle name="Обычный 3 2 3 3 7 2" xfId="12116"/>
    <cellStyle name="Обычный 3 2 3 3 7 2 2" xfId="40401"/>
    <cellStyle name="Обычный 3 2 3 3 7 3" xfId="16516"/>
    <cellStyle name="Обычный 3 2 3 3 7 3 2" xfId="44801"/>
    <cellStyle name="Обычный 3 2 3 3 7 4" xfId="26098"/>
    <cellStyle name="Обычный 3 2 3 3 7 4 2" xfId="54382"/>
    <cellStyle name="Обычный 3 2 3 3 7 5" xfId="30658"/>
    <cellStyle name="Обычный 3 2 3 3 8" xfId="4344"/>
    <cellStyle name="Обычный 3 2 3 3 8 2" xfId="12117"/>
    <cellStyle name="Обычный 3 2 3 3 8 2 2" xfId="40402"/>
    <cellStyle name="Обычный 3 2 3 3 8 3" xfId="18492"/>
    <cellStyle name="Обычный 3 2 3 3 8 3 2" xfId="46777"/>
    <cellStyle name="Обычный 3 2 3 3 8 4" xfId="26099"/>
    <cellStyle name="Обычный 3 2 3 3 8 4 2" xfId="54383"/>
    <cellStyle name="Обычный 3 2 3 3 8 5" xfId="32634"/>
    <cellStyle name="Обычный 3 2 3 3 9" xfId="4507"/>
    <cellStyle name="Обычный 3 2 3 3 9 2" xfId="12118"/>
    <cellStyle name="Обычный 3 2 3 3 9 2 2" xfId="40403"/>
    <cellStyle name="Обычный 3 2 3 3 9 3" xfId="18655"/>
    <cellStyle name="Обычный 3 2 3 3 9 3 2" xfId="46940"/>
    <cellStyle name="Обычный 3 2 3 3 9 4" xfId="26100"/>
    <cellStyle name="Обычный 3 2 3 3 9 4 2" xfId="54384"/>
    <cellStyle name="Обычный 3 2 3 3 9 5" xfId="32797"/>
    <cellStyle name="Обычный 3 2 3 4" xfId="306"/>
    <cellStyle name="Обычный 3 2 3 4 10" xfId="5447"/>
    <cellStyle name="Обычный 3 2 3 4 10 2" xfId="12120"/>
    <cellStyle name="Обычный 3 2 3 4 10 2 2" xfId="40405"/>
    <cellStyle name="Обычный 3 2 3 4 10 3" xfId="26102"/>
    <cellStyle name="Обычный 3 2 3 4 10 3 2" xfId="54386"/>
    <cellStyle name="Обычный 3 2 3 4 10 4" xfId="33736"/>
    <cellStyle name="Обычный 3 2 3 4 11" xfId="6765"/>
    <cellStyle name="Обычный 3 2 3 4 11 2" xfId="12121"/>
    <cellStyle name="Обычный 3 2 3 4 11 2 2" xfId="40406"/>
    <cellStyle name="Обычный 3 2 3 4 11 3" xfId="26103"/>
    <cellStyle name="Обычный 3 2 3 4 11 3 2" xfId="54387"/>
    <cellStyle name="Обычный 3 2 3 4 11 4" xfId="35052"/>
    <cellStyle name="Обычный 3 2 3 4 12" xfId="7308"/>
    <cellStyle name="Обычный 3 2 3 4 12 2" xfId="12122"/>
    <cellStyle name="Обычный 3 2 3 4 12 2 2" xfId="40407"/>
    <cellStyle name="Обычный 3 2 3 4 12 3" xfId="26104"/>
    <cellStyle name="Обычный 3 2 3 4 12 3 2" xfId="54388"/>
    <cellStyle name="Обычный 3 2 3 4 12 4" xfId="35593"/>
    <cellStyle name="Обычный 3 2 3 4 13" xfId="12119"/>
    <cellStyle name="Обычный 3 2 3 4 13 2" xfId="40404"/>
    <cellStyle name="Обычный 3 2 3 4 14" xfId="14543"/>
    <cellStyle name="Обычный 3 2 3 4 14 2" xfId="42828"/>
    <cellStyle name="Обычный 3 2 3 4 15" xfId="18819"/>
    <cellStyle name="Обычный 3 2 3 4 15 2" xfId="47103"/>
    <cellStyle name="Обычный 3 2 3 4 16" xfId="20909"/>
    <cellStyle name="Обычный 3 2 3 4 16 2" xfId="49193"/>
    <cellStyle name="Обычный 3 2 3 4 17" xfId="26101"/>
    <cellStyle name="Обычный 3 2 3 4 17 2" xfId="54385"/>
    <cellStyle name="Обычный 3 2 3 4 18" xfId="28522"/>
    <cellStyle name="Обычный 3 2 3 4 18 2" xfId="56806"/>
    <cellStyle name="Обычный 3 2 3 4 19" xfId="28685"/>
    <cellStyle name="Обычный 3 2 3 4 2" xfId="307"/>
    <cellStyle name="Обычный 3 2 3 4 2 10" xfId="6766"/>
    <cellStyle name="Обычный 3 2 3 4 2 10 2" xfId="12124"/>
    <cellStyle name="Обычный 3 2 3 4 2 10 2 2" xfId="40409"/>
    <cellStyle name="Обычный 3 2 3 4 2 10 3" xfId="26106"/>
    <cellStyle name="Обычный 3 2 3 4 2 10 3 2" xfId="54390"/>
    <cellStyle name="Обычный 3 2 3 4 2 10 4" xfId="35053"/>
    <cellStyle name="Обычный 3 2 3 4 2 11" xfId="7309"/>
    <cellStyle name="Обычный 3 2 3 4 2 11 2" xfId="12125"/>
    <cellStyle name="Обычный 3 2 3 4 2 11 2 2" xfId="40410"/>
    <cellStyle name="Обычный 3 2 3 4 2 11 3" xfId="26107"/>
    <cellStyle name="Обычный 3 2 3 4 2 11 3 2" xfId="54391"/>
    <cellStyle name="Обычный 3 2 3 4 2 11 4" xfId="35594"/>
    <cellStyle name="Обычный 3 2 3 4 2 12" xfId="12123"/>
    <cellStyle name="Обычный 3 2 3 4 2 12 2" xfId="40408"/>
    <cellStyle name="Обычный 3 2 3 4 2 13" xfId="14544"/>
    <cellStyle name="Обычный 3 2 3 4 2 13 2" xfId="42829"/>
    <cellStyle name="Обычный 3 2 3 4 2 14" xfId="18820"/>
    <cellStyle name="Обычный 3 2 3 4 2 14 2" xfId="47104"/>
    <cellStyle name="Обычный 3 2 3 4 2 15" xfId="20910"/>
    <cellStyle name="Обычный 3 2 3 4 2 15 2" xfId="49194"/>
    <cellStyle name="Обычный 3 2 3 4 2 16" xfId="26105"/>
    <cellStyle name="Обычный 3 2 3 4 2 16 2" xfId="54389"/>
    <cellStyle name="Обычный 3 2 3 4 2 17" xfId="28523"/>
    <cellStyle name="Обычный 3 2 3 4 2 17 2" xfId="56807"/>
    <cellStyle name="Обычный 3 2 3 4 2 18" xfId="28686"/>
    <cellStyle name="Обычный 3 2 3 4 2 19" xfId="56967"/>
    <cellStyle name="Обычный 3 2 3 4 2 2" xfId="549"/>
    <cellStyle name="Обычный 3 2 3 4 2 2 10" xfId="19643"/>
    <cellStyle name="Обычный 3 2 3 4 2 2 10 2" xfId="47927"/>
    <cellStyle name="Обычный 3 2 3 4 2 2 11" xfId="20911"/>
    <cellStyle name="Обычный 3 2 3 4 2 2 11 2" xfId="49195"/>
    <cellStyle name="Обычный 3 2 3 4 2 2 12" xfId="26108"/>
    <cellStyle name="Обычный 3 2 3 4 2 2 12 2" xfId="54392"/>
    <cellStyle name="Обычный 3 2 3 4 2 2 13" xfId="28850"/>
    <cellStyle name="Обычный 3 2 3 4 2 2 14" xfId="58218"/>
    <cellStyle name="Обычный 3 2 3 4 2 2 15" xfId="59564"/>
    <cellStyle name="Обычный 3 2 3 4 2 2 2" xfId="887"/>
    <cellStyle name="Обычный 3 2 3 4 2 2 2 10" xfId="20912"/>
    <cellStyle name="Обычный 3 2 3 4 2 2 2 10 2" xfId="49196"/>
    <cellStyle name="Обычный 3 2 3 4 2 2 2 11" xfId="26109"/>
    <cellStyle name="Обычный 3 2 3 4 2 2 2 11 2" xfId="54393"/>
    <cellStyle name="Обычный 3 2 3 4 2 2 2 12" xfId="29179"/>
    <cellStyle name="Обычный 3 2 3 4 2 2 2 13" xfId="58219"/>
    <cellStyle name="Обычный 3 2 3 4 2 2 2 14" xfId="59565"/>
    <cellStyle name="Обычный 3 2 3 4 2 2 2 2" xfId="1385"/>
    <cellStyle name="Обычный 3 2 3 4 2 2 2 2 10" xfId="29676"/>
    <cellStyle name="Обычный 3 2 3 4 2 2 2 2 11" xfId="58220"/>
    <cellStyle name="Обычный 3 2 3 4 2 2 2 2 12" xfId="59566"/>
    <cellStyle name="Обычный 3 2 3 4 2 2 2 2 2" xfId="3361"/>
    <cellStyle name="Обычный 3 2 3 4 2 2 2 2 2 2" xfId="12129"/>
    <cellStyle name="Обычный 3 2 3 4 2 2 2 2 2 2 2" xfId="40414"/>
    <cellStyle name="Обычный 3 2 3 4 2 2 2 2 2 3" xfId="17509"/>
    <cellStyle name="Обычный 3 2 3 4 2 2 2 2 2 3 2" xfId="45794"/>
    <cellStyle name="Обычный 3 2 3 4 2 2 2 2 2 4" xfId="26111"/>
    <cellStyle name="Обычный 3 2 3 4 2 2 2 2 2 4 2" xfId="54395"/>
    <cellStyle name="Обычный 3 2 3 4 2 2 2 2 2 5" xfId="31651"/>
    <cellStyle name="Обычный 3 2 3 4 2 2 2 2 2 6" xfId="60920"/>
    <cellStyle name="Обычный 3 2 3 4 2 2 2 2 3" xfId="5451"/>
    <cellStyle name="Обычный 3 2 3 4 2 2 2 2 3 2" xfId="12130"/>
    <cellStyle name="Обычный 3 2 3 4 2 2 2 2 3 2 2" xfId="40415"/>
    <cellStyle name="Обычный 3 2 3 4 2 2 2 2 3 3" xfId="26112"/>
    <cellStyle name="Обычный 3 2 3 4 2 2 2 2 3 3 2" xfId="54396"/>
    <cellStyle name="Обычный 3 2 3 4 2 2 2 2 3 4" xfId="33740"/>
    <cellStyle name="Обычный 3 2 3 4 2 2 2 2 4" xfId="6769"/>
    <cellStyle name="Обычный 3 2 3 4 2 2 2 2 4 2" xfId="12131"/>
    <cellStyle name="Обычный 3 2 3 4 2 2 2 2 4 2 2" xfId="40416"/>
    <cellStyle name="Обычный 3 2 3 4 2 2 2 2 4 3" xfId="26113"/>
    <cellStyle name="Обычный 3 2 3 4 2 2 2 2 4 3 2" xfId="54397"/>
    <cellStyle name="Обычный 3 2 3 4 2 2 2 2 4 4" xfId="35056"/>
    <cellStyle name="Обычный 3 2 3 4 2 2 2 2 5" xfId="12128"/>
    <cellStyle name="Обычный 3 2 3 4 2 2 2 2 5 2" xfId="40413"/>
    <cellStyle name="Обычный 3 2 3 4 2 2 2 2 6" xfId="15534"/>
    <cellStyle name="Обычный 3 2 3 4 2 2 2 2 6 2" xfId="43819"/>
    <cellStyle name="Обычный 3 2 3 4 2 2 2 2 7" xfId="19645"/>
    <cellStyle name="Обычный 3 2 3 4 2 2 2 2 7 2" xfId="47929"/>
    <cellStyle name="Обычный 3 2 3 4 2 2 2 2 8" xfId="20913"/>
    <cellStyle name="Обычный 3 2 3 4 2 2 2 2 8 2" xfId="49197"/>
    <cellStyle name="Обычный 3 2 3 4 2 2 2 2 9" xfId="26110"/>
    <cellStyle name="Обычный 3 2 3 4 2 2 2 2 9 2" xfId="54394"/>
    <cellStyle name="Обычный 3 2 3 4 2 2 2 3" xfId="2206"/>
    <cellStyle name="Обычный 3 2 3 4 2 2 2 3 2" xfId="4181"/>
    <cellStyle name="Обычный 3 2 3 4 2 2 2 3 2 2" xfId="12133"/>
    <cellStyle name="Обычный 3 2 3 4 2 2 2 3 2 2 2" xfId="40418"/>
    <cellStyle name="Обычный 3 2 3 4 2 2 2 3 2 3" xfId="18329"/>
    <cellStyle name="Обычный 3 2 3 4 2 2 2 3 2 3 2" xfId="46614"/>
    <cellStyle name="Обычный 3 2 3 4 2 2 2 3 2 4" xfId="26115"/>
    <cellStyle name="Обычный 3 2 3 4 2 2 2 3 2 4 2" xfId="54399"/>
    <cellStyle name="Обычный 3 2 3 4 2 2 2 3 2 5" xfId="32471"/>
    <cellStyle name="Обычный 3 2 3 4 2 2 2 3 3" xfId="12132"/>
    <cellStyle name="Обычный 3 2 3 4 2 2 2 3 3 2" xfId="40417"/>
    <cellStyle name="Обычный 3 2 3 4 2 2 2 3 4" xfId="16354"/>
    <cellStyle name="Обычный 3 2 3 4 2 2 2 3 4 2" xfId="44639"/>
    <cellStyle name="Обычный 3 2 3 4 2 2 2 3 5" xfId="26114"/>
    <cellStyle name="Обычный 3 2 3 4 2 2 2 3 5 2" xfId="54398"/>
    <cellStyle name="Обычный 3 2 3 4 2 2 2 3 6" xfId="30496"/>
    <cellStyle name="Обычный 3 2 3 4 2 2 2 3 7" xfId="60919"/>
    <cellStyle name="Обычный 3 2 3 4 2 2 2 4" xfId="2864"/>
    <cellStyle name="Обычный 3 2 3 4 2 2 2 4 2" xfId="12134"/>
    <cellStyle name="Обычный 3 2 3 4 2 2 2 4 2 2" xfId="40419"/>
    <cellStyle name="Обычный 3 2 3 4 2 2 2 4 3" xfId="17012"/>
    <cellStyle name="Обычный 3 2 3 4 2 2 2 4 3 2" xfId="45297"/>
    <cellStyle name="Обычный 3 2 3 4 2 2 2 4 4" xfId="26116"/>
    <cellStyle name="Обычный 3 2 3 4 2 2 2 4 4 2" xfId="54400"/>
    <cellStyle name="Обычный 3 2 3 4 2 2 2 4 5" xfId="31154"/>
    <cellStyle name="Обычный 3 2 3 4 2 2 2 5" xfId="5450"/>
    <cellStyle name="Обычный 3 2 3 4 2 2 2 5 2" xfId="12135"/>
    <cellStyle name="Обычный 3 2 3 4 2 2 2 5 2 2" xfId="40420"/>
    <cellStyle name="Обычный 3 2 3 4 2 2 2 5 3" xfId="26117"/>
    <cellStyle name="Обычный 3 2 3 4 2 2 2 5 3 2" xfId="54401"/>
    <cellStyle name="Обычный 3 2 3 4 2 2 2 5 4" xfId="33739"/>
    <cellStyle name="Обычный 3 2 3 4 2 2 2 6" xfId="6768"/>
    <cellStyle name="Обычный 3 2 3 4 2 2 2 6 2" xfId="12136"/>
    <cellStyle name="Обычный 3 2 3 4 2 2 2 6 2 2" xfId="40421"/>
    <cellStyle name="Обычный 3 2 3 4 2 2 2 6 3" xfId="26118"/>
    <cellStyle name="Обычный 3 2 3 4 2 2 2 6 3 2" xfId="54402"/>
    <cellStyle name="Обычный 3 2 3 4 2 2 2 6 4" xfId="35055"/>
    <cellStyle name="Обычный 3 2 3 4 2 2 2 7" xfId="12127"/>
    <cellStyle name="Обычный 3 2 3 4 2 2 2 7 2" xfId="40412"/>
    <cellStyle name="Обычный 3 2 3 4 2 2 2 8" xfId="15037"/>
    <cellStyle name="Обычный 3 2 3 4 2 2 2 8 2" xfId="43322"/>
    <cellStyle name="Обычный 3 2 3 4 2 2 2 9" xfId="19644"/>
    <cellStyle name="Обычный 3 2 3 4 2 2 2 9 2" xfId="47928"/>
    <cellStyle name="Обычный 3 2 3 4 2 2 3" xfId="1384"/>
    <cellStyle name="Обычный 3 2 3 4 2 2 3 10" xfId="29675"/>
    <cellStyle name="Обычный 3 2 3 4 2 2 3 11" xfId="58221"/>
    <cellStyle name="Обычный 3 2 3 4 2 2 3 12" xfId="59567"/>
    <cellStyle name="Обычный 3 2 3 4 2 2 3 2" xfId="3360"/>
    <cellStyle name="Обычный 3 2 3 4 2 2 3 2 2" xfId="12138"/>
    <cellStyle name="Обычный 3 2 3 4 2 2 3 2 2 2" xfId="40423"/>
    <cellStyle name="Обычный 3 2 3 4 2 2 3 2 3" xfId="17508"/>
    <cellStyle name="Обычный 3 2 3 4 2 2 3 2 3 2" xfId="45793"/>
    <cellStyle name="Обычный 3 2 3 4 2 2 3 2 4" xfId="26120"/>
    <cellStyle name="Обычный 3 2 3 4 2 2 3 2 4 2" xfId="54404"/>
    <cellStyle name="Обычный 3 2 3 4 2 2 3 2 5" xfId="31650"/>
    <cellStyle name="Обычный 3 2 3 4 2 2 3 2 6" xfId="60921"/>
    <cellStyle name="Обычный 3 2 3 4 2 2 3 3" xfId="5452"/>
    <cellStyle name="Обычный 3 2 3 4 2 2 3 3 2" xfId="12139"/>
    <cellStyle name="Обычный 3 2 3 4 2 2 3 3 2 2" xfId="40424"/>
    <cellStyle name="Обычный 3 2 3 4 2 2 3 3 3" xfId="26121"/>
    <cellStyle name="Обычный 3 2 3 4 2 2 3 3 3 2" xfId="54405"/>
    <cellStyle name="Обычный 3 2 3 4 2 2 3 3 4" xfId="33741"/>
    <cellStyle name="Обычный 3 2 3 4 2 2 3 4" xfId="6770"/>
    <cellStyle name="Обычный 3 2 3 4 2 2 3 4 2" xfId="12140"/>
    <cellStyle name="Обычный 3 2 3 4 2 2 3 4 2 2" xfId="40425"/>
    <cellStyle name="Обычный 3 2 3 4 2 2 3 4 3" xfId="26122"/>
    <cellStyle name="Обычный 3 2 3 4 2 2 3 4 3 2" xfId="54406"/>
    <cellStyle name="Обычный 3 2 3 4 2 2 3 4 4" xfId="35057"/>
    <cellStyle name="Обычный 3 2 3 4 2 2 3 5" xfId="12137"/>
    <cellStyle name="Обычный 3 2 3 4 2 2 3 5 2" xfId="40422"/>
    <cellStyle name="Обычный 3 2 3 4 2 2 3 6" xfId="15533"/>
    <cellStyle name="Обычный 3 2 3 4 2 2 3 6 2" xfId="43818"/>
    <cellStyle name="Обычный 3 2 3 4 2 2 3 7" xfId="19646"/>
    <cellStyle name="Обычный 3 2 3 4 2 2 3 7 2" xfId="47930"/>
    <cellStyle name="Обычный 3 2 3 4 2 2 3 8" xfId="20914"/>
    <cellStyle name="Обычный 3 2 3 4 2 2 3 8 2" xfId="49198"/>
    <cellStyle name="Обычный 3 2 3 4 2 2 3 9" xfId="26119"/>
    <cellStyle name="Обычный 3 2 3 4 2 2 3 9 2" xfId="54403"/>
    <cellStyle name="Обычный 3 2 3 4 2 2 4" xfId="1877"/>
    <cellStyle name="Обычный 3 2 3 4 2 2 4 2" xfId="3852"/>
    <cellStyle name="Обычный 3 2 3 4 2 2 4 2 2" xfId="12142"/>
    <cellStyle name="Обычный 3 2 3 4 2 2 4 2 2 2" xfId="40427"/>
    <cellStyle name="Обычный 3 2 3 4 2 2 4 2 3" xfId="18000"/>
    <cellStyle name="Обычный 3 2 3 4 2 2 4 2 3 2" xfId="46285"/>
    <cellStyle name="Обычный 3 2 3 4 2 2 4 2 4" xfId="26124"/>
    <cellStyle name="Обычный 3 2 3 4 2 2 4 2 4 2" xfId="54408"/>
    <cellStyle name="Обычный 3 2 3 4 2 2 4 2 5" xfId="32142"/>
    <cellStyle name="Обычный 3 2 3 4 2 2 4 3" xfId="12141"/>
    <cellStyle name="Обычный 3 2 3 4 2 2 4 3 2" xfId="40426"/>
    <cellStyle name="Обычный 3 2 3 4 2 2 4 4" xfId="16025"/>
    <cellStyle name="Обычный 3 2 3 4 2 2 4 4 2" xfId="44310"/>
    <cellStyle name="Обычный 3 2 3 4 2 2 4 5" xfId="26123"/>
    <cellStyle name="Обычный 3 2 3 4 2 2 4 5 2" xfId="54407"/>
    <cellStyle name="Обычный 3 2 3 4 2 2 4 6" xfId="30167"/>
    <cellStyle name="Обычный 3 2 3 4 2 2 4 7" xfId="60918"/>
    <cellStyle name="Обычный 3 2 3 4 2 2 5" xfId="2535"/>
    <cellStyle name="Обычный 3 2 3 4 2 2 5 2" xfId="12143"/>
    <cellStyle name="Обычный 3 2 3 4 2 2 5 2 2" xfId="40428"/>
    <cellStyle name="Обычный 3 2 3 4 2 2 5 3" xfId="16683"/>
    <cellStyle name="Обычный 3 2 3 4 2 2 5 3 2" xfId="44968"/>
    <cellStyle name="Обычный 3 2 3 4 2 2 5 4" xfId="26125"/>
    <cellStyle name="Обычный 3 2 3 4 2 2 5 4 2" xfId="54409"/>
    <cellStyle name="Обычный 3 2 3 4 2 2 5 5" xfId="30825"/>
    <cellStyle name="Обычный 3 2 3 4 2 2 6" xfId="5449"/>
    <cellStyle name="Обычный 3 2 3 4 2 2 6 2" xfId="12144"/>
    <cellStyle name="Обычный 3 2 3 4 2 2 6 2 2" xfId="40429"/>
    <cellStyle name="Обычный 3 2 3 4 2 2 6 3" xfId="26126"/>
    <cellStyle name="Обычный 3 2 3 4 2 2 6 3 2" xfId="54410"/>
    <cellStyle name="Обычный 3 2 3 4 2 2 6 4" xfId="33738"/>
    <cellStyle name="Обычный 3 2 3 4 2 2 7" xfId="6767"/>
    <cellStyle name="Обычный 3 2 3 4 2 2 7 2" xfId="12145"/>
    <cellStyle name="Обычный 3 2 3 4 2 2 7 2 2" xfId="40430"/>
    <cellStyle name="Обычный 3 2 3 4 2 2 7 3" xfId="26127"/>
    <cellStyle name="Обычный 3 2 3 4 2 2 7 3 2" xfId="54411"/>
    <cellStyle name="Обычный 3 2 3 4 2 2 7 4" xfId="35054"/>
    <cellStyle name="Обычный 3 2 3 4 2 2 8" xfId="12126"/>
    <cellStyle name="Обычный 3 2 3 4 2 2 8 2" xfId="40411"/>
    <cellStyle name="Обычный 3 2 3 4 2 2 9" xfId="14708"/>
    <cellStyle name="Обычный 3 2 3 4 2 2 9 2" xfId="42993"/>
    <cellStyle name="Обычный 3 2 3 4 2 20" xfId="57261"/>
    <cellStyle name="Обычный 3 2 3 4 2 21" xfId="58217"/>
    <cellStyle name="Обычный 3 2 3 4 2 22" xfId="59563"/>
    <cellStyle name="Обычный 3 2 3 4 2 3" xfId="721"/>
    <cellStyle name="Обычный 3 2 3 4 2 3 10" xfId="20915"/>
    <cellStyle name="Обычный 3 2 3 4 2 3 10 2" xfId="49199"/>
    <cellStyle name="Обычный 3 2 3 4 2 3 11" xfId="26128"/>
    <cellStyle name="Обычный 3 2 3 4 2 3 11 2" xfId="54412"/>
    <cellStyle name="Обычный 3 2 3 4 2 3 12" xfId="29015"/>
    <cellStyle name="Обычный 3 2 3 4 2 3 13" xfId="58222"/>
    <cellStyle name="Обычный 3 2 3 4 2 3 14" xfId="59568"/>
    <cellStyle name="Обычный 3 2 3 4 2 3 2" xfId="1386"/>
    <cellStyle name="Обычный 3 2 3 4 2 3 2 10" xfId="29677"/>
    <cellStyle name="Обычный 3 2 3 4 2 3 2 11" xfId="58223"/>
    <cellStyle name="Обычный 3 2 3 4 2 3 2 12" xfId="59569"/>
    <cellStyle name="Обычный 3 2 3 4 2 3 2 2" xfId="3362"/>
    <cellStyle name="Обычный 3 2 3 4 2 3 2 2 2" xfId="12148"/>
    <cellStyle name="Обычный 3 2 3 4 2 3 2 2 2 2" xfId="40433"/>
    <cellStyle name="Обычный 3 2 3 4 2 3 2 2 3" xfId="17510"/>
    <cellStyle name="Обычный 3 2 3 4 2 3 2 2 3 2" xfId="45795"/>
    <cellStyle name="Обычный 3 2 3 4 2 3 2 2 4" xfId="26130"/>
    <cellStyle name="Обычный 3 2 3 4 2 3 2 2 4 2" xfId="54414"/>
    <cellStyle name="Обычный 3 2 3 4 2 3 2 2 5" xfId="31652"/>
    <cellStyle name="Обычный 3 2 3 4 2 3 2 2 6" xfId="60923"/>
    <cellStyle name="Обычный 3 2 3 4 2 3 2 3" xfId="5454"/>
    <cellStyle name="Обычный 3 2 3 4 2 3 2 3 2" xfId="12149"/>
    <cellStyle name="Обычный 3 2 3 4 2 3 2 3 2 2" xfId="40434"/>
    <cellStyle name="Обычный 3 2 3 4 2 3 2 3 3" xfId="26131"/>
    <cellStyle name="Обычный 3 2 3 4 2 3 2 3 3 2" xfId="54415"/>
    <cellStyle name="Обычный 3 2 3 4 2 3 2 3 4" xfId="33743"/>
    <cellStyle name="Обычный 3 2 3 4 2 3 2 4" xfId="6772"/>
    <cellStyle name="Обычный 3 2 3 4 2 3 2 4 2" xfId="12150"/>
    <cellStyle name="Обычный 3 2 3 4 2 3 2 4 2 2" xfId="40435"/>
    <cellStyle name="Обычный 3 2 3 4 2 3 2 4 3" xfId="26132"/>
    <cellStyle name="Обычный 3 2 3 4 2 3 2 4 3 2" xfId="54416"/>
    <cellStyle name="Обычный 3 2 3 4 2 3 2 4 4" xfId="35059"/>
    <cellStyle name="Обычный 3 2 3 4 2 3 2 5" xfId="12147"/>
    <cellStyle name="Обычный 3 2 3 4 2 3 2 5 2" xfId="40432"/>
    <cellStyle name="Обычный 3 2 3 4 2 3 2 6" xfId="15535"/>
    <cellStyle name="Обычный 3 2 3 4 2 3 2 6 2" xfId="43820"/>
    <cellStyle name="Обычный 3 2 3 4 2 3 2 7" xfId="19648"/>
    <cellStyle name="Обычный 3 2 3 4 2 3 2 7 2" xfId="47932"/>
    <cellStyle name="Обычный 3 2 3 4 2 3 2 8" xfId="20916"/>
    <cellStyle name="Обычный 3 2 3 4 2 3 2 8 2" xfId="49200"/>
    <cellStyle name="Обычный 3 2 3 4 2 3 2 9" xfId="26129"/>
    <cellStyle name="Обычный 3 2 3 4 2 3 2 9 2" xfId="54413"/>
    <cellStyle name="Обычный 3 2 3 4 2 3 3" xfId="2042"/>
    <cellStyle name="Обычный 3 2 3 4 2 3 3 2" xfId="4017"/>
    <cellStyle name="Обычный 3 2 3 4 2 3 3 2 2" xfId="12152"/>
    <cellStyle name="Обычный 3 2 3 4 2 3 3 2 2 2" xfId="40437"/>
    <cellStyle name="Обычный 3 2 3 4 2 3 3 2 3" xfId="18165"/>
    <cellStyle name="Обычный 3 2 3 4 2 3 3 2 3 2" xfId="46450"/>
    <cellStyle name="Обычный 3 2 3 4 2 3 3 2 4" xfId="26134"/>
    <cellStyle name="Обычный 3 2 3 4 2 3 3 2 4 2" xfId="54418"/>
    <cellStyle name="Обычный 3 2 3 4 2 3 3 2 5" xfId="32307"/>
    <cellStyle name="Обычный 3 2 3 4 2 3 3 3" xfId="12151"/>
    <cellStyle name="Обычный 3 2 3 4 2 3 3 3 2" xfId="40436"/>
    <cellStyle name="Обычный 3 2 3 4 2 3 3 4" xfId="16190"/>
    <cellStyle name="Обычный 3 2 3 4 2 3 3 4 2" xfId="44475"/>
    <cellStyle name="Обычный 3 2 3 4 2 3 3 5" xfId="26133"/>
    <cellStyle name="Обычный 3 2 3 4 2 3 3 5 2" xfId="54417"/>
    <cellStyle name="Обычный 3 2 3 4 2 3 3 6" xfId="30332"/>
    <cellStyle name="Обычный 3 2 3 4 2 3 3 7" xfId="60922"/>
    <cellStyle name="Обычный 3 2 3 4 2 3 4" xfId="2700"/>
    <cellStyle name="Обычный 3 2 3 4 2 3 4 2" xfId="12153"/>
    <cellStyle name="Обычный 3 2 3 4 2 3 4 2 2" xfId="40438"/>
    <cellStyle name="Обычный 3 2 3 4 2 3 4 3" xfId="16848"/>
    <cellStyle name="Обычный 3 2 3 4 2 3 4 3 2" xfId="45133"/>
    <cellStyle name="Обычный 3 2 3 4 2 3 4 4" xfId="26135"/>
    <cellStyle name="Обычный 3 2 3 4 2 3 4 4 2" xfId="54419"/>
    <cellStyle name="Обычный 3 2 3 4 2 3 4 5" xfId="30990"/>
    <cellStyle name="Обычный 3 2 3 4 2 3 5" xfId="5453"/>
    <cellStyle name="Обычный 3 2 3 4 2 3 5 2" xfId="12154"/>
    <cellStyle name="Обычный 3 2 3 4 2 3 5 2 2" xfId="40439"/>
    <cellStyle name="Обычный 3 2 3 4 2 3 5 3" xfId="26136"/>
    <cellStyle name="Обычный 3 2 3 4 2 3 5 3 2" xfId="54420"/>
    <cellStyle name="Обычный 3 2 3 4 2 3 5 4" xfId="33742"/>
    <cellStyle name="Обычный 3 2 3 4 2 3 6" xfId="6771"/>
    <cellStyle name="Обычный 3 2 3 4 2 3 6 2" xfId="12155"/>
    <cellStyle name="Обычный 3 2 3 4 2 3 6 2 2" xfId="40440"/>
    <cellStyle name="Обычный 3 2 3 4 2 3 6 3" xfId="26137"/>
    <cellStyle name="Обычный 3 2 3 4 2 3 6 3 2" xfId="54421"/>
    <cellStyle name="Обычный 3 2 3 4 2 3 6 4" xfId="35058"/>
    <cellStyle name="Обычный 3 2 3 4 2 3 7" xfId="12146"/>
    <cellStyle name="Обычный 3 2 3 4 2 3 7 2" xfId="40431"/>
    <cellStyle name="Обычный 3 2 3 4 2 3 8" xfId="14873"/>
    <cellStyle name="Обычный 3 2 3 4 2 3 8 2" xfId="43158"/>
    <cellStyle name="Обычный 3 2 3 4 2 3 9" xfId="19647"/>
    <cellStyle name="Обычный 3 2 3 4 2 3 9 2" xfId="47931"/>
    <cellStyle name="Обычный 3 2 3 4 2 4" xfId="1383"/>
    <cellStyle name="Обычный 3 2 3 4 2 4 10" xfId="29674"/>
    <cellStyle name="Обычный 3 2 3 4 2 4 11" xfId="58224"/>
    <cellStyle name="Обычный 3 2 3 4 2 4 12" xfId="59570"/>
    <cellStyle name="Обычный 3 2 3 4 2 4 2" xfId="3359"/>
    <cellStyle name="Обычный 3 2 3 4 2 4 2 2" xfId="12157"/>
    <cellStyle name="Обычный 3 2 3 4 2 4 2 2 2" xfId="40442"/>
    <cellStyle name="Обычный 3 2 3 4 2 4 2 3" xfId="17507"/>
    <cellStyle name="Обычный 3 2 3 4 2 4 2 3 2" xfId="45792"/>
    <cellStyle name="Обычный 3 2 3 4 2 4 2 4" xfId="26139"/>
    <cellStyle name="Обычный 3 2 3 4 2 4 2 4 2" xfId="54423"/>
    <cellStyle name="Обычный 3 2 3 4 2 4 2 5" xfId="31649"/>
    <cellStyle name="Обычный 3 2 3 4 2 4 2 6" xfId="60924"/>
    <cellStyle name="Обычный 3 2 3 4 2 4 3" xfId="5455"/>
    <cellStyle name="Обычный 3 2 3 4 2 4 3 2" xfId="12158"/>
    <cellStyle name="Обычный 3 2 3 4 2 4 3 2 2" xfId="40443"/>
    <cellStyle name="Обычный 3 2 3 4 2 4 3 3" xfId="26140"/>
    <cellStyle name="Обычный 3 2 3 4 2 4 3 3 2" xfId="54424"/>
    <cellStyle name="Обычный 3 2 3 4 2 4 3 4" xfId="33744"/>
    <cellStyle name="Обычный 3 2 3 4 2 4 4" xfId="6773"/>
    <cellStyle name="Обычный 3 2 3 4 2 4 4 2" xfId="12159"/>
    <cellStyle name="Обычный 3 2 3 4 2 4 4 2 2" xfId="40444"/>
    <cellStyle name="Обычный 3 2 3 4 2 4 4 3" xfId="26141"/>
    <cellStyle name="Обычный 3 2 3 4 2 4 4 3 2" xfId="54425"/>
    <cellStyle name="Обычный 3 2 3 4 2 4 4 4" xfId="35060"/>
    <cellStyle name="Обычный 3 2 3 4 2 4 5" xfId="12156"/>
    <cellStyle name="Обычный 3 2 3 4 2 4 5 2" xfId="40441"/>
    <cellStyle name="Обычный 3 2 3 4 2 4 6" xfId="15532"/>
    <cellStyle name="Обычный 3 2 3 4 2 4 6 2" xfId="43817"/>
    <cellStyle name="Обычный 3 2 3 4 2 4 7" xfId="19649"/>
    <cellStyle name="Обычный 3 2 3 4 2 4 7 2" xfId="47933"/>
    <cellStyle name="Обычный 3 2 3 4 2 4 8" xfId="20917"/>
    <cellStyle name="Обычный 3 2 3 4 2 4 8 2" xfId="49201"/>
    <cellStyle name="Обычный 3 2 3 4 2 4 9" xfId="26138"/>
    <cellStyle name="Обычный 3 2 3 4 2 4 9 2" xfId="54422"/>
    <cellStyle name="Обычный 3 2 3 4 2 5" xfId="1713"/>
    <cellStyle name="Обычный 3 2 3 4 2 5 2" xfId="3688"/>
    <cellStyle name="Обычный 3 2 3 4 2 5 2 2" xfId="12161"/>
    <cellStyle name="Обычный 3 2 3 4 2 5 2 2 2" xfId="40446"/>
    <cellStyle name="Обычный 3 2 3 4 2 5 2 3" xfId="17836"/>
    <cellStyle name="Обычный 3 2 3 4 2 5 2 3 2" xfId="46121"/>
    <cellStyle name="Обычный 3 2 3 4 2 5 2 4" xfId="26143"/>
    <cellStyle name="Обычный 3 2 3 4 2 5 2 4 2" xfId="54427"/>
    <cellStyle name="Обычный 3 2 3 4 2 5 2 5" xfId="31978"/>
    <cellStyle name="Обычный 3 2 3 4 2 5 3" xfId="12160"/>
    <cellStyle name="Обычный 3 2 3 4 2 5 3 2" xfId="40445"/>
    <cellStyle name="Обычный 3 2 3 4 2 5 4" xfId="15861"/>
    <cellStyle name="Обычный 3 2 3 4 2 5 4 2" xfId="44146"/>
    <cellStyle name="Обычный 3 2 3 4 2 5 5" xfId="26142"/>
    <cellStyle name="Обычный 3 2 3 4 2 5 5 2" xfId="54426"/>
    <cellStyle name="Обычный 3 2 3 4 2 5 6" xfId="30003"/>
    <cellStyle name="Обычный 3 2 3 4 2 5 7" xfId="60917"/>
    <cellStyle name="Обычный 3 2 3 4 2 6" xfId="2371"/>
    <cellStyle name="Обычный 3 2 3 4 2 6 2" xfId="12162"/>
    <cellStyle name="Обычный 3 2 3 4 2 6 2 2" xfId="40447"/>
    <cellStyle name="Обычный 3 2 3 4 2 6 3" xfId="16519"/>
    <cellStyle name="Обычный 3 2 3 4 2 6 3 2" xfId="44804"/>
    <cellStyle name="Обычный 3 2 3 4 2 6 4" xfId="26144"/>
    <cellStyle name="Обычный 3 2 3 4 2 6 4 2" xfId="54428"/>
    <cellStyle name="Обычный 3 2 3 4 2 6 5" xfId="30661"/>
    <cellStyle name="Обычный 3 2 3 4 2 7" xfId="4347"/>
    <cellStyle name="Обычный 3 2 3 4 2 7 2" xfId="12163"/>
    <cellStyle name="Обычный 3 2 3 4 2 7 2 2" xfId="40448"/>
    <cellStyle name="Обычный 3 2 3 4 2 7 3" xfId="18495"/>
    <cellStyle name="Обычный 3 2 3 4 2 7 3 2" xfId="46780"/>
    <cellStyle name="Обычный 3 2 3 4 2 7 4" xfId="26145"/>
    <cellStyle name="Обычный 3 2 3 4 2 7 4 2" xfId="54429"/>
    <cellStyle name="Обычный 3 2 3 4 2 7 5" xfId="32637"/>
    <cellStyle name="Обычный 3 2 3 4 2 8" xfId="4510"/>
    <cellStyle name="Обычный 3 2 3 4 2 8 2" xfId="12164"/>
    <cellStyle name="Обычный 3 2 3 4 2 8 2 2" xfId="40449"/>
    <cellStyle name="Обычный 3 2 3 4 2 8 3" xfId="18658"/>
    <cellStyle name="Обычный 3 2 3 4 2 8 3 2" xfId="46943"/>
    <cellStyle name="Обычный 3 2 3 4 2 8 4" xfId="26146"/>
    <cellStyle name="Обычный 3 2 3 4 2 8 4 2" xfId="54430"/>
    <cellStyle name="Обычный 3 2 3 4 2 8 5" xfId="32800"/>
    <cellStyle name="Обычный 3 2 3 4 2 9" xfId="5448"/>
    <cellStyle name="Обычный 3 2 3 4 2 9 2" xfId="12165"/>
    <cellStyle name="Обычный 3 2 3 4 2 9 2 2" xfId="40450"/>
    <cellStyle name="Обычный 3 2 3 4 2 9 3" xfId="26147"/>
    <cellStyle name="Обычный 3 2 3 4 2 9 3 2" xfId="54431"/>
    <cellStyle name="Обычный 3 2 3 4 2 9 4" xfId="33737"/>
    <cellStyle name="Обычный 3 2 3 4 20" xfId="56966"/>
    <cellStyle name="Обычный 3 2 3 4 21" xfId="57260"/>
    <cellStyle name="Обычный 3 2 3 4 22" xfId="58216"/>
    <cellStyle name="Обычный 3 2 3 4 23" xfId="59562"/>
    <cellStyle name="Обычный 3 2 3 4 3" xfId="548"/>
    <cellStyle name="Обычный 3 2 3 4 3 10" xfId="19650"/>
    <cellStyle name="Обычный 3 2 3 4 3 10 2" xfId="47934"/>
    <cellStyle name="Обычный 3 2 3 4 3 11" xfId="20918"/>
    <cellStyle name="Обычный 3 2 3 4 3 11 2" xfId="49202"/>
    <cellStyle name="Обычный 3 2 3 4 3 12" xfId="26148"/>
    <cellStyle name="Обычный 3 2 3 4 3 12 2" xfId="54432"/>
    <cellStyle name="Обычный 3 2 3 4 3 13" xfId="28849"/>
    <cellStyle name="Обычный 3 2 3 4 3 14" xfId="58225"/>
    <cellStyle name="Обычный 3 2 3 4 3 15" xfId="59571"/>
    <cellStyle name="Обычный 3 2 3 4 3 2" xfId="886"/>
    <cellStyle name="Обычный 3 2 3 4 3 2 10" xfId="20919"/>
    <cellStyle name="Обычный 3 2 3 4 3 2 10 2" xfId="49203"/>
    <cellStyle name="Обычный 3 2 3 4 3 2 11" xfId="26149"/>
    <cellStyle name="Обычный 3 2 3 4 3 2 11 2" xfId="54433"/>
    <cellStyle name="Обычный 3 2 3 4 3 2 12" xfId="29178"/>
    <cellStyle name="Обычный 3 2 3 4 3 2 13" xfId="58226"/>
    <cellStyle name="Обычный 3 2 3 4 3 2 14" xfId="59572"/>
    <cellStyle name="Обычный 3 2 3 4 3 2 2" xfId="1388"/>
    <cellStyle name="Обычный 3 2 3 4 3 2 2 10" xfId="29679"/>
    <cellStyle name="Обычный 3 2 3 4 3 2 2 11" xfId="58227"/>
    <cellStyle name="Обычный 3 2 3 4 3 2 2 12" xfId="59573"/>
    <cellStyle name="Обычный 3 2 3 4 3 2 2 2" xfId="3364"/>
    <cellStyle name="Обычный 3 2 3 4 3 2 2 2 2" xfId="12169"/>
    <cellStyle name="Обычный 3 2 3 4 3 2 2 2 2 2" xfId="40454"/>
    <cellStyle name="Обычный 3 2 3 4 3 2 2 2 3" xfId="17512"/>
    <cellStyle name="Обычный 3 2 3 4 3 2 2 2 3 2" xfId="45797"/>
    <cellStyle name="Обычный 3 2 3 4 3 2 2 2 4" xfId="26151"/>
    <cellStyle name="Обычный 3 2 3 4 3 2 2 2 4 2" xfId="54435"/>
    <cellStyle name="Обычный 3 2 3 4 3 2 2 2 5" xfId="31654"/>
    <cellStyle name="Обычный 3 2 3 4 3 2 2 2 6" xfId="60927"/>
    <cellStyle name="Обычный 3 2 3 4 3 2 2 3" xfId="5458"/>
    <cellStyle name="Обычный 3 2 3 4 3 2 2 3 2" xfId="12170"/>
    <cellStyle name="Обычный 3 2 3 4 3 2 2 3 2 2" xfId="40455"/>
    <cellStyle name="Обычный 3 2 3 4 3 2 2 3 3" xfId="26152"/>
    <cellStyle name="Обычный 3 2 3 4 3 2 2 3 3 2" xfId="54436"/>
    <cellStyle name="Обычный 3 2 3 4 3 2 2 3 4" xfId="33747"/>
    <cellStyle name="Обычный 3 2 3 4 3 2 2 4" xfId="6776"/>
    <cellStyle name="Обычный 3 2 3 4 3 2 2 4 2" xfId="12171"/>
    <cellStyle name="Обычный 3 2 3 4 3 2 2 4 2 2" xfId="40456"/>
    <cellStyle name="Обычный 3 2 3 4 3 2 2 4 3" xfId="26153"/>
    <cellStyle name="Обычный 3 2 3 4 3 2 2 4 3 2" xfId="54437"/>
    <cellStyle name="Обычный 3 2 3 4 3 2 2 4 4" xfId="35063"/>
    <cellStyle name="Обычный 3 2 3 4 3 2 2 5" xfId="12168"/>
    <cellStyle name="Обычный 3 2 3 4 3 2 2 5 2" xfId="40453"/>
    <cellStyle name="Обычный 3 2 3 4 3 2 2 6" xfId="15537"/>
    <cellStyle name="Обычный 3 2 3 4 3 2 2 6 2" xfId="43822"/>
    <cellStyle name="Обычный 3 2 3 4 3 2 2 7" xfId="19652"/>
    <cellStyle name="Обычный 3 2 3 4 3 2 2 7 2" xfId="47936"/>
    <cellStyle name="Обычный 3 2 3 4 3 2 2 8" xfId="20920"/>
    <cellStyle name="Обычный 3 2 3 4 3 2 2 8 2" xfId="49204"/>
    <cellStyle name="Обычный 3 2 3 4 3 2 2 9" xfId="26150"/>
    <cellStyle name="Обычный 3 2 3 4 3 2 2 9 2" xfId="54434"/>
    <cellStyle name="Обычный 3 2 3 4 3 2 3" xfId="2205"/>
    <cellStyle name="Обычный 3 2 3 4 3 2 3 2" xfId="4180"/>
    <cellStyle name="Обычный 3 2 3 4 3 2 3 2 2" xfId="12173"/>
    <cellStyle name="Обычный 3 2 3 4 3 2 3 2 2 2" xfId="40458"/>
    <cellStyle name="Обычный 3 2 3 4 3 2 3 2 3" xfId="18328"/>
    <cellStyle name="Обычный 3 2 3 4 3 2 3 2 3 2" xfId="46613"/>
    <cellStyle name="Обычный 3 2 3 4 3 2 3 2 4" xfId="26155"/>
    <cellStyle name="Обычный 3 2 3 4 3 2 3 2 4 2" xfId="54439"/>
    <cellStyle name="Обычный 3 2 3 4 3 2 3 2 5" xfId="32470"/>
    <cellStyle name="Обычный 3 2 3 4 3 2 3 3" xfId="12172"/>
    <cellStyle name="Обычный 3 2 3 4 3 2 3 3 2" xfId="40457"/>
    <cellStyle name="Обычный 3 2 3 4 3 2 3 4" xfId="16353"/>
    <cellStyle name="Обычный 3 2 3 4 3 2 3 4 2" xfId="44638"/>
    <cellStyle name="Обычный 3 2 3 4 3 2 3 5" xfId="26154"/>
    <cellStyle name="Обычный 3 2 3 4 3 2 3 5 2" xfId="54438"/>
    <cellStyle name="Обычный 3 2 3 4 3 2 3 6" xfId="30495"/>
    <cellStyle name="Обычный 3 2 3 4 3 2 3 7" xfId="60926"/>
    <cellStyle name="Обычный 3 2 3 4 3 2 4" xfId="2863"/>
    <cellStyle name="Обычный 3 2 3 4 3 2 4 2" xfId="12174"/>
    <cellStyle name="Обычный 3 2 3 4 3 2 4 2 2" xfId="40459"/>
    <cellStyle name="Обычный 3 2 3 4 3 2 4 3" xfId="17011"/>
    <cellStyle name="Обычный 3 2 3 4 3 2 4 3 2" xfId="45296"/>
    <cellStyle name="Обычный 3 2 3 4 3 2 4 4" xfId="26156"/>
    <cellStyle name="Обычный 3 2 3 4 3 2 4 4 2" xfId="54440"/>
    <cellStyle name="Обычный 3 2 3 4 3 2 4 5" xfId="31153"/>
    <cellStyle name="Обычный 3 2 3 4 3 2 5" xfId="5457"/>
    <cellStyle name="Обычный 3 2 3 4 3 2 5 2" xfId="12175"/>
    <cellStyle name="Обычный 3 2 3 4 3 2 5 2 2" xfId="40460"/>
    <cellStyle name="Обычный 3 2 3 4 3 2 5 3" xfId="26157"/>
    <cellStyle name="Обычный 3 2 3 4 3 2 5 3 2" xfId="54441"/>
    <cellStyle name="Обычный 3 2 3 4 3 2 5 4" xfId="33746"/>
    <cellStyle name="Обычный 3 2 3 4 3 2 6" xfId="6775"/>
    <cellStyle name="Обычный 3 2 3 4 3 2 6 2" xfId="12176"/>
    <cellStyle name="Обычный 3 2 3 4 3 2 6 2 2" xfId="40461"/>
    <cellStyle name="Обычный 3 2 3 4 3 2 6 3" xfId="26158"/>
    <cellStyle name="Обычный 3 2 3 4 3 2 6 3 2" xfId="54442"/>
    <cellStyle name="Обычный 3 2 3 4 3 2 6 4" xfId="35062"/>
    <cellStyle name="Обычный 3 2 3 4 3 2 7" xfId="12167"/>
    <cellStyle name="Обычный 3 2 3 4 3 2 7 2" xfId="40452"/>
    <cellStyle name="Обычный 3 2 3 4 3 2 8" xfId="15036"/>
    <cellStyle name="Обычный 3 2 3 4 3 2 8 2" xfId="43321"/>
    <cellStyle name="Обычный 3 2 3 4 3 2 9" xfId="19651"/>
    <cellStyle name="Обычный 3 2 3 4 3 2 9 2" xfId="47935"/>
    <cellStyle name="Обычный 3 2 3 4 3 3" xfId="1387"/>
    <cellStyle name="Обычный 3 2 3 4 3 3 10" xfId="29678"/>
    <cellStyle name="Обычный 3 2 3 4 3 3 11" xfId="58228"/>
    <cellStyle name="Обычный 3 2 3 4 3 3 12" xfId="59574"/>
    <cellStyle name="Обычный 3 2 3 4 3 3 2" xfId="3363"/>
    <cellStyle name="Обычный 3 2 3 4 3 3 2 2" xfId="12178"/>
    <cellStyle name="Обычный 3 2 3 4 3 3 2 2 2" xfId="40463"/>
    <cellStyle name="Обычный 3 2 3 4 3 3 2 3" xfId="17511"/>
    <cellStyle name="Обычный 3 2 3 4 3 3 2 3 2" xfId="45796"/>
    <cellStyle name="Обычный 3 2 3 4 3 3 2 4" xfId="26160"/>
    <cellStyle name="Обычный 3 2 3 4 3 3 2 4 2" xfId="54444"/>
    <cellStyle name="Обычный 3 2 3 4 3 3 2 5" xfId="31653"/>
    <cellStyle name="Обычный 3 2 3 4 3 3 2 6" xfId="60928"/>
    <cellStyle name="Обычный 3 2 3 4 3 3 3" xfId="5459"/>
    <cellStyle name="Обычный 3 2 3 4 3 3 3 2" xfId="12179"/>
    <cellStyle name="Обычный 3 2 3 4 3 3 3 2 2" xfId="40464"/>
    <cellStyle name="Обычный 3 2 3 4 3 3 3 3" xfId="26161"/>
    <cellStyle name="Обычный 3 2 3 4 3 3 3 3 2" xfId="54445"/>
    <cellStyle name="Обычный 3 2 3 4 3 3 3 4" xfId="33748"/>
    <cellStyle name="Обычный 3 2 3 4 3 3 4" xfId="6777"/>
    <cellStyle name="Обычный 3 2 3 4 3 3 4 2" xfId="12180"/>
    <cellStyle name="Обычный 3 2 3 4 3 3 4 2 2" xfId="40465"/>
    <cellStyle name="Обычный 3 2 3 4 3 3 4 3" xfId="26162"/>
    <cellStyle name="Обычный 3 2 3 4 3 3 4 3 2" xfId="54446"/>
    <cellStyle name="Обычный 3 2 3 4 3 3 4 4" xfId="35064"/>
    <cellStyle name="Обычный 3 2 3 4 3 3 5" xfId="12177"/>
    <cellStyle name="Обычный 3 2 3 4 3 3 5 2" xfId="40462"/>
    <cellStyle name="Обычный 3 2 3 4 3 3 6" xfId="15536"/>
    <cellStyle name="Обычный 3 2 3 4 3 3 6 2" xfId="43821"/>
    <cellStyle name="Обычный 3 2 3 4 3 3 7" xfId="19653"/>
    <cellStyle name="Обычный 3 2 3 4 3 3 7 2" xfId="47937"/>
    <cellStyle name="Обычный 3 2 3 4 3 3 8" xfId="20921"/>
    <cellStyle name="Обычный 3 2 3 4 3 3 8 2" xfId="49205"/>
    <cellStyle name="Обычный 3 2 3 4 3 3 9" xfId="26159"/>
    <cellStyle name="Обычный 3 2 3 4 3 3 9 2" xfId="54443"/>
    <cellStyle name="Обычный 3 2 3 4 3 4" xfId="1876"/>
    <cellStyle name="Обычный 3 2 3 4 3 4 2" xfId="3851"/>
    <cellStyle name="Обычный 3 2 3 4 3 4 2 2" xfId="12182"/>
    <cellStyle name="Обычный 3 2 3 4 3 4 2 2 2" xfId="40467"/>
    <cellStyle name="Обычный 3 2 3 4 3 4 2 3" xfId="17999"/>
    <cellStyle name="Обычный 3 2 3 4 3 4 2 3 2" xfId="46284"/>
    <cellStyle name="Обычный 3 2 3 4 3 4 2 4" xfId="26164"/>
    <cellStyle name="Обычный 3 2 3 4 3 4 2 4 2" xfId="54448"/>
    <cellStyle name="Обычный 3 2 3 4 3 4 2 5" xfId="32141"/>
    <cellStyle name="Обычный 3 2 3 4 3 4 3" xfId="12181"/>
    <cellStyle name="Обычный 3 2 3 4 3 4 3 2" xfId="40466"/>
    <cellStyle name="Обычный 3 2 3 4 3 4 4" xfId="16024"/>
    <cellStyle name="Обычный 3 2 3 4 3 4 4 2" xfId="44309"/>
    <cellStyle name="Обычный 3 2 3 4 3 4 5" xfId="26163"/>
    <cellStyle name="Обычный 3 2 3 4 3 4 5 2" xfId="54447"/>
    <cellStyle name="Обычный 3 2 3 4 3 4 6" xfId="30166"/>
    <cellStyle name="Обычный 3 2 3 4 3 4 7" xfId="60925"/>
    <cellStyle name="Обычный 3 2 3 4 3 5" xfId="2534"/>
    <cellStyle name="Обычный 3 2 3 4 3 5 2" xfId="12183"/>
    <cellStyle name="Обычный 3 2 3 4 3 5 2 2" xfId="40468"/>
    <cellStyle name="Обычный 3 2 3 4 3 5 3" xfId="16682"/>
    <cellStyle name="Обычный 3 2 3 4 3 5 3 2" xfId="44967"/>
    <cellStyle name="Обычный 3 2 3 4 3 5 4" xfId="26165"/>
    <cellStyle name="Обычный 3 2 3 4 3 5 4 2" xfId="54449"/>
    <cellStyle name="Обычный 3 2 3 4 3 5 5" xfId="30824"/>
    <cellStyle name="Обычный 3 2 3 4 3 6" xfId="5456"/>
    <cellStyle name="Обычный 3 2 3 4 3 6 2" xfId="12184"/>
    <cellStyle name="Обычный 3 2 3 4 3 6 2 2" xfId="40469"/>
    <cellStyle name="Обычный 3 2 3 4 3 6 3" xfId="26166"/>
    <cellStyle name="Обычный 3 2 3 4 3 6 3 2" xfId="54450"/>
    <cellStyle name="Обычный 3 2 3 4 3 6 4" xfId="33745"/>
    <cellStyle name="Обычный 3 2 3 4 3 7" xfId="6774"/>
    <cellStyle name="Обычный 3 2 3 4 3 7 2" xfId="12185"/>
    <cellStyle name="Обычный 3 2 3 4 3 7 2 2" xfId="40470"/>
    <cellStyle name="Обычный 3 2 3 4 3 7 3" xfId="26167"/>
    <cellStyle name="Обычный 3 2 3 4 3 7 3 2" xfId="54451"/>
    <cellStyle name="Обычный 3 2 3 4 3 7 4" xfId="35061"/>
    <cellStyle name="Обычный 3 2 3 4 3 8" xfId="12166"/>
    <cellStyle name="Обычный 3 2 3 4 3 8 2" xfId="40451"/>
    <cellStyle name="Обычный 3 2 3 4 3 9" xfId="14707"/>
    <cellStyle name="Обычный 3 2 3 4 3 9 2" xfId="42992"/>
    <cellStyle name="Обычный 3 2 3 4 4" xfId="720"/>
    <cellStyle name="Обычный 3 2 3 4 4 10" xfId="20922"/>
    <cellStyle name="Обычный 3 2 3 4 4 10 2" xfId="49206"/>
    <cellStyle name="Обычный 3 2 3 4 4 11" xfId="26168"/>
    <cellStyle name="Обычный 3 2 3 4 4 11 2" xfId="54452"/>
    <cellStyle name="Обычный 3 2 3 4 4 12" xfId="29014"/>
    <cellStyle name="Обычный 3 2 3 4 4 13" xfId="58229"/>
    <cellStyle name="Обычный 3 2 3 4 4 14" xfId="59575"/>
    <cellStyle name="Обычный 3 2 3 4 4 2" xfId="1389"/>
    <cellStyle name="Обычный 3 2 3 4 4 2 10" xfId="29680"/>
    <cellStyle name="Обычный 3 2 3 4 4 2 11" xfId="58230"/>
    <cellStyle name="Обычный 3 2 3 4 4 2 12" xfId="59576"/>
    <cellStyle name="Обычный 3 2 3 4 4 2 2" xfId="3365"/>
    <cellStyle name="Обычный 3 2 3 4 4 2 2 2" xfId="12188"/>
    <cellStyle name="Обычный 3 2 3 4 4 2 2 2 2" xfId="40473"/>
    <cellStyle name="Обычный 3 2 3 4 4 2 2 3" xfId="17513"/>
    <cellStyle name="Обычный 3 2 3 4 4 2 2 3 2" xfId="45798"/>
    <cellStyle name="Обычный 3 2 3 4 4 2 2 4" xfId="26170"/>
    <cellStyle name="Обычный 3 2 3 4 4 2 2 4 2" xfId="54454"/>
    <cellStyle name="Обычный 3 2 3 4 4 2 2 5" xfId="31655"/>
    <cellStyle name="Обычный 3 2 3 4 4 2 2 6" xfId="60930"/>
    <cellStyle name="Обычный 3 2 3 4 4 2 3" xfId="5461"/>
    <cellStyle name="Обычный 3 2 3 4 4 2 3 2" xfId="12189"/>
    <cellStyle name="Обычный 3 2 3 4 4 2 3 2 2" xfId="40474"/>
    <cellStyle name="Обычный 3 2 3 4 4 2 3 3" xfId="26171"/>
    <cellStyle name="Обычный 3 2 3 4 4 2 3 3 2" xfId="54455"/>
    <cellStyle name="Обычный 3 2 3 4 4 2 3 4" xfId="33750"/>
    <cellStyle name="Обычный 3 2 3 4 4 2 4" xfId="6779"/>
    <cellStyle name="Обычный 3 2 3 4 4 2 4 2" xfId="12190"/>
    <cellStyle name="Обычный 3 2 3 4 4 2 4 2 2" xfId="40475"/>
    <cellStyle name="Обычный 3 2 3 4 4 2 4 3" xfId="26172"/>
    <cellStyle name="Обычный 3 2 3 4 4 2 4 3 2" xfId="54456"/>
    <cellStyle name="Обычный 3 2 3 4 4 2 4 4" xfId="35066"/>
    <cellStyle name="Обычный 3 2 3 4 4 2 5" xfId="12187"/>
    <cellStyle name="Обычный 3 2 3 4 4 2 5 2" xfId="40472"/>
    <cellStyle name="Обычный 3 2 3 4 4 2 6" xfId="15538"/>
    <cellStyle name="Обычный 3 2 3 4 4 2 6 2" xfId="43823"/>
    <cellStyle name="Обычный 3 2 3 4 4 2 7" xfId="19655"/>
    <cellStyle name="Обычный 3 2 3 4 4 2 7 2" xfId="47939"/>
    <cellStyle name="Обычный 3 2 3 4 4 2 8" xfId="20923"/>
    <cellStyle name="Обычный 3 2 3 4 4 2 8 2" xfId="49207"/>
    <cellStyle name="Обычный 3 2 3 4 4 2 9" xfId="26169"/>
    <cellStyle name="Обычный 3 2 3 4 4 2 9 2" xfId="54453"/>
    <cellStyle name="Обычный 3 2 3 4 4 3" xfId="2041"/>
    <cellStyle name="Обычный 3 2 3 4 4 3 2" xfId="4016"/>
    <cellStyle name="Обычный 3 2 3 4 4 3 2 2" xfId="12192"/>
    <cellStyle name="Обычный 3 2 3 4 4 3 2 2 2" xfId="40477"/>
    <cellStyle name="Обычный 3 2 3 4 4 3 2 3" xfId="18164"/>
    <cellStyle name="Обычный 3 2 3 4 4 3 2 3 2" xfId="46449"/>
    <cellStyle name="Обычный 3 2 3 4 4 3 2 4" xfId="26174"/>
    <cellStyle name="Обычный 3 2 3 4 4 3 2 4 2" xfId="54458"/>
    <cellStyle name="Обычный 3 2 3 4 4 3 2 5" xfId="32306"/>
    <cellStyle name="Обычный 3 2 3 4 4 3 3" xfId="12191"/>
    <cellStyle name="Обычный 3 2 3 4 4 3 3 2" xfId="40476"/>
    <cellStyle name="Обычный 3 2 3 4 4 3 4" xfId="16189"/>
    <cellStyle name="Обычный 3 2 3 4 4 3 4 2" xfId="44474"/>
    <cellStyle name="Обычный 3 2 3 4 4 3 5" xfId="26173"/>
    <cellStyle name="Обычный 3 2 3 4 4 3 5 2" xfId="54457"/>
    <cellStyle name="Обычный 3 2 3 4 4 3 6" xfId="30331"/>
    <cellStyle name="Обычный 3 2 3 4 4 3 7" xfId="60929"/>
    <cellStyle name="Обычный 3 2 3 4 4 4" xfId="2699"/>
    <cellStyle name="Обычный 3 2 3 4 4 4 2" xfId="12193"/>
    <cellStyle name="Обычный 3 2 3 4 4 4 2 2" xfId="40478"/>
    <cellStyle name="Обычный 3 2 3 4 4 4 3" xfId="16847"/>
    <cellStyle name="Обычный 3 2 3 4 4 4 3 2" xfId="45132"/>
    <cellStyle name="Обычный 3 2 3 4 4 4 4" xfId="26175"/>
    <cellStyle name="Обычный 3 2 3 4 4 4 4 2" xfId="54459"/>
    <cellStyle name="Обычный 3 2 3 4 4 4 5" xfId="30989"/>
    <cellStyle name="Обычный 3 2 3 4 4 5" xfId="5460"/>
    <cellStyle name="Обычный 3 2 3 4 4 5 2" xfId="12194"/>
    <cellStyle name="Обычный 3 2 3 4 4 5 2 2" xfId="40479"/>
    <cellStyle name="Обычный 3 2 3 4 4 5 3" xfId="26176"/>
    <cellStyle name="Обычный 3 2 3 4 4 5 3 2" xfId="54460"/>
    <cellStyle name="Обычный 3 2 3 4 4 5 4" xfId="33749"/>
    <cellStyle name="Обычный 3 2 3 4 4 6" xfId="6778"/>
    <cellStyle name="Обычный 3 2 3 4 4 6 2" xfId="12195"/>
    <cellStyle name="Обычный 3 2 3 4 4 6 2 2" xfId="40480"/>
    <cellStyle name="Обычный 3 2 3 4 4 6 3" xfId="26177"/>
    <cellStyle name="Обычный 3 2 3 4 4 6 3 2" xfId="54461"/>
    <cellStyle name="Обычный 3 2 3 4 4 6 4" xfId="35065"/>
    <cellStyle name="Обычный 3 2 3 4 4 7" xfId="12186"/>
    <cellStyle name="Обычный 3 2 3 4 4 7 2" xfId="40471"/>
    <cellStyle name="Обычный 3 2 3 4 4 8" xfId="14872"/>
    <cellStyle name="Обычный 3 2 3 4 4 8 2" xfId="43157"/>
    <cellStyle name="Обычный 3 2 3 4 4 9" xfId="19654"/>
    <cellStyle name="Обычный 3 2 3 4 4 9 2" xfId="47938"/>
    <cellStyle name="Обычный 3 2 3 4 5" xfId="1382"/>
    <cellStyle name="Обычный 3 2 3 4 5 10" xfId="29673"/>
    <cellStyle name="Обычный 3 2 3 4 5 11" xfId="58231"/>
    <cellStyle name="Обычный 3 2 3 4 5 12" xfId="59577"/>
    <cellStyle name="Обычный 3 2 3 4 5 2" xfId="3358"/>
    <cellStyle name="Обычный 3 2 3 4 5 2 2" xfId="12197"/>
    <cellStyle name="Обычный 3 2 3 4 5 2 2 2" xfId="40482"/>
    <cellStyle name="Обычный 3 2 3 4 5 2 3" xfId="17506"/>
    <cellStyle name="Обычный 3 2 3 4 5 2 3 2" xfId="45791"/>
    <cellStyle name="Обычный 3 2 3 4 5 2 4" xfId="26179"/>
    <cellStyle name="Обычный 3 2 3 4 5 2 4 2" xfId="54463"/>
    <cellStyle name="Обычный 3 2 3 4 5 2 5" xfId="31648"/>
    <cellStyle name="Обычный 3 2 3 4 5 2 6" xfId="60931"/>
    <cellStyle name="Обычный 3 2 3 4 5 3" xfId="5462"/>
    <cellStyle name="Обычный 3 2 3 4 5 3 2" xfId="12198"/>
    <cellStyle name="Обычный 3 2 3 4 5 3 2 2" xfId="40483"/>
    <cellStyle name="Обычный 3 2 3 4 5 3 3" xfId="26180"/>
    <cellStyle name="Обычный 3 2 3 4 5 3 3 2" xfId="54464"/>
    <cellStyle name="Обычный 3 2 3 4 5 3 4" xfId="33751"/>
    <cellStyle name="Обычный 3 2 3 4 5 4" xfId="6780"/>
    <cellStyle name="Обычный 3 2 3 4 5 4 2" xfId="12199"/>
    <cellStyle name="Обычный 3 2 3 4 5 4 2 2" xfId="40484"/>
    <cellStyle name="Обычный 3 2 3 4 5 4 3" xfId="26181"/>
    <cellStyle name="Обычный 3 2 3 4 5 4 3 2" xfId="54465"/>
    <cellStyle name="Обычный 3 2 3 4 5 4 4" xfId="35067"/>
    <cellStyle name="Обычный 3 2 3 4 5 5" xfId="12196"/>
    <cellStyle name="Обычный 3 2 3 4 5 5 2" xfId="40481"/>
    <cellStyle name="Обычный 3 2 3 4 5 6" xfId="15531"/>
    <cellStyle name="Обычный 3 2 3 4 5 6 2" xfId="43816"/>
    <cellStyle name="Обычный 3 2 3 4 5 7" xfId="19656"/>
    <cellStyle name="Обычный 3 2 3 4 5 7 2" xfId="47940"/>
    <cellStyle name="Обычный 3 2 3 4 5 8" xfId="20924"/>
    <cellStyle name="Обычный 3 2 3 4 5 8 2" xfId="49208"/>
    <cellStyle name="Обычный 3 2 3 4 5 9" xfId="26178"/>
    <cellStyle name="Обычный 3 2 3 4 5 9 2" xfId="54462"/>
    <cellStyle name="Обычный 3 2 3 4 6" xfId="1712"/>
    <cellStyle name="Обычный 3 2 3 4 6 2" xfId="3687"/>
    <cellStyle name="Обычный 3 2 3 4 6 2 2" xfId="12201"/>
    <cellStyle name="Обычный 3 2 3 4 6 2 2 2" xfId="40486"/>
    <cellStyle name="Обычный 3 2 3 4 6 2 3" xfId="17835"/>
    <cellStyle name="Обычный 3 2 3 4 6 2 3 2" xfId="46120"/>
    <cellStyle name="Обычный 3 2 3 4 6 2 4" xfId="26183"/>
    <cellStyle name="Обычный 3 2 3 4 6 2 4 2" xfId="54467"/>
    <cellStyle name="Обычный 3 2 3 4 6 2 5" xfId="31977"/>
    <cellStyle name="Обычный 3 2 3 4 6 3" xfId="12200"/>
    <cellStyle name="Обычный 3 2 3 4 6 3 2" xfId="40485"/>
    <cellStyle name="Обычный 3 2 3 4 6 4" xfId="15860"/>
    <cellStyle name="Обычный 3 2 3 4 6 4 2" xfId="44145"/>
    <cellStyle name="Обычный 3 2 3 4 6 5" xfId="26182"/>
    <cellStyle name="Обычный 3 2 3 4 6 5 2" xfId="54466"/>
    <cellStyle name="Обычный 3 2 3 4 6 6" xfId="30002"/>
    <cellStyle name="Обычный 3 2 3 4 6 7" xfId="60916"/>
    <cellStyle name="Обычный 3 2 3 4 7" xfId="2370"/>
    <cellStyle name="Обычный 3 2 3 4 7 2" xfId="12202"/>
    <cellStyle name="Обычный 3 2 3 4 7 2 2" xfId="40487"/>
    <cellStyle name="Обычный 3 2 3 4 7 3" xfId="16518"/>
    <cellStyle name="Обычный 3 2 3 4 7 3 2" xfId="44803"/>
    <cellStyle name="Обычный 3 2 3 4 7 4" xfId="26184"/>
    <cellStyle name="Обычный 3 2 3 4 7 4 2" xfId="54468"/>
    <cellStyle name="Обычный 3 2 3 4 7 5" xfId="30660"/>
    <cellStyle name="Обычный 3 2 3 4 8" xfId="4346"/>
    <cellStyle name="Обычный 3 2 3 4 8 2" xfId="12203"/>
    <cellStyle name="Обычный 3 2 3 4 8 2 2" xfId="40488"/>
    <cellStyle name="Обычный 3 2 3 4 8 3" xfId="18494"/>
    <cellStyle name="Обычный 3 2 3 4 8 3 2" xfId="46779"/>
    <cellStyle name="Обычный 3 2 3 4 8 4" xfId="26185"/>
    <cellStyle name="Обычный 3 2 3 4 8 4 2" xfId="54469"/>
    <cellStyle name="Обычный 3 2 3 4 8 5" xfId="32636"/>
    <cellStyle name="Обычный 3 2 3 4 9" xfId="4509"/>
    <cellStyle name="Обычный 3 2 3 4 9 2" xfId="12204"/>
    <cellStyle name="Обычный 3 2 3 4 9 2 2" xfId="40489"/>
    <cellStyle name="Обычный 3 2 3 4 9 3" xfId="18657"/>
    <cellStyle name="Обычный 3 2 3 4 9 3 2" xfId="46942"/>
    <cellStyle name="Обычный 3 2 3 4 9 4" xfId="26186"/>
    <cellStyle name="Обычный 3 2 3 4 9 4 2" xfId="54470"/>
    <cellStyle name="Обычный 3 2 3 4 9 5" xfId="32799"/>
    <cellStyle name="Обычный 3 2 3 5" xfId="308"/>
    <cellStyle name="Обычный 3 2 3 5 10" xfId="6781"/>
    <cellStyle name="Обычный 3 2 3 5 10 2" xfId="12206"/>
    <cellStyle name="Обычный 3 2 3 5 10 2 2" xfId="40491"/>
    <cellStyle name="Обычный 3 2 3 5 10 3" xfId="26188"/>
    <cellStyle name="Обычный 3 2 3 5 10 3 2" xfId="54472"/>
    <cellStyle name="Обычный 3 2 3 5 10 4" xfId="35068"/>
    <cellStyle name="Обычный 3 2 3 5 11" xfId="7310"/>
    <cellStyle name="Обычный 3 2 3 5 11 2" xfId="12207"/>
    <cellStyle name="Обычный 3 2 3 5 11 2 2" xfId="40492"/>
    <cellStyle name="Обычный 3 2 3 5 11 3" xfId="26189"/>
    <cellStyle name="Обычный 3 2 3 5 11 3 2" xfId="54473"/>
    <cellStyle name="Обычный 3 2 3 5 11 4" xfId="35595"/>
    <cellStyle name="Обычный 3 2 3 5 12" xfId="12205"/>
    <cellStyle name="Обычный 3 2 3 5 12 2" xfId="40490"/>
    <cellStyle name="Обычный 3 2 3 5 13" xfId="14545"/>
    <cellStyle name="Обычный 3 2 3 5 13 2" xfId="42830"/>
    <cellStyle name="Обычный 3 2 3 5 14" xfId="18821"/>
    <cellStyle name="Обычный 3 2 3 5 14 2" xfId="47105"/>
    <cellStyle name="Обычный 3 2 3 5 15" xfId="20925"/>
    <cellStyle name="Обычный 3 2 3 5 15 2" xfId="49209"/>
    <cellStyle name="Обычный 3 2 3 5 16" xfId="26187"/>
    <cellStyle name="Обычный 3 2 3 5 16 2" xfId="54471"/>
    <cellStyle name="Обычный 3 2 3 5 17" xfId="28524"/>
    <cellStyle name="Обычный 3 2 3 5 17 2" xfId="56808"/>
    <cellStyle name="Обычный 3 2 3 5 18" xfId="28687"/>
    <cellStyle name="Обычный 3 2 3 5 19" xfId="56968"/>
    <cellStyle name="Обычный 3 2 3 5 2" xfId="550"/>
    <cellStyle name="Обычный 3 2 3 5 2 10" xfId="19657"/>
    <cellStyle name="Обычный 3 2 3 5 2 10 2" xfId="47941"/>
    <cellStyle name="Обычный 3 2 3 5 2 11" xfId="20926"/>
    <cellStyle name="Обычный 3 2 3 5 2 11 2" xfId="49210"/>
    <cellStyle name="Обычный 3 2 3 5 2 12" xfId="26190"/>
    <cellStyle name="Обычный 3 2 3 5 2 12 2" xfId="54474"/>
    <cellStyle name="Обычный 3 2 3 5 2 13" xfId="28851"/>
    <cellStyle name="Обычный 3 2 3 5 2 14" xfId="58233"/>
    <cellStyle name="Обычный 3 2 3 5 2 15" xfId="59579"/>
    <cellStyle name="Обычный 3 2 3 5 2 2" xfId="888"/>
    <cellStyle name="Обычный 3 2 3 5 2 2 10" xfId="20927"/>
    <cellStyle name="Обычный 3 2 3 5 2 2 10 2" xfId="49211"/>
    <cellStyle name="Обычный 3 2 3 5 2 2 11" xfId="26191"/>
    <cellStyle name="Обычный 3 2 3 5 2 2 11 2" xfId="54475"/>
    <cellStyle name="Обычный 3 2 3 5 2 2 12" xfId="29180"/>
    <cellStyle name="Обычный 3 2 3 5 2 2 13" xfId="58234"/>
    <cellStyle name="Обычный 3 2 3 5 2 2 14" xfId="59580"/>
    <cellStyle name="Обычный 3 2 3 5 2 2 2" xfId="1392"/>
    <cellStyle name="Обычный 3 2 3 5 2 2 2 10" xfId="29683"/>
    <cellStyle name="Обычный 3 2 3 5 2 2 2 11" xfId="58235"/>
    <cellStyle name="Обычный 3 2 3 5 2 2 2 12" xfId="59581"/>
    <cellStyle name="Обычный 3 2 3 5 2 2 2 2" xfId="3368"/>
    <cellStyle name="Обычный 3 2 3 5 2 2 2 2 2" xfId="12211"/>
    <cellStyle name="Обычный 3 2 3 5 2 2 2 2 2 2" xfId="40496"/>
    <cellStyle name="Обычный 3 2 3 5 2 2 2 2 3" xfId="17516"/>
    <cellStyle name="Обычный 3 2 3 5 2 2 2 2 3 2" xfId="45801"/>
    <cellStyle name="Обычный 3 2 3 5 2 2 2 2 4" xfId="26193"/>
    <cellStyle name="Обычный 3 2 3 5 2 2 2 2 4 2" xfId="54477"/>
    <cellStyle name="Обычный 3 2 3 5 2 2 2 2 5" xfId="31658"/>
    <cellStyle name="Обычный 3 2 3 5 2 2 2 2 6" xfId="60935"/>
    <cellStyle name="Обычный 3 2 3 5 2 2 2 3" xfId="5466"/>
    <cellStyle name="Обычный 3 2 3 5 2 2 2 3 2" xfId="12212"/>
    <cellStyle name="Обычный 3 2 3 5 2 2 2 3 2 2" xfId="40497"/>
    <cellStyle name="Обычный 3 2 3 5 2 2 2 3 3" xfId="26194"/>
    <cellStyle name="Обычный 3 2 3 5 2 2 2 3 3 2" xfId="54478"/>
    <cellStyle name="Обычный 3 2 3 5 2 2 2 3 4" xfId="33755"/>
    <cellStyle name="Обычный 3 2 3 5 2 2 2 4" xfId="6784"/>
    <cellStyle name="Обычный 3 2 3 5 2 2 2 4 2" xfId="12213"/>
    <cellStyle name="Обычный 3 2 3 5 2 2 2 4 2 2" xfId="40498"/>
    <cellStyle name="Обычный 3 2 3 5 2 2 2 4 3" xfId="26195"/>
    <cellStyle name="Обычный 3 2 3 5 2 2 2 4 3 2" xfId="54479"/>
    <cellStyle name="Обычный 3 2 3 5 2 2 2 4 4" xfId="35071"/>
    <cellStyle name="Обычный 3 2 3 5 2 2 2 5" xfId="12210"/>
    <cellStyle name="Обычный 3 2 3 5 2 2 2 5 2" xfId="40495"/>
    <cellStyle name="Обычный 3 2 3 5 2 2 2 6" xfId="15541"/>
    <cellStyle name="Обычный 3 2 3 5 2 2 2 6 2" xfId="43826"/>
    <cellStyle name="Обычный 3 2 3 5 2 2 2 7" xfId="19659"/>
    <cellStyle name="Обычный 3 2 3 5 2 2 2 7 2" xfId="47943"/>
    <cellStyle name="Обычный 3 2 3 5 2 2 2 8" xfId="20928"/>
    <cellStyle name="Обычный 3 2 3 5 2 2 2 8 2" xfId="49212"/>
    <cellStyle name="Обычный 3 2 3 5 2 2 2 9" xfId="26192"/>
    <cellStyle name="Обычный 3 2 3 5 2 2 2 9 2" xfId="54476"/>
    <cellStyle name="Обычный 3 2 3 5 2 2 3" xfId="2207"/>
    <cellStyle name="Обычный 3 2 3 5 2 2 3 2" xfId="4182"/>
    <cellStyle name="Обычный 3 2 3 5 2 2 3 2 2" xfId="12215"/>
    <cellStyle name="Обычный 3 2 3 5 2 2 3 2 2 2" xfId="40500"/>
    <cellStyle name="Обычный 3 2 3 5 2 2 3 2 3" xfId="18330"/>
    <cellStyle name="Обычный 3 2 3 5 2 2 3 2 3 2" xfId="46615"/>
    <cellStyle name="Обычный 3 2 3 5 2 2 3 2 4" xfId="26197"/>
    <cellStyle name="Обычный 3 2 3 5 2 2 3 2 4 2" xfId="54481"/>
    <cellStyle name="Обычный 3 2 3 5 2 2 3 2 5" xfId="32472"/>
    <cellStyle name="Обычный 3 2 3 5 2 2 3 3" xfId="12214"/>
    <cellStyle name="Обычный 3 2 3 5 2 2 3 3 2" xfId="40499"/>
    <cellStyle name="Обычный 3 2 3 5 2 2 3 4" xfId="16355"/>
    <cellStyle name="Обычный 3 2 3 5 2 2 3 4 2" xfId="44640"/>
    <cellStyle name="Обычный 3 2 3 5 2 2 3 5" xfId="26196"/>
    <cellStyle name="Обычный 3 2 3 5 2 2 3 5 2" xfId="54480"/>
    <cellStyle name="Обычный 3 2 3 5 2 2 3 6" xfId="30497"/>
    <cellStyle name="Обычный 3 2 3 5 2 2 3 7" xfId="60934"/>
    <cellStyle name="Обычный 3 2 3 5 2 2 4" xfId="2865"/>
    <cellStyle name="Обычный 3 2 3 5 2 2 4 2" xfId="12216"/>
    <cellStyle name="Обычный 3 2 3 5 2 2 4 2 2" xfId="40501"/>
    <cellStyle name="Обычный 3 2 3 5 2 2 4 3" xfId="17013"/>
    <cellStyle name="Обычный 3 2 3 5 2 2 4 3 2" xfId="45298"/>
    <cellStyle name="Обычный 3 2 3 5 2 2 4 4" xfId="26198"/>
    <cellStyle name="Обычный 3 2 3 5 2 2 4 4 2" xfId="54482"/>
    <cellStyle name="Обычный 3 2 3 5 2 2 4 5" xfId="31155"/>
    <cellStyle name="Обычный 3 2 3 5 2 2 5" xfId="5465"/>
    <cellStyle name="Обычный 3 2 3 5 2 2 5 2" xfId="12217"/>
    <cellStyle name="Обычный 3 2 3 5 2 2 5 2 2" xfId="40502"/>
    <cellStyle name="Обычный 3 2 3 5 2 2 5 3" xfId="26199"/>
    <cellStyle name="Обычный 3 2 3 5 2 2 5 3 2" xfId="54483"/>
    <cellStyle name="Обычный 3 2 3 5 2 2 5 4" xfId="33754"/>
    <cellStyle name="Обычный 3 2 3 5 2 2 6" xfId="6783"/>
    <cellStyle name="Обычный 3 2 3 5 2 2 6 2" xfId="12218"/>
    <cellStyle name="Обычный 3 2 3 5 2 2 6 2 2" xfId="40503"/>
    <cellStyle name="Обычный 3 2 3 5 2 2 6 3" xfId="26200"/>
    <cellStyle name="Обычный 3 2 3 5 2 2 6 3 2" xfId="54484"/>
    <cellStyle name="Обычный 3 2 3 5 2 2 6 4" xfId="35070"/>
    <cellStyle name="Обычный 3 2 3 5 2 2 7" xfId="12209"/>
    <cellStyle name="Обычный 3 2 3 5 2 2 7 2" xfId="40494"/>
    <cellStyle name="Обычный 3 2 3 5 2 2 8" xfId="15038"/>
    <cellStyle name="Обычный 3 2 3 5 2 2 8 2" xfId="43323"/>
    <cellStyle name="Обычный 3 2 3 5 2 2 9" xfId="19658"/>
    <cellStyle name="Обычный 3 2 3 5 2 2 9 2" xfId="47942"/>
    <cellStyle name="Обычный 3 2 3 5 2 3" xfId="1391"/>
    <cellStyle name="Обычный 3 2 3 5 2 3 10" xfId="29682"/>
    <cellStyle name="Обычный 3 2 3 5 2 3 11" xfId="58236"/>
    <cellStyle name="Обычный 3 2 3 5 2 3 12" xfId="59582"/>
    <cellStyle name="Обычный 3 2 3 5 2 3 2" xfId="3367"/>
    <cellStyle name="Обычный 3 2 3 5 2 3 2 2" xfId="12220"/>
    <cellStyle name="Обычный 3 2 3 5 2 3 2 2 2" xfId="40505"/>
    <cellStyle name="Обычный 3 2 3 5 2 3 2 3" xfId="17515"/>
    <cellStyle name="Обычный 3 2 3 5 2 3 2 3 2" xfId="45800"/>
    <cellStyle name="Обычный 3 2 3 5 2 3 2 4" xfId="26202"/>
    <cellStyle name="Обычный 3 2 3 5 2 3 2 4 2" xfId="54486"/>
    <cellStyle name="Обычный 3 2 3 5 2 3 2 5" xfId="31657"/>
    <cellStyle name="Обычный 3 2 3 5 2 3 2 6" xfId="60936"/>
    <cellStyle name="Обычный 3 2 3 5 2 3 3" xfId="5467"/>
    <cellStyle name="Обычный 3 2 3 5 2 3 3 2" xfId="12221"/>
    <cellStyle name="Обычный 3 2 3 5 2 3 3 2 2" xfId="40506"/>
    <cellStyle name="Обычный 3 2 3 5 2 3 3 3" xfId="26203"/>
    <cellStyle name="Обычный 3 2 3 5 2 3 3 3 2" xfId="54487"/>
    <cellStyle name="Обычный 3 2 3 5 2 3 3 4" xfId="33756"/>
    <cellStyle name="Обычный 3 2 3 5 2 3 4" xfId="6785"/>
    <cellStyle name="Обычный 3 2 3 5 2 3 4 2" xfId="12222"/>
    <cellStyle name="Обычный 3 2 3 5 2 3 4 2 2" xfId="40507"/>
    <cellStyle name="Обычный 3 2 3 5 2 3 4 3" xfId="26204"/>
    <cellStyle name="Обычный 3 2 3 5 2 3 4 3 2" xfId="54488"/>
    <cellStyle name="Обычный 3 2 3 5 2 3 4 4" xfId="35072"/>
    <cellStyle name="Обычный 3 2 3 5 2 3 5" xfId="12219"/>
    <cellStyle name="Обычный 3 2 3 5 2 3 5 2" xfId="40504"/>
    <cellStyle name="Обычный 3 2 3 5 2 3 6" xfId="15540"/>
    <cellStyle name="Обычный 3 2 3 5 2 3 6 2" xfId="43825"/>
    <cellStyle name="Обычный 3 2 3 5 2 3 7" xfId="19660"/>
    <cellStyle name="Обычный 3 2 3 5 2 3 7 2" xfId="47944"/>
    <cellStyle name="Обычный 3 2 3 5 2 3 8" xfId="20929"/>
    <cellStyle name="Обычный 3 2 3 5 2 3 8 2" xfId="49213"/>
    <cellStyle name="Обычный 3 2 3 5 2 3 9" xfId="26201"/>
    <cellStyle name="Обычный 3 2 3 5 2 3 9 2" xfId="54485"/>
    <cellStyle name="Обычный 3 2 3 5 2 4" xfId="1878"/>
    <cellStyle name="Обычный 3 2 3 5 2 4 2" xfId="3853"/>
    <cellStyle name="Обычный 3 2 3 5 2 4 2 2" xfId="12224"/>
    <cellStyle name="Обычный 3 2 3 5 2 4 2 2 2" xfId="40509"/>
    <cellStyle name="Обычный 3 2 3 5 2 4 2 3" xfId="18001"/>
    <cellStyle name="Обычный 3 2 3 5 2 4 2 3 2" xfId="46286"/>
    <cellStyle name="Обычный 3 2 3 5 2 4 2 4" xfId="26206"/>
    <cellStyle name="Обычный 3 2 3 5 2 4 2 4 2" xfId="54490"/>
    <cellStyle name="Обычный 3 2 3 5 2 4 2 5" xfId="32143"/>
    <cellStyle name="Обычный 3 2 3 5 2 4 3" xfId="12223"/>
    <cellStyle name="Обычный 3 2 3 5 2 4 3 2" xfId="40508"/>
    <cellStyle name="Обычный 3 2 3 5 2 4 4" xfId="16026"/>
    <cellStyle name="Обычный 3 2 3 5 2 4 4 2" xfId="44311"/>
    <cellStyle name="Обычный 3 2 3 5 2 4 5" xfId="26205"/>
    <cellStyle name="Обычный 3 2 3 5 2 4 5 2" xfId="54489"/>
    <cellStyle name="Обычный 3 2 3 5 2 4 6" xfId="30168"/>
    <cellStyle name="Обычный 3 2 3 5 2 4 7" xfId="60933"/>
    <cellStyle name="Обычный 3 2 3 5 2 5" xfId="2536"/>
    <cellStyle name="Обычный 3 2 3 5 2 5 2" xfId="12225"/>
    <cellStyle name="Обычный 3 2 3 5 2 5 2 2" xfId="40510"/>
    <cellStyle name="Обычный 3 2 3 5 2 5 3" xfId="16684"/>
    <cellStyle name="Обычный 3 2 3 5 2 5 3 2" xfId="44969"/>
    <cellStyle name="Обычный 3 2 3 5 2 5 4" xfId="26207"/>
    <cellStyle name="Обычный 3 2 3 5 2 5 4 2" xfId="54491"/>
    <cellStyle name="Обычный 3 2 3 5 2 5 5" xfId="30826"/>
    <cellStyle name="Обычный 3 2 3 5 2 6" xfId="5464"/>
    <cellStyle name="Обычный 3 2 3 5 2 6 2" xfId="12226"/>
    <cellStyle name="Обычный 3 2 3 5 2 6 2 2" xfId="40511"/>
    <cellStyle name="Обычный 3 2 3 5 2 6 3" xfId="26208"/>
    <cellStyle name="Обычный 3 2 3 5 2 6 3 2" xfId="54492"/>
    <cellStyle name="Обычный 3 2 3 5 2 6 4" xfId="33753"/>
    <cellStyle name="Обычный 3 2 3 5 2 7" xfId="6782"/>
    <cellStyle name="Обычный 3 2 3 5 2 7 2" xfId="12227"/>
    <cellStyle name="Обычный 3 2 3 5 2 7 2 2" xfId="40512"/>
    <cellStyle name="Обычный 3 2 3 5 2 7 3" xfId="26209"/>
    <cellStyle name="Обычный 3 2 3 5 2 7 3 2" xfId="54493"/>
    <cellStyle name="Обычный 3 2 3 5 2 7 4" xfId="35069"/>
    <cellStyle name="Обычный 3 2 3 5 2 8" xfId="12208"/>
    <cellStyle name="Обычный 3 2 3 5 2 8 2" xfId="40493"/>
    <cellStyle name="Обычный 3 2 3 5 2 9" xfId="14709"/>
    <cellStyle name="Обычный 3 2 3 5 2 9 2" xfId="42994"/>
    <cellStyle name="Обычный 3 2 3 5 20" xfId="57262"/>
    <cellStyle name="Обычный 3 2 3 5 21" xfId="58232"/>
    <cellStyle name="Обычный 3 2 3 5 22" xfId="59578"/>
    <cellStyle name="Обычный 3 2 3 5 3" xfId="722"/>
    <cellStyle name="Обычный 3 2 3 5 3 10" xfId="20930"/>
    <cellStyle name="Обычный 3 2 3 5 3 10 2" xfId="49214"/>
    <cellStyle name="Обычный 3 2 3 5 3 11" xfId="26210"/>
    <cellStyle name="Обычный 3 2 3 5 3 11 2" xfId="54494"/>
    <cellStyle name="Обычный 3 2 3 5 3 12" xfId="29016"/>
    <cellStyle name="Обычный 3 2 3 5 3 13" xfId="58237"/>
    <cellStyle name="Обычный 3 2 3 5 3 14" xfId="59583"/>
    <cellStyle name="Обычный 3 2 3 5 3 2" xfId="1393"/>
    <cellStyle name="Обычный 3 2 3 5 3 2 10" xfId="29684"/>
    <cellStyle name="Обычный 3 2 3 5 3 2 11" xfId="58238"/>
    <cellStyle name="Обычный 3 2 3 5 3 2 12" xfId="59584"/>
    <cellStyle name="Обычный 3 2 3 5 3 2 2" xfId="3369"/>
    <cellStyle name="Обычный 3 2 3 5 3 2 2 2" xfId="12230"/>
    <cellStyle name="Обычный 3 2 3 5 3 2 2 2 2" xfId="40515"/>
    <cellStyle name="Обычный 3 2 3 5 3 2 2 3" xfId="17517"/>
    <cellStyle name="Обычный 3 2 3 5 3 2 2 3 2" xfId="45802"/>
    <cellStyle name="Обычный 3 2 3 5 3 2 2 4" xfId="26212"/>
    <cellStyle name="Обычный 3 2 3 5 3 2 2 4 2" xfId="54496"/>
    <cellStyle name="Обычный 3 2 3 5 3 2 2 5" xfId="31659"/>
    <cellStyle name="Обычный 3 2 3 5 3 2 2 6" xfId="60938"/>
    <cellStyle name="Обычный 3 2 3 5 3 2 3" xfId="5469"/>
    <cellStyle name="Обычный 3 2 3 5 3 2 3 2" xfId="12231"/>
    <cellStyle name="Обычный 3 2 3 5 3 2 3 2 2" xfId="40516"/>
    <cellStyle name="Обычный 3 2 3 5 3 2 3 3" xfId="26213"/>
    <cellStyle name="Обычный 3 2 3 5 3 2 3 3 2" xfId="54497"/>
    <cellStyle name="Обычный 3 2 3 5 3 2 3 4" xfId="33758"/>
    <cellStyle name="Обычный 3 2 3 5 3 2 4" xfId="6787"/>
    <cellStyle name="Обычный 3 2 3 5 3 2 4 2" xfId="12232"/>
    <cellStyle name="Обычный 3 2 3 5 3 2 4 2 2" xfId="40517"/>
    <cellStyle name="Обычный 3 2 3 5 3 2 4 3" xfId="26214"/>
    <cellStyle name="Обычный 3 2 3 5 3 2 4 3 2" xfId="54498"/>
    <cellStyle name="Обычный 3 2 3 5 3 2 4 4" xfId="35074"/>
    <cellStyle name="Обычный 3 2 3 5 3 2 5" xfId="12229"/>
    <cellStyle name="Обычный 3 2 3 5 3 2 5 2" xfId="40514"/>
    <cellStyle name="Обычный 3 2 3 5 3 2 6" xfId="15542"/>
    <cellStyle name="Обычный 3 2 3 5 3 2 6 2" xfId="43827"/>
    <cellStyle name="Обычный 3 2 3 5 3 2 7" xfId="19662"/>
    <cellStyle name="Обычный 3 2 3 5 3 2 7 2" xfId="47946"/>
    <cellStyle name="Обычный 3 2 3 5 3 2 8" xfId="20931"/>
    <cellStyle name="Обычный 3 2 3 5 3 2 8 2" xfId="49215"/>
    <cellStyle name="Обычный 3 2 3 5 3 2 9" xfId="26211"/>
    <cellStyle name="Обычный 3 2 3 5 3 2 9 2" xfId="54495"/>
    <cellStyle name="Обычный 3 2 3 5 3 3" xfId="2043"/>
    <cellStyle name="Обычный 3 2 3 5 3 3 2" xfId="4018"/>
    <cellStyle name="Обычный 3 2 3 5 3 3 2 2" xfId="12234"/>
    <cellStyle name="Обычный 3 2 3 5 3 3 2 2 2" xfId="40519"/>
    <cellStyle name="Обычный 3 2 3 5 3 3 2 3" xfId="18166"/>
    <cellStyle name="Обычный 3 2 3 5 3 3 2 3 2" xfId="46451"/>
    <cellStyle name="Обычный 3 2 3 5 3 3 2 4" xfId="26216"/>
    <cellStyle name="Обычный 3 2 3 5 3 3 2 4 2" xfId="54500"/>
    <cellStyle name="Обычный 3 2 3 5 3 3 2 5" xfId="32308"/>
    <cellStyle name="Обычный 3 2 3 5 3 3 3" xfId="12233"/>
    <cellStyle name="Обычный 3 2 3 5 3 3 3 2" xfId="40518"/>
    <cellStyle name="Обычный 3 2 3 5 3 3 4" xfId="16191"/>
    <cellStyle name="Обычный 3 2 3 5 3 3 4 2" xfId="44476"/>
    <cellStyle name="Обычный 3 2 3 5 3 3 5" xfId="26215"/>
    <cellStyle name="Обычный 3 2 3 5 3 3 5 2" xfId="54499"/>
    <cellStyle name="Обычный 3 2 3 5 3 3 6" xfId="30333"/>
    <cellStyle name="Обычный 3 2 3 5 3 3 7" xfId="60937"/>
    <cellStyle name="Обычный 3 2 3 5 3 4" xfId="2701"/>
    <cellStyle name="Обычный 3 2 3 5 3 4 2" xfId="12235"/>
    <cellStyle name="Обычный 3 2 3 5 3 4 2 2" xfId="40520"/>
    <cellStyle name="Обычный 3 2 3 5 3 4 3" xfId="16849"/>
    <cellStyle name="Обычный 3 2 3 5 3 4 3 2" xfId="45134"/>
    <cellStyle name="Обычный 3 2 3 5 3 4 4" xfId="26217"/>
    <cellStyle name="Обычный 3 2 3 5 3 4 4 2" xfId="54501"/>
    <cellStyle name="Обычный 3 2 3 5 3 4 5" xfId="30991"/>
    <cellStyle name="Обычный 3 2 3 5 3 5" xfId="5468"/>
    <cellStyle name="Обычный 3 2 3 5 3 5 2" xfId="12236"/>
    <cellStyle name="Обычный 3 2 3 5 3 5 2 2" xfId="40521"/>
    <cellStyle name="Обычный 3 2 3 5 3 5 3" xfId="26218"/>
    <cellStyle name="Обычный 3 2 3 5 3 5 3 2" xfId="54502"/>
    <cellStyle name="Обычный 3 2 3 5 3 5 4" xfId="33757"/>
    <cellStyle name="Обычный 3 2 3 5 3 6" xfId="6786"/>
    <cellStyle name="Обычный 3 2 3 5 3 6 2" xfId="12237"/>
    <cellStyle name="Обычный 3 2 3 5 3 6 2 2" xfId="40522"/>
    <cellStyle name="Обычный 3 2 3 5 3 6 3" xfId="26219"/>
    <cellStyle name="Обычный 3 2 3 5 3 6 3 2" xfId="54503"/>
    <cellStyle name="Обычный 3 2 3 5 3 6 4" xfId="35073"/>
    <cellStyle name="Обычный 3 2 3 5 3 7" xfId="12228"/>
    <cellStyle name="Обычный 3 2 3 5 3 7 2" xfId="40513"/>
    <cellStyle name="Обычный 3 2 3 5 3 8" xfId="14874"/>
    <cellStyle name="Обычный 3 2 3 5 3 8 2" xfId="43159"/>
    <cellStyle name="Обычный 3 2 3 5 3 9" xfId="19661"/>
    <cellStyle name="Обычный 3 2 3 5 3 9 2" xfId="47945"/>
    <cellStyle name="Обычный 3 2 3 5 4" xfId="1390"/>
    <cellStyle name="Обычный 3 2 3 5 4 10" xfId="29681"/>
    <cellStyle name="Обычный 3 2 3 5 4 11" xfId="58239"/>
    <cellStyle name="Обычный 3 2 3 5 4 12" xfId="59585"/>
    <cellStyle name="Обычный 3 2 3 5 4 2" xfId="3366"/>
    <cellStyle name="Обычный 3 2 3 5 4 2 2" xfId="12239"/>
    <cellStyle name="Обычный 3 2 3 5 4 2 2 2" xfId="40524"/>
    <cellStyle name="Обычный 3 2 3 5 4 2 3" xfId="17514"/>
    <cellStyle name="Обычный 3 2 3 5 4 2 3 2" xfId="45799"/>
    <cellStyle name="Обычный 3 2 3 5 4 2 4" xfId="26221"/>
    <cellStyle name="Обычный 3 2 3 5 4 2 4 2" xfId="54505"/>
    <cellStyle name="Обычный 3 2 3 5 4 2 5" xfId="31656"/>
    <cellStyle name="Обычный 3 2 3 5 4 2 6" xfId="60939"/>
    <cellStyle name="Обычный 3 2 3 5 4 3" xfId="5470"/>
    <cellStyle name="Обычный 3 2 3 5 4 3 2" xfId="12240"/>
    <cellStyle name="Обычный 3 2 3 5 4 3 2 2" xfId="40525"/>
    <cellStyle name="Обычный 3 2 3 5 4 3 3" xfId="26222"/>
    <cellStyle name="Обычный 3 2 3 5 4 3 3 2" xfId="54506"/>
    <cellStyle name="Обычный 3 2 3 5 4 3 4" xfId="33759"/>
    <cellStyle name="Обычный 3 2 3 5 4 4" xfId="6788"/>
    <cellStyle name="Обычный 3 2 3 5 4 4 2" xfId="12241"/>
    <cellStyle name="Обычный 3 2 3 5 4 4 2 2" xfId="40526"/>
    <cellStyle name="Обычный 3 2 3 5 4 4 3" xfId="26223"/>
    <cellStyle name="Обычный 3 2 3 5 4 4 3 2" xfId="54507"/>
    <cellStyle name="Обычный 3 2 3 5 4 4 4" xfId="35075"/>
    <cellStyle name="Обычный 3 2 3 5 4 5" xfId="12238"/>
    <cellStyle name="Обычный 3 2 3 5 4 5 2" xfId="40523"/>
    <cellStyle name="Обычный 3 2 3 5 4 6" xfId="15539"/>
    <cellStyle name="Обычный 3 2 3 5 4 6 2" xfId="43824"/>
    <cellStyle name="Обычный 3 2 3 5 4 7" xfId="19663"/>
    <cellStyle name="Обычный 3 2 3 5 4 7 2" xfId="47947"/>
    <cellStyle name="Обычный 3 2 3 5 4 8" xfId="20932"/>
    <cellStyle name="Обычный 3 2 3 5 4 8 2" xfId="49216"/>
    <cellStyle name="Обычный 3 2 3 5 4 9" xfId="26220"/>
    <cellStyle name="Обычный 3 2 3 5 4 9 2" xfId="54504"/>
    <cellStyle name="Обычный 3 2 3 5 5" xfId="1714"/>
    <cellStyle name="Обычный 3 2 3 5 5 2" xfId="3689"/>
    <cellStyle name="Обычный 3 2 3 5 5 2 2" xfId="12243"/>
    <cellStyle name="Обычный 3 2 3 5 5 2 2 2" xfId="40528"/>
    <cellStyle name="Обычный 3 2 3 5 5 2 3" xfId="17837"/>
    <cellStyle name="Обычный 3 2 3 5 5 2 3 2" xfId="46122"/>
    <cellStyle name="Обычный 3 2 3 5 5 2 4" xfId="26225"/>
    <cellStyle name="Обычный 3 2 3 5 5 2 4 2" xfId="54509"/>
    <cellStyle name="Обычный 3 2 3 5 5 2 5" xfId="31979"/>
    <cellStyle name="Обычный 3 2 3 5 5 3" xfId="12242"/>
    <cellStyle name="Обычный 3 2 3 5 5 3 2" xfId="40527"/>
    <cellStyle name="Обычный 3 2 3 5 5 4" xfId="15862"/>
    <cellStyle name="Обычный 3 2 3 5 5 4 2" xfId="44147"/>
    <cellStyle name="Обычный 3 2 3 5 5 5" xfId="26224"/>
    <cellStyle name="Обычный 3 2 3 5 5 5 2" xfId="54508"/>
    <cellStyle name="Обычный 3 2 3 5 5 6" xfId="30004"/>
    <cellStyle name="Обычный 3 2 3 5 5 7" xfId="60932"/>
    <cellStyle name="Обычный 3 2 3 5 6" xfId="2372"/>
    <cellStyle name="Обычный 3 2 3 5 6 2" xfId="12244"/>
    <cellStyle name="Обычный 3 2 3 5 6 2 2" xfId="40529"/>
    <cellStyle name="Обычный 3 2 3 5 6 3" xfId="16520"/>
    <cellStyle name="Обычный 3 2 3 5 6 3 2" xfId="44805"/>
    <cellStyle name="Обычный 3 2 3 5 6 4" xfId="26226"/>
    <cellStyle name="Обычный 3 2 3 5 6 4 2" xfId="54510"/>
    <cellStyle name="Обычный 3 2 3 5 6 5" xfId="30662"/>
    <cellStyle name="Обычный 3 2 3 5 7" xfId="4348"/>
    <cellStyle name="Обычный 3 2 3 5 7 2" xfId="12245"/>
    <cellStyle name="Обычный 3 2 3 5 7 2 2" xfId="40530"/>
    <cellStyle name="Обычный 3 2 3 5 7 3" xfId="18496"/>
    <cellStyle name="Обычный 3 2 3 5 7 3 2" xfId="46781"/>
    <cellStyle name="Обычный 3 2 3 5 7 4" xfId="26227"/>
    <cellStyle name="Обычный 3 2 3 5 7 4 2" xfId="54511"/>
    <cellStyle name="Обычный 3 2 3 5 7 5" xfId="32638"/>
    <cellStyle name="Обычный 3 2 3 5 8" xfId="4511"/>
    <cellStyle name="Обычный 3 2 3 5 8 2" xfId="12246"/>
    <cellStyle name="Обычный 3 2 3 5 8 2 2" xfId="40531"/>
    <cellStyle name="Обычный 3 2 3 5 8 3" xfId="18659"/>
    <cellStyle name="Обычный 3 2 3 5 8 3 2" xfId="46944"/>
    <cellStyle name="Обычный 3 2 3 5 8 4" xfId="26228"/>
    <cellStyle name="Обычный 3 2 3 5 8 4 2" xfId="54512"/>
    <cellStyle name="Обычный 3 2 3 5 8 5" xfId="32801"/>
    <cellStyle name="Обычный 3 2 3 5 9" xfId="5463"/>
    <cellStyle name="Обычный 3 2 3 5 9 2" xfId="12247"/>
    <cellStyle name="Обычный 3 2 3 5 9 2 2" xfId="40532"/>
    <cellStyle name="Обычный 3 2 3 5 9 3" xfId="26229"/>
    <cellStyle name="Обычный 3 2 3 5 9 3 2" xfId="54513"/>
    <cellStyle name="Обычный 3 2 3 5 9 4" xfId="33752"/>
    <cellStyle name="Обычный 3 2 3 6" xfId="539"/>
    <cellStyle name="Обычный 3 2 3 6 10" xfId="19664"/>
    <cellStyle name="Обычный 3 2 3 6 10 2" xfId="47948"/>
    <cellStyle name="Обычный 3 2 3 6 11" xfId="20933"/>
    <cellStyle name="Обычный 3 2 3 6 11 2" xfId="49217"/>
    <cellStyle name="Обычный 3 2 3 6 12" xfId="26230"/>
    <cellStyle name="Обычный 3 2 3 6 12 2" xfId="54514"/>
    <cellStyle name="Обычный 3 2 3 6 13" xfId="28840"/>
    <cellStyle name="Обычный 3 2 3 6 14" xfId="58240"/>
    <cellStyle name="Обычный 3 2 3 6 15" xfId="59586"/>
    <cellStyle name="Обычный 3 2 3 6 2" xfId="877"/>
    <cellStyle name="Обычный 3 2 3 6 2 10" xfId="20934"/>
    <cellStyle name="Обычный 3 2 3 6 2 10 2" xfId="49218"/>
    <cellStyle name="Обычный 3 2 3 6 2 11" xfId="26231"/>
    <cellStyle name="Обычный 3 2 3 6 2 11 2" xfId="54515"/>
    <cellStyle name="Обычный 3 2 3 6 2 12" xfId="29169"/>
    <cellStyle name="Обычный 3 2 3 6 2 13" xfId="58241"/>
    <cellStyle name="Обычный 3 2 3 6 2 14" xfId="59587"/>
    <cellStyle name="Обычный 3 2 3 6 2 2" xfId="1395"/>
    <cellStyle name="Обычный 3 2 3 6 2 2 10" xfId="29686"/>
    <cellStyle name="Обычный 3 2 3 6 2 2 11" xfId="58242"/>
    <cellStyle name="Обычный 3 2 3 6 2 2 12" xfId="59588"/>
    <cellStyle name="Обычный 3 2 3 6 2 2 2" xfId="3371"/>
    <cellStyle name="Обычный 3 2 3 6 2 2 2 2" xfId="12251"/>
    <cellStyle name="Обычный 3 2 3 6 2 2 2 2 2" xfId="40536"/>
    <cellStyle name="Обычный 3 2 3 6 2 2 2 3" xfId="17519"/>
    <cellStyle name="Обычный 3 2 3 6 2 2 2 3 2" xfId="45804"/>
    <cellStyle name="Обычный 3 2 3 6 2 2 2 4" xfId="26233"/>
    <cellStyle name="Обычный 3 2 3 6 2 2 2 4 2" xfId="54517"/>
    <cellStyle name="Обычный 3 2 3 6 2 2 2 5" xfId="31661"/>
    <cellStyle name="Обычный 3 2 3 6 2 2 2 6" xfId="60942"/>
    <cellStyle name="Обычный 3 2 3 6 2 2 3" xfId="5473"/>
    <cellStyle name="Обычный 3 2 3 6 2 2 3 2" xfId="12252"/>
    <cellStyle name="Обычный 3 2 3 6 2 2 3 2 2" xfId="40537"/>
    <cellStyle name="Обычный 3 2 3 6 2 2 3 3" xfId="26234"/>
    <cellStyle name="Обычный 3 2 3 6 2 2 3 3 2" xfId="54518"/>
    <cellStyle name="Обычный 3 2 3 6 2 2 3 4" xfId="33762"/>
    <cellStyle name="Обычный 3 2 3 6 2 2 4" xfId="6791"/>
    <cellStyle name="Обычный 3 2 3 6 2 2 4 2" xfId="12253"/>
    <cellStyle name="Обычный 3 2 3 6 2 2 4 2 2" xfId="40538"/>
    <cellStyle name="Обычный 3 2 3 6 2 2 4 3" xfId="26235"/>
    <cellStyle name="Обычный 3 2 3 6 2 2 4 3 2" xfId="54519"/>
    <cellStyle name="Обычный 3 2 3 6 2 2 4 4" xfId="35078"/>
    <cellStyle name="Обычный 3 2 3 6 2 2 5" xfId="12250"/>
    <cellStyle name="Обычный 3 2 3 6 2 2 5 2" xfId="40535"/>
    <cellStyle name="Обычный 3 2 3 6 2 2 6" xfId="15544"/>
    <cellStyle name="Обычный 3 2 3 6 2 2 6 2" xfId="43829"/>
    <cellStyle name="Обычный 3 2 3 6 2 2 7" xfId="19666"/>
    <cellStyle name="Обычный 3 2 3 6 2 2 7 2" xfId="47950"/>
    <cellStyle name="Обычный 3 2 3 6 2 2 8" xfId="20935"/>
    <cellStyle name="Обычный 3 2 3 6 2 2 8 2" xfId="49219"/>
    <cellStyle name="Обычный 3 2 3 6 2 2 9" xfId="26232"/>
    <cellStyle name="Обычный 3 2 3 6 2 2 9 2" xfId="54516"/>
    <cellStyle name="Обычный 3 2 3 6 2 3" xfId="2196"/>
    <cellStyle name="Обычный 3 2 3 6 2 3 2" xfId="4171"/>
    <cellStyle name="Обычный 3 2 3 6 2 3 2 2" xfId="12255"/>
    <cellStyle name="Обычный 3 2 3 6 2 3 2 2 2" xfId="40540"/>
    <cellStyle name="Обычный 3 2 3 6 2 3 2 3" xfId="18319"/>
    <cellStyle name="Обычный 3 2 3 6 2 3 2 3 2" xfId="46604"/>
    <cellStyle name="Обычный 3 2 3 6 2 3 2 4" xfId="26237"/>
    <cellStyle name="Обычный 3 2 3 6 2 3 2 4 2" xfId="54521"/>
    <cellStyle name="Обычный 3 2 3 6 2 3 2 5" xfId="32461"/>
    <cellStyle name="Обычный 3 2 3 6 2 3 3" xfId="12254"/>
    <cellStyle name="Обычный 3 2 3 6 2 3 3 2" xfId="40539"/>
    <cellStyle name="Обычный 3 2 3 6 2 3 4" xfId="16344"/>
    <cellStyle name="Обычный 3 2 3 6 2 3 4 2" xfId="44629"/>
    <cellStyle name="Обычный 3 2 3 6 2 3 5" xfId="26236"/>
    <cellStyle name="Обычный 3 2 3 6 2 3 5 2" xfId="54520"/>
    <cellStyle name="Обычный 3 2 3 6 2 3 6" xfId="30486"/>
    <cellStyle name="Обычный 3 2 3 6 2 3 7" xfId="60941"/>
    <cellStyle name="Обычный 3 2 3 6 2 4" xfId="2854"/>
    <cellStyle name="Обычный 3 2 3 6 2 4 2" xfId="12256"/>
    <cellStyle name="Обычный 3 2 3 6 2 4 2 2" xfId="40541"/>
    <cellStyle name="Обычный 3 2 3 6 2 4 3" xfId="17002"/>
    <cellStyle name="Обычный 3 2 3 6 2 4 3 2" xfId="45287"/>
    <cellStyle name="Обычный 3 2 3 6 2 4 4" xfId="26238"/>
    <cellStyle name="Обычный 3 2 3 6 2 4 4 2" xfId="54522"/>
    <cellStyle name="Обычный 3 2 3 6 2 4 5" xfId="31144"/>
    <cellStyle name="Обычный 3 2 3 6 2 5" xfId="5472"/>
    <cellStyle name="Обычный 3 2 3 6 2 5 2" xfId="12257"/>
    <cellStyle name="Обычный 3 2 3 6 2 5 2 2" xfId="40542"/>
    <cellStyle name="Обычный 3 2 3 6 2 5 3" xfId="26239"/>
    <cellStyle name="Обычный 3 2 3 6 2 5 3 2" xfId="54523"/>
    <cellStyle name="Обычный 3 2 3 6 2 5 4" xfId="33761"/>
    <cellStyle name="Обычный 3 2 3 6 2 6" xfId="6790"/>
    <cellStyle name="Обычный 3 2 3 6 2 6 2" xfId="12258"/>
    <cellStyle name="Обычный 3 2 3 6 2 6 2 2" xfId="40543"/>
    <cellStyle name="Обычный 3 2 3 6 2 6 3" xfId="26240"/>
    <cellStyle name="Обычный 3 2 3 6 2 6 3 2" xfId="54524"/>
    <cellStyle name="Обычный 3 2 3 6 2 6 4" xfId="35077"/>
    <cellStyle name="Обычный 3 2 3 6 2 7" xfId="12249"/>
    <cellStyle name="Обычный 3 2 3 6 2 7 2" xfId="40534"/>
    <cellStyle name="Обычный 3 2 3 6 2 8" xfId="15027"/>
    <cellStyle name="Обычный 3 2 3 6 2 8 2" xfId="43312"/>
    <cellStyle name="Обычный 3 2 3 6 2 9" xfId="19665"/>
    <cellStyle name="Обычный 3 2 3 6 2 9 2" xfId="47949"/>
    <cellStyle name="Обычный 3 2 3 6 3" xfId="1394"/>
    <cellStyle name="Обычный 3 2 3 6 3 10" xfId="29685"/>
    <cellStyle name="Обычный 3 2 3 6 3 11" xfId="58243"/>
    <cellStyle name="Обычный 3 2 3 6 3 12" xfId="59589"/>
    <cellStyle name="Обычный 3 2 3 6 3 2" xfId="3370"/>
    <cellStyle name="Обычный 3 2 3 6 3 2 2" xfId="12260"/>
    <cellStyle name="Обычный 3 2 3 6 3 2 2 2" xfId="40545"/>
    <cellStyle name="Обычный 3 2 3 6 3 2 3" xfId="17518"/>
    <cellStyle name="Обычный 3 2 3 6 3 2 3 2" xfId="45803"/>
    <cellStyle name="Обычный 3 2 3 6 3 2 4" xfId="26242"/>
    <cellStyle name="Обычный 3 2 3 6 3 2 4 2" xfId="54526"/>
    <cellStyle name="Обычный 3 2 3 6 3 2 5" xfId="31660"/>
    <cellStyle name="Обычный 3 2 3 6 3 2 6" xfId="60943"/>
    <cellStyle name="Обычный 3 2 3 6 3 3" xfId="5474"/>
    <cellStyle name="Обычный 3 2 3 6 3 3 2" xfId="12261"/>
    <cellStyle name="Обычный 3 2 3 6 3 3 2 2" xfId="40546"/>
    <cellStyle name="Обычный 3 2 3 6 3 3 3" xfId="26243"/>
    <cellStyle name="Обычный 3 2 3 6 3 3 3 2" xfId="54527"/>
    <cellStyle name="Обычный 3 2 3 6 3 3 4" xfId="33763"/>
    <cellStyle name="Обычный 3 2 3 6 3 4" xfId="6792"/>
    <cellStyle name="Обычный 3 2 3 6 3 4 2" xfId="12262"/>
    <cellStyle name="Обычный 3 2 3 6 3 4 2 2" xfId="40547"/>
    <cellStyle name="Обычный 3 2 3 6 3 4 3" xfId="26244"/>
    <cellStyle name="Обычный 3 2 3 6 3 4 3 2" xfId="54528"/>
    <cellStyle name="Обычный 3 2 3 6 3 4 4" xfId="35079"/>
    <cellStyle name="Обычный 3 2 3 6 3 5" xfId="12259"/>
    <cellStyle name="Обычный 3 2 3 6 3 5 2" xfId="40544"/>
    <cellStyle name="Обычный 3 2 3 6 3 6" xfId="15543"/>
    <cellStyle name="Обычный 3 2 3 6 3 6 2" xfId="43828"/>
    <cellStyle name="Обычный 3 2 3 6 3 7" xfId="19667"/>
    <cellStyle name="Обычный 3 2 3 6 3 7 2" xfId="47951"/>
    <cellStyle name="Обычный 3 2 3 6 3 8" xfId="20936"/>
    <cellStyle name="Обычный 3 2 3 6 3 8 2" xfId="49220"/>
    <cellStyle name="Обычный 3 2 3 6 3 9" xfId="26241"/>
    <cellStyle name="Обычный 3 2 3 6 3 9 2" xfId="54525"/>
    <cellStyle name="Обычный 3 2 3 6 4" xfId="1867"/>
    <cellStyle name="Обычный 3 2 3 6 4 2" xfId="3842"/>
    <cellStyle name="Обычный 3 2 3 6 4 2 2" xfId="12264"/>
    <cellStyle name="Обычный 3 2 3 6 4 2 2 2" xfId="40549"/>
    <cellStyle name="Обычный 3 2 3 6 4 2 3" xfId="17990"/>
    <cellStyle name="Обычный 3 2 3 6 4 2 3 2" xfId="46275"/>
    <cellStyle name="Обычный 3 2 3 6 4 2 4" xfId="26246"/>
    <cellStyle name="Обычный 3 2 3 6 4 2 4 2" xfId="54530"/>
    <cellStyle name="Обычный 3 2 3 6 4 2 5" xfId="32132"/>
    <cellStyle name="Обычный 3 2 3 6 4 3" xfId="12263"/>
    <cellStyle name="Обычный 3 2 3 6 4 3 2" xfId="40548"/>
    <cellStyle name="Обычный 3 2 3 6 4 4" xfId="16015"/>
    <cellStyle name="Обычный 3 2 3 6 4 4 2" xfId="44300"/>
    <cellStyle name="Обычный 3 2 3 6 4 5" xfId="26245"/>
    <cellStyle name="Обычный 3 2 3 6 4 5 2" xfId="54529"/>
    <cellStyle name="Обычный 3 2 3 6 4 6" xfId="30157"/>
    <cellStyle name="Обычный 3 2 3 6 4 7" xfId="60940"/>
    <cellStyle name="Обычный 3 2 3 6 5" xfId="2525"/>
    <cellStyle name="Обычный 3 2 3 6 5 2" xfId="12265"/>
    <cellStyle name="Обычный 3 2 3 6 5 2 2" xfId="40550"/>
    <cellStyle name="Обычный 3 2 3 6 5 3" xfId="16673"/>
    <cellStyle name="Обычный 3 2 3 6 5 3 2" xfId="44958"/>
    <cellStyle name="Обычный 3 2 3 6 5 4" xfId="26247"/>
    <cellStyle name="Обычный 3 2 3 6 5 4 2" xfId="54531"/>
    <cellStyle name="Обычный 3 2 3 6 5 5" xfId="30815"/>
    <cellStyle name="Обычный 3 2 3 6 6" xfId="5471"/>
    <cellStyle name="Обычный 3 2 3 6 6 2" xfId="12266"/>
    <cellStyle name="Обычный 3 2 3 6 6 2 2" xfId="40551"/>
    <cellStyle name="Обычный 3 2 3 6 6 3" xfId="26248"/>
    <cellStyle name="Обычный 3 2 3 6 6 3 2" xfId="54532"/>
    <cellStyle name="Обычный 3 2 3 6 6 4" xfId="33760"/>
    <cellStyle name="Обычный 3 2 3 6 7" xfId="6789"/>
    <cellStyle name="Обычный 3 2 3 6 7 2" xfId="12267"/>
    <cellStyle name="Обычный 3 2 3 6 7 2 2" xfId="40552"/>
    <cellStyle name="Обычный 3 2 3 6 7 3" xfId="26249"/>
    <cellStyle name="Обычный 3 2 3 6 7 3 2" xfId="54533"/>
    <cellStyle name="Обычный 3 2 3 6 7 4" xfId="35076"/>
    <cellStyle name="Обычный 3 2 3 6 8" xfId="12248"/>
    <cellStyle name="Обычный 3 2 3 6 8 2" xfId="40533"/>
    <cellStyle name="Обычный 3 2 3 6 9" xfId="14698"/>
    <cellStyle name="Обычный 3 2 3 6 9 2" xfId="42983"/>
    <cellStyle name="Обычный 3 2 3 7" xfId="711"/>
    <cellStyle name="Обычный 3 2 3 7 10" xfId="20937"/>
    <cellStyle name="Обычный 3 2 3 7 10 2" xfId="49221"/>
    <cellStyle name="Обычный 3 2 3 7 11" xfId="26250"/>
    <cellStyle name="Обычный 3 2 3 7 11 2" xfId="54534"/>
    <cellStyle name="Обычный 3 2 3 7 12" xfId="29005"/>
    <cellStyle name="Обычный 3 2 3 7 13" xfId="58244"/>
    <cellStyle name="Обычный 3 2 3 7 14" xfId="59590"/>
    <cellStyle name="Обычный 3 2 3 7 2" xfId="1396"/>
    <cellStyle name="Обычный 3 2 3 7 2 10" xfId="29687"/>
    <cellStyle name="Обычный 3 2 3 7 2 11" xfId="58245"/>
    <cellStyle name="Обычный 3 2 3 7 2 12" xfId="59591"/>
    <cellStyle name="Обычный 3 2 3 7 2 2" xfId="3372"/>
    <cellStyle name="Обычный 3 2 3 7 2 2 2" xfId="12270"/>
    <cellStyle name="Обычный 3 2 3 7 2 2 2 2" xfId="40555"/>
    <cellStyle name="Обычный 3 2 3 7 2 2 3" xfId="17520"/>
    <cellStyle name="Обычный 3 2 3 7 2 2 3 2" xfId="45805"/>
    <cellStyle name="Обычный 3 2 3 7 2 2 4" xfId="26252"/>
    <cellStyle name="Обычный 3 2 3 7 2 2 4 2" xfId="54536"/>
    <cellStyle name="Обычный 3 2 3 7 2 2 5" xfId="31662"/>
    <cellStyle name="Обычный 3 2 3 7 2 2 6" xfId="60945"/>
    <cellStyle name="Обычный 3 2 3 7 2 3" xfId="5476"/>
    <cellStyle name="Обычный 3 2 3 7 2 3 2" xfId="12271"/>
    <cellStyle name="Обычный 3 2 3 7 2 3 2 2" xfId="40556"/>
    <cellStyle name="Обычный 3 2 3 7 2 3 3" xfId="26253"/>
    <cellStyle name="Обычный 3 2 3 7 2 3 3 2" xfId="54537"/>
    <cellStyle name="Обычный 3 2 3 7 2 3 4" xfId="33765"/>
    <cellStyle name="Обычный 3 2 3 7 2 4" xfId="6794"/>
    <cellStyle name="Обычный 3 2 3 7 2 4 2" xfId="12272"/>
    <cellStyle name="Обычный 3 2 3 7 2 4 2 2" xfId="40557"/>
    <cellStyle name="Обычный 3 2 3 7 2 4 3" xfId="26254"/>
    <cellStyle name="Обычный 3 2 3 7 2 4 3 2" xfId="54538"/>
    <cellStyle name="Обычный 3 2 3 7 2 4 4" xfId="35081"/>
    <cellStyle name="Обычный 3 2 3 7 2 5" xfId="12269"/>
    <cellStyle name="Обычный 3 2 3 7 2 5 2" xfId="40554"/>
    <cellStyle name="Обычный 3 2 3 7 2 6" xfId="15545"/>
    <cellStyle name="Обычный 3 2 3 7 2 6 2" xfId="43830"/>
    <cellStyle name="Обычный 3 2 3 7 2 7" xfId="19669"/>
    <cellStyle name="Обычный 3 2 3 7 2 7 2" xfId="47953"/>
    <cellStyle name="Обычный 3 2 3 7 2 8" xfId="20938"/>
    <cellStyle name="Обычный 3 2 3 7 2 8 2" xfId="49222"/>
    <cellStyle name="Обычный 3 2 3 7 2 9" xfId="26251"/>
    <cellStyle name="Обычный 3 2 3 7 2 9 2" xfId="54535"/>
    <cellStyle name="Обычный 3 2 3 7 3" xfId="2032"/>
    <cellStyle name="Обычный 3 2 3 7 3 2" xfId="4007"/>
    <cellStyle name="Обычный 3 2 3 7 3 2 2" xfId="12274"/>
    <cellStyle name="Обычный 3 2 3 7 3 2 2 2" xfId="40559"/>
    <cellStyle name="Обычный 3 2 3 7 3 2 3" xfId="18155"/>
    <cellStyle name="Обычный 3 2 3 7 3 2 3 2" xfId="46440"/>
    <cellStyle name="Обычный 3 2 3 7 3 2 4" xfId="26256"/>
    <cellStyle name="Обычный 3 2 3 7 3 2 4 2" xfId="54540"/>
    <cellStyle name="Обычный 3 2 3 7 3 2 5" xfId="32297"/>
    <cellStyle name="Обычный 3 2 3 7 3 3" xfId="12273"/>
    <cellStyle name="Обычный 3 2 3 7 3 3 2" xfId="40558"/>
    <cellStyle name="Обычный 3 2 3 7 3 4" xfId="16180"/>
    <cellStyle name="Обычный 3 2 3 7 3 4 2" xfId="44465"/>
    <cellStyle name="Обычный 3 2 3 7 3 5" xfId="26255"/>
    <cellStyle name="Обычный 3 2 3 7 3 5 2" xfId="54539"/>
    <cellStyle name="Обычный 3 2 3 7 3 6" xfId="30322"/>
    <cellStyle name="Обычный 3 2 3 7 3 7" xfId="60944"/>
    <cellStyle name="Обычный 3 2 3 7 4" xfId="2690"/>
    <cellStyle name="Обычный 3 2 3 7 4 2" xfId="12275"/>
    <cellStyle name="Обычный 3 2 3 7 4 2 2" xfId="40560"/>
    <cellStyle name="Обычный 3 2 3 7 4 3" xfId="16838"/>
    <cellStyle name="Обычный 3 2 3 7 4 3 2" xfId="45123"/>
    <cellStyle name="Обычный 3 2 3 7 4 4" xfId="26257"/>
    <cellStyle name="Обычный 3 2 3 7 4 4 2" xfId="54541"/>
    <cellStyle name="Обычный 3 2 3 7 4 5" xfId="30980"/>
    <cellStyle name="Обычный 3 2 3 7 5" xfId="5475"/>
    <cellStyle name="Обычный 3 2 3 7 5 2" xfId="12276"/>
    <cellStyle name="Обычный 3 2 3 7 5 2 2" xfId="40561"/>
    <cellStyle name="Обычный 3 2 3 7 5 3" xfId="26258"/>
    <cellStyle name="Обычный 3 2 3 7 5 3 2" xfId="54542"/>
    <cellStyle name="Обычный 3 2 3 7 5 4" xfId="33764"/>
    <cellStyle name="Обычный 3 2 3 7 6" xfId="6793"/>
    <cellStyle name="Обычный 3 2 3 7 6 2" xfId="12277"/>
    <cellStyle name="Обычный 3 2 3 7 6 2 2" xfId="40562"/>
    <cellStyle name="Обычный 3 2 3 7 6 3" xfId="26259"/>
    <cellStyle name="Обычный 3 2 3 7 6 3 2" xfId="54543"/>
    <cellStyle name="Обычный 3 2 3 7 6 4" xfId="35080"/>
    <cellStyle name="Обычный 3 2 3 7 7" xfId="12268"/>
    <cellStyle name="Обычный 3 2 3 7 7 2" xfId="40553"/>
    <cellStyle name="Обычный 3 2 3 7 8" xfId="14863"/>
    <cellStyle name="Обычный 3 2 3 7 8 2" xfId="43148"/>
    <cellStyle name="Обычный 3 2 3 7 9" xfId="19668"/>
    <cellStyle name="Обычный 3 2 3 7 9 2" xfId="47952"/>
    <cellStyle name="Обычный 3 2 3 8" xfId="1349"/>
    <cellStyle name="Обычный 3 2 3 8 10" xfId="29640"/>
    <cellStyle name="Обычный 3 2 3 8 11" xfId="58246"/>
    <cellStyle name="Обычный 3 2 3 8 12" xfId="59592"/>
    <cellStyle name="Обычный 3 2 3 8 2" xfId="3325"/>
    <cellStyle name="Обычный 3 2 3 8 2 2" xfId="12279"/>
    <cellStyle name="Обычный 3 2 3 8 2 2 2" xfId="40564"/>
    <cellStyle name="Обычный 3 2 3 8 2 3" xfId="17473"/>
    <cellStyle name="Обычный 3 2 3 8 2 3 2" xfId="45758"/>
    <cellStyle name="Обычный 3 2 3 8 2 4" xfId="26261"/>
    <cellStyle name="Обычный 3 2 3 8 2 4 2" xfId="54545"/>
    <cellStyle name="Обычный 3 2 3 8 2 5" xfId="31615"/>
    <cellStyle name="Обычный 3 2 3 8 2 6" xfId="60946"/>
    <cellStyle name="Обычный 3 2 3 8 3" xfId="5477"/>
    <cellStyle name="Обычный 3 2 3 8 3 2" xfId="12280"/>
    <cellStyle name="Обычный 3 2 3 8 3 2 2" xfId="40565"/>
    <cellStyle name="Обычный 3 2 3 8 3 3" xfId="26262"/>
    <cellStyle name="Обычный 3 2 3 8 3 3 2" xfId="54546"/>
    <cellStyle name="Обычный 3 2 3 8 3 4" xfId="33766"/>
    <cellStyle name="Обычный 3 2 3 8 4" xfId="6795"/>
    <cellStyle name="Обычный 3 2 3 8 4 2" xfId="12281"/>
    <cellStyle name="Обычный 3 2 3 8 4 2 2" xfId="40566"/>
    <cellStyle name="Обычный 3 2 3 8 4 3" xfId="26263"/>
    <cellStyle name="Обычный 3 2 3 8 4 3 2" xfId="54547"/>
    <cellStyle name="Обычный 3 2 3 8 4 4" xfId="35082"/>
    <cellStyle name="Обычный 3 2 3 8 5" xfId="12278"/>
    <cellStyle name="Обычный 3 2 3 8 5 2" xfId="40563"/>
    <cellStyle name="Обычный 3 2 3 8 6" xfId="15498"/>
    <cellStyle name="Обычный 3 2 3 8 6 2" xfId="43783"/>
    <cellStyle name="Обычный 3 2 3 8 7" xfId="19670"/>
    <cellStyle name="Обычный 3 2 3 8 7 2" xfId="47954"/>
    <cellStyle name="Обычный 3 2 3 8 8" xfId="20939"/>
    <cellStyle name="Обычный 3 2 3 8 8 2" xfId="49223"/>
    <cellStyle name="Обычный 3 2 3 8 9" xfId="26260"/>
    <cellStyle name="Обычный 3 2 3 8 9 2" xfId="54544"/>
    <cellStyle name="Обычный 3 2 3 9" xfId="1703"/>
    <cellStyle name="Обычный 3 2 3 9 2" xfId="3678"/>
    <cellStyle name="Обычный 3 2 3 9 2 2" xfId="12283"/>
    <cellStyle name="Обычный 3 2 3 9 2 2 2" xfId="40568"/>
    <cellStyle name="Обычный 3 2 3 9 2 3" xfId="17826"/>
    <cellStyle name="Обычный 3 2 3 9 2 3 2" xfId="46111"/>
    <cellStyle name="Обычный 3 2 3 9 2 4" xfId="26265"/>
    <cellStyle name="Обычный 3 2 3 9 2 4 2" xfId="54549"/>
    <cellStyle name="Обычный 3 2 3 9 2 5" xfId="31968"/>
    <cellStyle name="Обычный 3 2 3 9 3" xfId="12282"/>
    <cellStyle name="Обычный 3 2 3 9 3 2" xfId="40567"/>
    <cellStyle name="Обычный 3 2 3 9 4" xfId="15851"/>
    <cellStyle name="Обычный 3 2 3 9 4 2" xfId="44136"/>
    <cellStyle name="Обычный 3 2 3 9 5" xfId="26264"/>
    <cellStyle name="Обычный 3 2 3 9 5 2" xfId="54548"/>
    <cellStyle name="Обычный 3 2 3 9 6" xfId="29993"/>
    <cellStyle name="Обычный 3 2 3 9 7" xfId="60851"/>
    <cellStyle name="Обычный 3 2 4" xfId="309"/>
    <cellStyle name="Обычный 3 2 4 10" xfId="4349"/>
    <cellStyle name="Обычный 3 2 4 10 2" xfId="12285"/>
    <cellStyle name="Обычный 3 2 4 10 2 2" xfId="40570"/>
    <cellStyle name="Обычный 3 2 4 10 3" xfId="18497"/>
    <cellStyle name="Обычный 3 2 4 10 3 2" xfId="46782"/>
    <cellStyle name="Обычный 3 2 4 10 4" xfId="26267"/>
    <cellStyle name="Обычный 3 2 4 10 4 2" xfId="54551"/>
    <cellStyle name="Обычный 3 2 4 10 5" xfId="32639"/>
    <cellStyle name="Обычный 3 2 4 11" xfId="4512"/>
    <cellStyle name="Обычный 3 2 4 11 2" xfId="12286"/>
    <cellStyle name="Обычный 3 2 4 11 2 2" xfId="40571"/>
    <cellStyle name="Обычный 3 2 4 11 3" xfId="18660"/>
    <cellStyle name="Обычный 3 2 4 11 3 2" xfId="46945"/>
    <cellStyle name="Обычный 3 2 4 11 4" xfId="26268"/>
    <cellStyle name="Обычный 3 2 4 11 4 2" xfId="54552"/>
    <cellStyle name="Обычный 3 2 4 11 5" xfId="32802"/>
    <cellStyle name="Обычный 3 2 4 12" xfId="5478"/>
    <cellStyle name="Обычный 3 2 4 12 2" xfId="12287"/>
    <cellStyle name="Обычный 3 2 4 12 2 2" xfId="40572"/>
    <cellStyle name="Обычный 3 2 4 12 3" xfId="26269"/>
    <cellStyle name="Обычный 3 2 4 12 3 2" xfId="54553"/>
    <cellStyle name="Обычный 3 2 4 12 4" xfId="33767"/>
    <cellStyle name="Обычный 3 2 4 13" xfId="6796"/>
    <cellStyle name="Обычный 3 2 4 13 2" xfId="12288"/>
    <cellStyle name="Обычный 3 2 4 13 2 2" xfId="40573"/>
    <cellStyle name="Обычный 3 2 4 13 3" xfId="26270"/>
    <cellStyle name="Обычный 3 2 4 13 3 2" xfId="54554"/>
    <cellStyle name="Обычный 3 2 4 13 4" xfId="35083"/>
    <cellStyle name="Обычный 3 2 4 14" xfId="7311"/>
    <cellStyle name="Обычный 3 2 4 14 2" xfId="12289"/>
    <cellStyle name="Обычный 3 2 4 14 2 2" xfId="40574"/>
    <cellStyle name="Обычный 3 2 4 14 3" xfId="26271"/>
    <cellStyle name="Обычный 3 2 4 14 3 2" xfId="54555"/>
    <cellStyle name="Обычный 3 2 4 14 4" xfId="35596"/>
    <cellStyle name="Обычный 3 2 4 15" xfId="12284"/>
    <cellStyle name="Обычный 3 2 4 15 2" xfId="40569"/>
    <cellStyle name="Обычный 3 2 4 16" xfId="14546"/>
    <cellStyle name="Обычный 3 2 4 16 2" xfId="42831"/>
    <cellStyle name="Обычный 3 2 4 17" xfId="18822"/>
    <cellStyle name="Обычный 3 2 4 17 2" xfId="47106"/>
    <cellStyle name="Обычный 3 2 4 18" xfId="20940"/>
    <cellStyle name="Обычный 3 2 4 18 2" xfId="49224"/>
    <cellStyle name="Обычный 3 2 4 19" xfId="26266"/>
    <cellStyle name="Обычный 3 2 4 19 2" xfId="54550"/>
    <cellStyle name="Обычный 3 2 4 2" xfId="310"/>
    <cellStyle name="Обычный 3 2 4 2 10" xfId="5479"/>
    <cellStyle name="Обычный 3 2 4 2 10 2" xfId="12291"/>
    <cellStyle name="Обычный 3 2 4 2 10 2 2" xfId="40576"/>
    <cellStyle name="Обычный 3 2 4 2 10 3" xfId="26273"/>
    <cellStyle name="Обычный 3 2 4 2 10 3 2" xfId="54557"/>
    <cellStyle name="Обычный 3 2 4 2 10 4" xfId="33768"/>
    <cellStyle name="Обычный 3 2 4 2 11" xfId="6797"/>
    <cellStyle name="Обычный 3 2 4 2 11 2" xfId="12292"/>
    <cellStyle name="Обычный 3 2 4 2 11 2 2" xfId="40577"/>
    <cellStyle name="Обычный 3 2 4 2 11 3" xfId="26274"/>
    <cellStyle name="Обычный 3 2 4 2 11 3 2" xfId="54558"/>
    <cellStyle name="Обычный 3 2 4 2 11 4" xfId="35084"/>
    <cellStyle name="Обычный 3 2 4 2 12" xfId="7312"/>
    <cellStyle name="Обычный 3 2 4 2 12 2" xfId="12293"/>
    <cellStyle name="Обычный 3 2 4 2 12 2 2" xfId="40578"/>
    <cellStyle name="Обычный 3 2 4 2 12 3" xfId="26275"/>
    <cellStyle name="Обычный 3 2 4 2 12 3 2" xfId="54559"/>
    <cellStyle name="Обычный 3 2 4 2 12 4" xfId="35597"/>
    <cellStyle name="Обычный 3 2 4 2 13" xfId="12290"/>
    <cellStyle name="Обычный 3 2 4 2 13 2" xfId="40575"/>
    <cellStyle name="Обычный 3 2 4 2 14" xfId="14547"/>
    <cellStyle name="Обычный 3 2 4 2 14 2" xfId="42832"/>
    <cellStyle name="Обычный 3 2 4 2 15" xfId="18823"/>
    <cellStyle name="Обычный 3 2 4 2 15 2" xfId="47107"/>
    <cellStyle name="Обычный 3 2 4 2 16" xfId="20941"/>
    <cellStyle name="Обычный 3 2 4 2 16 2" xfId="49225"/>
    <cellStyle name="Обычный 3 2 4 2 17" xfId="26272"/>
    <cellStyle name="Обычный 3 2 4 2 17 2" xfId="54556"/>
    <cellStyle name="Обычный 3 2 4 2 18" xfId="28526"/>
    <cellStyle name="Обычный 3 2 4 2 18 2" xfId="56810"/>
    <cellStyle name="Обычный 3 2 4 2 19" xfId="28689"/>
    <cellStyle name="Обычный 3 2 4 2 2" xfId="311"/>
    <cellStyle name="Обычный 3 2 4 2 2 10" xfId="6798"/>
    <cellStyle name="Обычный 3 2 4 2 2 10 2" xfId="12295"/>
    <cellStyle name="Обычный 3 2 4 2 2 10 2 2" xfId="40580"/>
    <cellStyle name="Обычный 3 2 4 2 2 10 3" xfId="26277"/>
    <cellStyle name="Обычный 3 2 4 2 2 10 3 2" xfId="54561"/>
    <cellStyle name="Обычный 3 2 4 2 2 10 4" xfId="35085"/>
    <cellStyle name="Обычный 3 2 4 2 2 11" xfId="7313"/>
    <cellStyle name="Обычный 3 2 4 2 2 11 2" xfId="12296"/>
    <cellStyle name="Обычный 3 2 4 2 2 11 2 2" xfId="40581"/>
    <cellStyle name="Обычный 3 2 4 2 2 11 3" xfId="26278"/>
    <cellStyle name="Обычный 3 2 4 2 2 11 3 2" xfId="54562"/>
    <cellStyle name="Обычный 3 2 4 2 2 11 4" xfId="35598"/>
    <cellStyle name="Обычный 3 2 4 2 2 12" xfId="12294"/>
    <cellStyle name="Обычный 3 2 4 2 2 12 2" xfId="40579"/>
    <cellStyle name="Обычный 3 2 4 2 2 13" xfId="14548"/>
    <cellStyle name="Обычный 3 2 4 2 2 13 2" xfId="42833"/>
    <cellStyle name="Обычный 3 2 4 2 2 14" xfId="18824"/>
    <cellStyle name="Обычный 3 2 4 2 2 14 2" xfId="47108"/>
    <cellStyle name="Обычный 3 2 4 2 2 15" xfId="20942"/>
    <cellStyle name="Обычный 3 2 4 2 2 15 2" xfId="49226"/>
    <cellStyle name="Обычный 3 2 4 2 2 16" xfId="26276"/>
    <cellStyle name="Обычный 3 2 4 2 2 16 2" xfId="54560"/>
    <cellStyle name="Обычный 3 2 4 2 2 17" xfId="28527"/>
    <cellStyle name="Обычный 3 2 4 2 2 17 2" xfId="56811"/>
    <cellStyle name="Обычный 3 2 4 2 2 18" xfId="28690"/>
    <cellStyle name="Обычный 3 2 4 2 2 19" xfId="56971"/>
    <cellStyle name="Обычный 3 2 4 2 2 2" xfId="553"/>
    <cellStyle name="Обычный 3 2 4 2 2 2 10" xfId="19671"/>
    <cellStyle name="Обычный 3 2 4 2 2 2 10 2" xfId="47955"/>
    <cellStyle name="Обычный 3 2 4 2 2 2 11" xfId="20943"/>
    <cellStyle name="Обычный 3 2 4 2 2 2 11 2" xfId="49227"/>
    <cellStyle name="Обычный 3 2 4 2 2 2 12" xfId="26279"/>
    <cellStyle name="Обычный 3 2 4 2 2 2 12 2" xfId="54563"/>
    <cellStyle name="Обычный 3 2 4 2 2 2 13" xfId="28854"/>
    <cellStyle name="Обычный 3 2 4 2 2 2 14" xfId="58250"/>
    <cellStyle name="Обычный 3 2 4 2 2 2 15" xfId="59596"/>
    <cellStyle name="Обычный 3 2 4 2 2 2 2" xfId="891"/>
    <cellStyle name="Обычный 3 2 4 2 2 2 2 10" xfId="20944"/>
    <cellStyle name="Обычный 3 2 4 2 2 2 2 10 2" xfId="49228"/>
    <cellStyle name="Обычный 3 2 4 2 2 2 2 11" xfId="26280"/>
    <cellStyle name="Обычный 3 2 4 2 2 2 2 11 2" xfId="54564"/>
    <cellStyle name="Обычный 3 2 4 2 2 2 2 12" xfId="29183"/>
    <cellStyle name="Обычный 3 2 4 2 2 2 2 13" xfId="58251"/>
    <cellStyle name="Обычный 3 2 4 2 2 2 2 14" xfId="59597"/>
    <cellStyle name="Обычный 3 2 4 2 2 2 2 2" xfId="1401"/>
    <cellStyle name="Обычный 3 2 4 2 2 2 2 2 10" xfId="29692"/>
    <cellStyle name="Обычный 3 2 4 2 2 2 2 2 11" xfId="58252"/>
    <cellStyle name="Обычный 3 2 4 2 2 2 2 2 12" xfId="59598"/>
    <cellStyle name="Обычный 3 2 4 2 2 2 2 2 2" xfId="3377"/>
    <cellStyle name="Обычный 3 2 4 2 2 2 2 2 2 2" xfId="12300"/>
    <cellStyle name="Обычный 3 2 4 2 2 2 2 2 2 2 2" xfId="40585"/>
    <cellStyle name="Обычный 3 2 4 2 2 2 2 2 2 3" xfId="17525"/>
    <cellStyle name="Обычный 3 2 4 2 2 2 2 2 2 3 2" xfId="45810"/>
    <cellStyle name="Обычный 3 2 4 2 2 2 2 2 2 4" xfId="26282"/>
    <cellStyle name="Обычный 3 2 4 2 2 2 2 2 2 4 2" xfId="54566"/>
    <cellStyle name="Обычный 3 2 4 2 2 2 2 2 2 5" xfId="31667"/>
    <cellStyle name="Обычный 3 2 4 2 2 2 2 2 2 6" xfId="60952"/>
    <cellStyle name="Обычный 3 2 4 2 2 2 2 2 3" xfId="5483"/>
    <cellStyle name="Обычный 3 2 4 2 2 2 2 2 3 2" xfId="12301"/>
    <cellStyle name="Обычный 3 2 4 2 2 2 2 2 3 2 2" xfId="40586"/>
    <cellStyle name="Обычный 3 2 4 2 2 2 2 2 3 3" xfId="26283"/>
    <cellStyle name="Обычный 3 2 4 2 2 2 2 2 3 3 2" xfId="54567"/>
    <cellStyle name="Обычный 3 2 4 2 2 2 2 2 3 4" xfId="33772"/>
    <cellStyle name="Обычный 3 2 4 2 2 2 2 2 4" xfId="6801"/>
    <cellStyle name="Обычный 3 2 4 2 2 2 2 2 4 2" xfId="12302"/>
    <cellStyle name="Обычный 3 2 4 2 2 2 2 2 4 2 2" xfId="40587"/>
    <cellStyle name="Обычный 3 2 4 2 2 2 2 2 4 3" xfId="26284"/>
    <cellStyle name="Обычный 3 2 4 2 2 2 2 2 4 3 2" xfId="54568"/>
    <cellStyle name="Обычный 3 2 4 2 2 2 2 2 4 4" xfId="35088"/>
    <cellStyle name="Обычный 3 2 4 2 2 2 2 2 5" xfId="12299"/>
    <cellStyle name="Обычный 3 2 4 2 2 2 2 2 5 2" xfId="40584"/>
    <cellStyle name="Обычный 3 2 4 2 2 2 2 2 6" xfId="15550"/>
    <cellStyle name="Обычный 3 2 4 2 2 2 2 2 6 2" xfId="43835"/>
    <cellStyle name="Обычный 3 2 4 2 2 2 2 2 7" xfId="19673"/>
    <cellStyle name="Обычный 3 2 4 2 2 2 2 2 7 2" xfId="47957"/>
    <cellStyle name="Обычный 3 2 4 2 2 2 2 2 8" xfId="20945"/>
    <cellStyle name="Обычный 3 2 4 2 2 2 2 2 8 2" xfId="49229"/>
    <cellStyle name="Обычный 3 2 4 2 2 2 2 2 9" xfId="26281"/>
    <cellStyle name="Обычный 3 2 4 2 2 2 2 2 9 2" xfId="54565"/>
    <cellStyle name="Обычный 3 2 4 2 2 2 2 3" xfId="2210"/>
    <cellStyle name="Обычный 3 2 4 2 2 2 2 3 2" xfId="4185"/>
    <cellStyle name="Обычный 3 2 4 2 2 2 2 3 2 2" xfId="12304"/>
    <cellStyle name="Обычный 3 2 4 2 2 2 2 3 2 2 2" xfId="40589"/>
    <cellStyle name="Обычный 3 2 4 2 2 2 2 3 2 3" xfId="18333"/>
    <cellStyle name="Обычный 3 2 4 2 2 2 2 3 2 3 2" xfId="46618"/>
    <cellStyle name="Обычный 3 2 4 2 2 2 2 3 2 4" xfId="26286"/>
    <cellStyle name="Обычный 3 2 4 2 2 2 2 3 2 4 2" xfId="54570"/>
    <cellStyle name="Обычный 3 2 4 2 2 2 2 3 2 5" xfId="32475"/>
    <cellStyle name="Обычный 3 2 4 2 2 2 2 3 3" xfId="12303"/>
    <cellStyle name="Обычный 3 2 4 2 2 2 2 3 3 2" xfId="40588"/>
    <cellStyle name="Обычный 3 2 4 2 2 2 2 3 4" xfId="16358"/>
    <cellStyle name="Обычный 3 2 4 2 2 2 2 3 4 2" xfId="44643"/>
    <cellStyle name="Обычный 3 2 4 2 2 2 2 3 5" xfId="26285"/>
    <cellStyle name="Обычный 3 2 4 2 2 2 2 3 5 2" xfId="54569"/>
    <cellStyle name="Обычный 3 2 4 2 2 2 2 3 6" xfId="30500"/>
    <cellStyle name="Обычный 3 2 4 2 2 2 2 3 7" xfId="60951"/>
    <cellStyle name="Обычный 3 2 4 2 2 2 2 4" xfId="2868"/>
    <cellStyle name="Обычный 3 2 4 2 2 2 2 4 2" xfId="12305"/>
    <cellStyle name="Обычный 3 2 4 2 2 2 2 4 2 2" xfId="40590"/>
    <cellStyle name="Обычный 3 2 4 2 2 2 2 4 3" xfId="17016"/>
    <cellStyle name="Обычный 3 2 4 2 2 2 2 4 3 2" xfId="45301"/>
    <cellStyle name="Обычный 3 2 4 2 2 2 2 4 4" xfId="26287"/>
    <cellStyle name="Обычный 3 2 4 2 2 2 2 4 4 2" xfId="54571"/>
    <cellStyle name="Обычный 3 2 4 2 2 2 2 4 5" xfId="31158"/>
    <cellStyle name="Обычный 3 2 4 2 2 2 2 5" xfId="5482"/>
    <cellStyle name="Обычный 3 2 4 2 2 2 2 5 2" xfId="12306"/>
    <cellStyle name="Обычный 3 2 4 2 2 2 2 5 2 2" xfId="40591"/>
    <cellStyle name="Обычный 3 2 4 2 2 2 2 5 3" xfId="26288"/>
    <cellStyle name="Обычный 3 2 4 2 2 2 2 5 3 2" xfId="54572"/>
    <cellStyle name="Обычный 3 2 4 2 2 2 2 5 4" xfId="33771"/>
    <cellStyle name="Обычный 3 2 4 2 2 2 2 6" xfId="6800"/>
    <cellStyle name="Обычный 3 2 4 2 2 2 2 6 2" xfId="12307"/>
    <cellStyle name="Обычный 3 2 4 2 2 2 2 6 2 2" xfId="40592"/>
    <cellStyle name="Обычный 3 2 4 2 2 2 2 6 3" xfId="26289"/>
    <cellStyle name="Обычный 3 2 4 2 2 2 2 6 3 2" xfId="54573"/>
    <cellStyle name="Обычный 3 2 4 2 2 2 2 6 4" xfId="35087"/>
    <cellStyle name="Обычный 3 2 4 2 2 2 2 7" xfId="12298"/>
    <cellStyle name="Обычный 3 2 4 2 2 2 2 7 2" xfId="40583"/>
    <cellStyle name="Обычный 3 2 4 2 2 2 2 8" xfId="15041"/>
    <cellStyle name="Обычный 3 2 4 2 2 2 2 8 2" xfId="43326"/>
    <cellStyle name="Обычный 3 2 4 2 2 2 2 9" xfId="19672"/>
    <cellStyle name="Обычный 3 2 4 2 2 2 2 9 2" xfId="47956"/>
    <cellStyle name="Обычный 3 2 4 2 2 2 3" xfId="1400"/>
    <cellStyle name="Обычный 3 2 4 2 2 2 3 10" xfId="29691"/>
    <cellStyle name="Обычный 3 2 4 2 2 2 3 11" xfId="58253"/>
    <cellStyle name="Обычный 3 2 4 2 2 2 3 12" xfId="59599"/>
    <cellStyle name="Обычный 3 2 4 2 2 2 3 2" xfId="3376"/>
    <cellStyle name="Обычный 3 2 4 2 2 2 3 2 2" xfId="12309"/>
    <cellStyle name="Обычный 3 2 4 2 2 2 3 2 2 2" xfId="40594"/>
    <cellStyle name="Обычный 3 2 4 2 2 2 3 2 3" xfId="17524"/>
    <cellStyle name="Обычный 3 2 4 2 2 2 3 2 3 2" xfId="45809"/>
    <cellStyle name="Обычный 3 2 4 2 2 2 3 2 4" xfId="26291"/>
    <cellStyle name="Обычный 3 2 4 2 2 2 3 2 4 2" xfId="54575"/>
    <cellStyle name="Обычный 3 2 4 2 2 2 3 2 5" xfId="31666"/>
    <cellStyle name="Обычный 3 2 4 2 2 2 3 2 6" xfId="60953"/>
    <cellStyle name="Обычный 3 2 4 2 2 2 3 3" xfId="5484"/>
    <cellStyle name="Обычный 3 2 4 2 2 2 3 3 2" xfId="12310"/>
    <cellStyle name="Обычный 3 2 4 2 2 2 3 3 2 2" xfId="40595"/>
    <cellStyle name="Обычный 3 2 4 2 2 2 3 3 3" xfId="26292"/>
    <cellStyle name="Обычный 3 2 4 2 2 2 3 3 3 2" xfId="54576"/>
    <cellStyle name="Обычный 3 2 4 2 2 2 3 3 4" xfId="33773"/>
    <cellStyle name="Обычный 3 2 4 2 2 2 3 4" xfId="6802"/>
    <cellStyle name="Обычный 3 2 4 2 2 2 3 4 2" xfId="12311"/>
    <cellStyle name="Обычный 3 2 4 2 2 2 3 4 2 2" xfId="40596"/>
    <cellStyle name="Обычный 3 2 4 2 2 2 3 4 3" xfId="26293"/>
    <cellStyle name="Обычный 3 2 4 2 2 2 3 4 3 2" xfId="54577"/>
    <cellStyle name="Обычный 3 2 4 2 2 2 3 4 4" xfId="35089"/>
    <cellStyle name="Обычный 3 2 4 2 2 2 3 5" xfId="12308"/>
    <cellStyle name="Обычный 3 2 4 2 2 2 3 5 2" xfId="40593"/>
    <cellStyle name="Обычный 3 2 4 2 2 2 3 6" xfId="15549"/>
    <cellStyle name="Обычный 3 2 4 2 2 2 3 6 2" xfId="43834"/>
    <cellStyle name="Обычный 3 2 4 2 2 2 3 7" xfId="19674"/>
    <cellStyle name="Обычный 3 2 4 2 2 2 3 7 2" xfId="47958"/>
    <cellStyle name="Обычный 3 2 4 2 2 2 3 8" xfId="20946"/>
    <cellStyle name="Обычный 3 2 4 2 2 2 3 8 2" xfId="49230"/>
    <cellStyle name="Обычный 3 2 4 2 2 2 3 9" xfId="26290"/>
    <cellStyle name="Обычный 3 2 4 2 2 2 3 9 2" xfId="54574"/>
    <cellStyle name="Обычный 3 2 4 2 2 2 4" xfId="1881"/>
    <cellStyle name="Обычный 3 2 4 2 2 2 4 2" xfId="3856"/>
    <cellStyle name="Обычный 3 2 4 2 2 2 4 2 2" xfId="12313"/>
    <cellStyle name="Обычный 3 2 4 2 2 2 4 2 2 2" xfId="40598"/>
    <cellStyle name="Обычный 3 2 4 2 2 2 4 2 3" xfId="18004"/>
    <cellStyle name="Обычный 3 2 4 2 2 2 4 2 3 2" xfId="46289"/>
    <cellStyle name="Обычный 3 2 4 2 2 2 4 2 4" xfId="26295"/>
    <cellStyle name="Обычный 3 2 4 2 2 2 4 2 4 2" xfId="54579"/>
    <cellStyle name="Обычный 3 2 4 2 2 2 4 2 5" xfId="32146"/>
    <cellStyle name="Обычный 3 2 4 2 2 2 4 3" xfId="12312"/>
    <cellStyle name="Обычный 3 2 4 2 2 2 4 3 2" xfId="40597"/>
    <cellStyle name="Обычный 3 2 4 2 2 2 4 4" xfId="16029"/>
    <cellStyle name="Обычный 3 2 4 2 2 2 4 4 2" xfId="44314"/>
    <cellStyle name="Обычный 3 2 4 2 2 2 4 5" xfId="26294"/>
    <cellStyle name="Обычный 3 2 4 2 2 2 4 5 2" xfId="54578"/>
    <cellStyle name="Обычный 3 2 4 2 2 2 4 6" xfId="30171"/>
    <cellStyle name="Обычный 3 2 4 2 2 2 4 7" xfId="60950"/>
    <cellStyle name="Обычный 3 2 4 2 2 2 5" xfId="2539"/>
    <cellStyle name="Обычный 3 2 4 2 2 2 5 2" xfId="12314"/>
    <cellStyle name="Обычный 3 2 4 2 2 2 5 2 2" xfId="40599"/>
    <cellStyle name="Обычный 3 2 4 2 2 2 5 3" xfId="16687"/>
    <cellStyle name="Обычный 3 2 4 2 2 2 5 3 2" xfId="44972"/>
    <cellStyle name="Обычный 3 2 4 2 2 2 5 4" xfId="26296"/>
    <cellStyle name="Обычный 3 2 4 2 2 2 5 4 2" xfId="54580"/>
    <cellStyle name="Обычный 3 2 4 2 2 2 5 5" xfId="30829"/>
    <cellStyle name="Обычный 3 2 4 2 2 2 6" xfId="5481"/>
    <cellStyle name="Обычный 3 2 4 2 2 2 6 2" xfId="12315"/>
    <cellStyle name="Обычный 3 2 4 2 2 2 6 2 2" xfId="40600"/>
    <cellStyle name="Обычный 3 2 4 2 2 2 6 3" xfId="26297"/>
    <cellStyle name="Обычный 3 2 4 2 2 2 6 3 2" xfId="54581"/>
    <cellStyle name="Обычный 3 2 4 2 2 2 6 4" xfId="33770"/>
    <cellStyle name="Обычный 3 2 4 2 2 2 7" xfId="6799"/>
    <cellStyle name="Обычный 3 2 4 2 2 2 7 2" xfId="12316"/>
    <cellStyle name="Обычный 3 2 4 2 2 2 7 2 2" xfId="40601"/>
    <cellStyle name="Обычный 3 2 4 2 2 2 7 3" xfId="26298"/>
    <cellStyle name="Обычный 3 2 4 2 2 2 7 3 2" xfId="54582"/>
    <cellStyle name="Обычный 3 2 4 2 2 2 7 4" xfId="35086"/>
    <cellStyle name="Обычный 3 2 4 2 2 2 8" xfId="12297"/>
    <cellStyle name="Обычный 3 2 4 2 2 2 8 2" xfId="40582"/>
    <cellStyle name="Обычный 3 2 4 2 2 2 9" xfId="14712"/>
    <cellStyle name="Обычный 3 2 4 2 2 2 9 2" xfId="42997"/>
    <cellStyle name="Обычный 3 2 4 2 2 20" xfId="57265"/>
    <cellStyle name="Обычный 3 2 4 2 2 21" xfId="58249"/>
    <cellStyle name="Обычный 3 2 4 2 2 22" xfId="59595"/>
    <cellStyle name="Обычный 3 2 4 2 2 3" xfId="725"/>
    <cellStyle name="Обычный 3 2 4 2 2 3 10" xfId="20947"/>
    <cellStyle name="Обычный 3 2 4 2 2 3 10 2" xfId="49231"/>
    <cellStyle name="Обычный 3 2 4 2 2 3 11" xfId="26299"/>
    <cellStyle name="Обычный 3 2 4 2 2 3 11 2" xfId="54583"/>
    <cellStyle name="Обычный 3 2 4 2 2 3 12" xfId="29019"/>
    <cellStyle name="Обычный 3 2 4 2 2 3 13" xfId="58254"/>
    <cellStyle name="Обычный 3 2 4 2 2 3 14" xfId="59600"/>
    <cellStyle name="Обычный 3 2 4 2 2 3 2" xfId="1402"/>
    <cellStyle name="Обычный 3 2 4 2 2 3 2 10" xfId="29693"/>
    <cellStyle name="Обычный 3 2 4 2 2 3 2 11" xfId="58255"/>
    <cellStyle name="Обычный 3 2 4 2 2 3 2 12" xfId="59601"/>
    <cellStyle name="Обычный 3 2 4 2 2 3 2 2" xfId="3378"/>
    <cellStyle name="Обычный 3 2 4 2 2 3 2 2 2" xfId="12319"/>
    <cellStyle name="Обычный 3 2 4 2 2 3 2 2 2 2" xfId="40604"/>
    <cellStyle name="Обычный 3 2 4 2 2 3 2 2 3" xfId="17526"/>
    <cellStyle name="Обычный 3 2 4 2 2 3 2 2 3 2" xfId="45811"/>
    <cellStyle name="Обычный 3 2 4 2 2 3 2 2 4" xfId="26301"/>
    <cellStyle name="Обычный 3 2 4 2 2 3 2 2 4 2" xfId="54585"/>
    <cellStyle name="Обычный 3 2 4 2 2 3 2 2 5" xfId="31668"/>
    <cellStyle name="Обычный 3 2 4 2 2 3 2 2 6" xfId="60955"/>
    <cellStyle name="Обычный 3 2 4 2 2 3 2 3" xfId="5486"/>
    <cellStyle name="Обычный 3 2 4 2 2 3 2 3 2" xfId="12320"/>
    <cellStyle name="Обычный 3 2 4 2 2 3 2 3 2 2" xfId="40605"/>
    <cellStyle name="Обычный 3 2 4 2 2 3 2 3 3" xfId="26302"/>
    <cellStyle name="Обычный 3 2 4 2 2 3 2 3 3 2" xfId="54586"/>
    <cellStyle name="Обычный 3 2 4 2 2 3 2 3 4" xfId="33775"/>
    <cellStyle name="Обычный 3 2 4 2 2 3 2 4" xfId="6804"/>
    <cellStyle name="Обычный 3 2 4 2 2 3 2 4 2" xfId="12321"/>
    <cellStyle name="Обычный 3 2 4 2 2 3 2 4 2 2" xfId="40606"/>
    <cellStyle name="Обычный 3 2 4 2 2 3 2 4 3" xfId="26303"/>
    <cellStyle name="Обычный 3 2 4 2 2 3 2 4 3 2" xfId="54587"/>
    <cellStyle name="Обычный 3 2 4 2 2 3 2 4 4" xfId="35091"/>
    <cellStyle name="Обычный 3 2 4 2 2 3 2 5" xfId="12318"/>
    <cellStyle name="Обычный 3 2 4 2 2 3 2 5 2" xfId="40603"/>
    <cellStyle name="Обычный 3 2 4 2 2 3 2 6" xfId="15551"/>
    <cellStyle name="Обычный 3 2 4 2 2 3 2 6 2" xfId="43836"/>
    <cellStyle name="Обычный 3 2 4 2 2 3 2 7" xfId="19676"/>
    <cellStyle name="Обычный 3 2 4 2 2 3 2 7 2" xfId="47960"/>
    <cellStyle name="Обычный 3 2 4 2 2 3 2 8" xfId="20948"/>
    <cellStyle name="Обычный 3 2 4 2 2 3 2 8 2" xfId="49232"/>
    <cellStyle name="Обычный 3 2 4 2 2 3 2 9" xfId="26300"/>
    <cellStyle name="Обычный 3 2 4 2 2 3 2 9 2" xfId="54584"/>
    <cellStyle name="Обычный 3 2 4 2 2 3 3" xfId="2046"/>
    <cellStyle name="Обычный 3 2 4 2 2 3 3 2" xfId="4021"/>
    <cellStyle name="Обычный 3 2 4 2 2 3 3 2 2" xfId="12323"/>
    <cellStyle name="Обычный 3 2 4 2 2 3 3 2 2 2" xfId="40608"/>
    <cellStyle name="Обычный 3 2 4 2 2 3 3 2 3" xfId="18169"/>
    <cellStyle name="Обычный 3 2 4 2 2 3 3 2 3 2" xfId="46454"/>
    <cellStyle name="Обычный 3 2 4 2 2 3 3 2 4" xfId="26305"/>
    <cellStyle name="Обычный 3 2 4 2 2 3 3 2 4 2" xfId="54589"/>
    <cellStyle name="Обычный 3 2 4 2 2 3 3 2 5" xfId="32311"/>
    <cellStyle name="Обычный 3 2 4 2 2 3 3 3" xfId="12322"/>
    <cellStyle name="Обычный 3 2 4 2 2 3 3 3 2" xfId="40607"/>
    <cellStyle name="Обычный 3 2 4 2 2 3 3 4" xfId="16194"/>
    <cellStyle name="Обычный 3 2 4 2 2 3 3 4 2" xfId="44479"/>
    <cellStyle name="Обычный 3 2 4 2 2 3 3 5" xfId="26304"/>
    <cellStyle name="Обычный 3 2 4 2 2 3 3 5 2" xfId="54588"/>
    <cellStyle name="Обычный 3 2 4 2 2 3 3 6" xfId="30336"/>
    <cellStyle name="Обычный 3 2 4 2 2 3 3 7" xfId="60954"/>
    <cellStyle name="Обычный 3 2 4 2 2 3 4" xfId="2704"/>
    <cellStyle name="Обычный 3 2 4 2 2 3 4 2" xfId="12324"/>
    <cellStyle name="Обычный 3 2 4 2 2 3 4 2 2" xfId="40609"/>
    <cellStyle name="Обычный 3 2 4 2 2 3 4 3" xfId="16852"/>
    <cellStyle name="Обычный 3 2 4 2 2 3 4 3 2" xfId="45137"/>
    <cellStyle name="Обычный 3 2 4 2 2 3 4 4" xfId="26306"/>
    <cellStyle name="Обычный 3 2 4 2 2 3 4 4 2" xfId="54590"/>
    <cellStyle name="Обычный 3 2 4 2 2 3 4 5" xfId="30994"/>
    <cellStyle name="Обычный 3 2 4 2 2 3 5" xfId="5485"/>
    <cellStyle name="Обычный 3 2 4 2 2 3 5 2" xfId="12325"/>
    <cellStyle name="Обычный 3 2 4 2 2 3 5 2 2" xfId="40610"/>
    <cellStyle name="Обычный 3 2 4 2 2 3 5 3" xfId="26307"/>
    <cellStyle name="Обычный 3 2 4 2 2 3 5 3 2" xfId="54591"/>
    <cellStyle name="Обычный 3 2 4 2 2 3 5 4" xfId="33774"/>
    <cellStyle name="Обычный 3 2 4 2 2 3 6" xfId="6803"/>
    <cellStyle name="Обычный 3 2 4 2 2 3 6 2" xfId="12326"/>
    <cellStyle name="Обычный 3 2 4 2 2 3 6 2 2" xfId="40611"/>
    <cellStyle name="Обычный 3 2 4 2 2 3 6 3" xfId="26308"/>
    <cellStyle name="Обычный 3 2 4 2 2 3 6 3 2" xfId="54592"/>
    <cellStyle name="Обычный 3 2 4 2 2 3 6 4" xfId="35090"/>
    <cellStyle name="Обычный 3 2 4 2 2 3 7" xfId="12317"/>
    <cellStyle name="Обычный 3 2 4 2 2 3 7 2" xfId="40602"/>
    <cellStyle name="Обычный 3 2 4 2 2 3 8" xfId="14877"/>
    <cellStyle name="Обычный 3 2 4 2 2 3 8 2" xfId="43162"/>
    <cellStyle name="Обычный 3 2 4 2 2 3 9" xfId="19675"/>
    <cellStyle name="Обычный 3 2 4 2 2 3 9 2" xfId="47959"/>
    <cellStyle name="Обычный 3 2 4 2 2 4" xfId="1399"/>
    <cellStyle name="Обычный 3 2 4 2 2 4 10" xfId="29690"/>
    <cellStyle name="Обычный 3 2 4 2 2 4 11" xfId="58256"/>
    <cellStyle name="Обычный 3 2 4 2 2 4 12" xfId="59602"/>
    <cellStyle name="Обычный 3 2 4 2 2 4 2" xfId="3375"/>
    <cellStyle name="Обычный 3 2 4 2 2 4 2 2" xfId="12328"/>
    <cellStyle name="Обычный 3 2 4 2 2 4 2 2 2" xfId="40613"/>
    <cellStyle name="Обычный 3 2 4 2 2 4 2 3" xfId="17523"/>
    <cellStyle name="Обычный 3 2 4 2 2 4 2 3 2" xfId="45808"/>
    <cellStyle name="Обычный 3 2 4 2 2 4 2 4" xfId="26310"/>
    <cellStyle name="Обычный 3 2 4 2 2 4 2 4 2" xfId="54594"/>
    <cellStyle name="Обычный 3 2 4 2 2 4 2 5" xfId="31665"/>
    <cellStyle name="Обычный 3 2 4 2 2 4 2 6" xfId="60956"/>
    <cellStyle name="Обычный 3 2 4 2 2 4 3" xfId="5487"/>
    <cellStyle name="Обычный 3 2 4 2 2 4 3 2" xfId="12329"/>
    <cellStyle name="Обычный 3 2 4 2 2 4 3 2 2" xfId="40614"/>
    <cellStyle name="Обычный 3 2 4 2 2 4 3 3" xfId="26311"/>
    <cellStyle name="Обычный 3 2 4 2 2 4 3 3 2" xfId="54595"/>
    <cellStyle name="Обычный 3 2 4 2 2 4 3 4" xfId="33776"/>
    <cellStyle name="Обычный 3 2 4 2 2 4 4" xfId="6805"/>
    <cellStyle name="Обычный 3 2 4 2 2 4 4 2" xfId="12330"/>
    <cellStyle name="Обычный 3 2 4 2 2 4 4 2 2" xfId="40615"/>
    <cellStyle name="Обычный 3 2 4 2 2 4 4 3" xfId="26312"/>
    <cellStyle name="Обычный 3 2 4 2 2 4 4 3 2" xfId="54596"/>
    <cellStyle name="Обычный 3 2 4 2 2 4 4 4" xfId="35092"/>
    <cellStyle name="Обычный 3 2 4 2 2 4 5" xfId="12327"/>
    <cellStyle name="Обычный 3 2 4 2 2 4 5 2" xfId="40612"/>
    <cellStyle name="Обычный 3 2 4 2 2 4 6" xfId="15548"/>
    <cellStyle name="Обычный 3 2 4 2 2 4 6 2" xfId="43833"/>
    <cellStyle name="Обычный 3 2 4 2 2 4 7" xfId="19677"/>
    <cellStyle name="Обычный 3 2 4 2 2 4 7 2" xfId="47961"/>
    <cellStyle name="Обычный 3 2 4 2 2 4 8" xfId="20949"/>
    <cellStyle name="Обычный 3 2 4 2 2 4 8 2" xfId="49233"/>
    <cellStyle name="Обычный 3 2 4 2 2 4 9" xfId="26309"/>
    <cellStyle name="Обычный 3 2 4 2 2 4 9 2" xfId="54593"/>
    <cellStyle name="Обычный 3 2 4 2 2 5" xfId="1717"/>
    <cellStyle name="Обычный 3 2 4 2 2 5 2" xfId="3692"/>
    <cellStyle name="Обычный 3 2 4 2 2 5 2 2" xfId="12332"/>
    <cellStyle name="Обычный 3 2 4 2 2 5 2 2 2" xfId="40617"/>
    <cellStyle name="Обычный 3 2 4 2 2 5 2 3" xfId="17840"/>
    <cellStyle name="Обычный 3 2 4 2 2 5 2 3 2" xfId="46125"/>
    <cellStyle name="Обычный 3 2 4 2 2 5 2 4" xfId="26314"/>
    <cellStyle name="Обычный 3 2 4 2 2 5 2 4 2" xfId="54598"/>
    <cellStyle name="Обычный 3 2 4 2 2 5 2 5" xfId="31982"/>
    <cellStyle name="Обычный 3 2 4 2 2 5 3" xfId="12331"/>
    <cellStyle name="Обычный 3 2 4 2 2 5 3 2" xfId="40616"/>
    <cellStyle name="Обычный 3 2 4 2 2 5 4" xfId="15865"/>
    <cellStyle name="Обычный 3 2 4 2 2 5 4 2" xfId="44150"/>
    <cellStyle name="Обычный 3 2 4 2 2 5 5" xfId="26313"/>
    <cellStyle name="Обычный 3 2 4 2 2 5 5 2" xfId="54597"/>
    <cellStyle name="Обычный 3 2 4 2 2 5 6" xfId="30007"/>
    <cellStyle name="Обычный 3 2 4 2 2 5 7" xfId="60949"/>
    <cellStyle name="Обычный 3 2 4 2 2 6" xfId="2375"/>
    <cellStyle name="Обычный 3 2 4 2 2 6 2" xfId="12333"/>
    <cellStyle name="Обычный 3 2 4 2 2 6 2 2" xfId="40618"/>
    <cellStyle name="Обычный 3 2 4 2 2 6 3" xfId="16523"/>
    <cellStyle name="Обычный 3 2 4 2 2 6 3 2" xfId="44808"/>
    <cellStyle name="Обычный 3 2 4 2 2 6 4" xfId="26315"/>
    <cellStyle name="Обычный 3 2 4 2 2 6 4 2" xfId="54599"/>
    <cellStyle name="Обычный 3 2 4 2 2 6 5" xfId="30665"/>
    <cellStyle name="Обычный 3 2 4 2 2 7" xfId="4351"/>
    <cellStyle name="Обычный 3 2 4 2 2 7 2" xfId="12334"/>
    <cellStyle name="Обычный 3 2 4 2 2 7 2 2" xfId="40619"/>
    <cellStyle name="Обычный 3 2 4 2 2 7 3" xfId="18499"/>
    <cellStyle name="Обычный 3 2 4 2 2 7 3 2" xfId="46784"/>
    <cellStyle name="Обычный 3 2 4 2 2 7 4" xfId="26316"/>
    <cellStyle name="Обычный 3 2 4 2 2 7 4 2" xfId="54600"/>
    <cellStyle name="Обычный 3 2 4 2 2 7 5" xfId="32641"/>
    <cellStyle name="Обычный 3 2 4 2 2 8" xfId="4514"/>
    <cellStyle name="Обычный 3 2 4 2 2 8 2" xfId="12335"/>
    <cellStyle name="Обычный 3 2 4 2 2 8 2 2" xfId="40620"/>
    <cellStyle name="Обычный 3 2 4 2 2 8 3" xfId="18662"/>
    <cellStyle name="Обычный 3 2 4 2 2 8 3 2" xfId="46947"/>
    <cellStyle name="Обычный 3 2 4 2 2 8 4" xfId="26317"/>
    <cellStyle name="Обычный 3 2 4 2 2 8 4 2" xfId="54601"/>
    <cellStyle name="Обычный 3 2 4 2 2 8 5" xfId="32804"/>
    <cellStyle name="Обычный 3 2 4 2 2 9" xfId="5480"/>
    <cellStyle name="Обычный 3 2 4 2 2 9 2" xfId="12336"/>
    <cellStyle name="Обычный 3 2 4 2 2 9 2 2" xfId="40621"/>
    <cellStyle name="Обычный 3 2 4 2 2 9 3" xfId="26318"/>
    <cellStyle name="Обычный 3 2 4 2 2 9 3 2" xfId="54602"/>
    <cellStyle name="Обычный 3 2 4 2 2 9 4" xfId="33769"/>
    <cellStyle name="Обычный 3 2 4 2 20" xfId="56970"/>
    <cellStyle name="Обычный 3 2 4 2 21" xfId="57264"/>
    <cellStyle name="Обычный 3 2 4 2 22" xfId="58248"/>
    <cellStyle name="Обычный 3 2 4 2 23" xfId="59594"/>
    <cellStyle name="Обычный 3 2 4 2 3" xfId="552"/>
    <cellStyle name="Обычный 3 2 4 2 3 10" xfId="19678"/>
    <cellStyle name="Обычный 3 2 4 2 3 10 2" xfId="47962"/>
    <cellStyle name="Обычный 3 2 4 2 3 11" xfId="20950"/>
    <cellStyle name="Обычный 3 2 4 2 3 11 2" xfId="49234"/>
    <cellStyle name="Обычный 3 2 4 2 3 12" xfId="26319"/>
    <cellStyle name="Обычный 3 2 4 2 3 12 2" xfId="54603"/>
    <cellStyle name="Обычный 3 2 4 2 3 13" xfId="28853"/>
    <cellStyle name="Обычный 3 2 4 2 3 14" xfId="58257"/>
    <cellStyle name="Обычный 3 2 4 2 3 15" xfId="59603"/>
    <cellStyle name="Обычный 3 2 4 2 3 2" xfId="890"/>
    <cellStyle name="Обычный 3 2 4 2 3 2 10" xfId="20951"/>
    <cellStyle name="Обычный 3 2 4 2 3 2 10 2" xfId="49235"/>
    <cellStyle name="Обычный 3 2 4 2 3 2 11" xfId="26320"/>
    <cellStyle name="Обычный 3 2 4 2 3 2 11 2" xfId="54604"/>
    <cellStyle name="Обычный 3 2 4 2 3 2 12" xfId="29182"/>
    <cellStyle name="Обычный 3 2 4 2 3 2 13" xfId="58258"/>
    <cellStyle name="Обычный 3 2 4 2 3 2 14" xfId="59604"/>
    <cellStyle name="Обычный 3 2 4 2 3 2 2" xfId="1404"/>
    <cellStyle name="Обычный 3 2 4 2 3 2 2 10" xfId="29695"/>
    <cellStyle name="Обычный 3 2 4 2 3 2 2 11" xfId="58259"/>
    <cellStyle name="Обычный 3 2 4 2 3 2 2 12" xfId="59605"/>
    <cellStyle name="Обычный 3 2 4 2 3 2 2 2" xfId="3380"/>
    <cellStyle name="Обычный 3 2 4 2 3 2 2 2 2" xfId="12340"/>
    <cellStyle name="Обычный 3 2 4 2 3 2 2 2 2 2" xfId="40625"/>
    <cellStyle name="Обычный 3 2 4 2 3 2 2 2 3" xfId="17528"/>
    <cellStyle name="Обычный 3 2 4 2 3 2 2 2 3 2" xfId="45813"/>
    <cellStyle name="Обычный 3 2 4 2 3 2 2 2 4" xfId="26322"/>
    <cellStyle name="Обычный 3 2 4 2 3 2 2 2 4 2" xfId="54606"/>
    <cellStyle name="Обычный 3 2 4 2 3 2 2 2 5" xfId="31670"/>
    <cellStyle name="Обычный 3 2 4 2 3 2 2 2 6" xfId="60959"/>
    <cellStyle name="Обычный 3 2 4 2 3 2 2 3" xfId="5490"/>
    <cellStyle name="Обычный 3 2 4 2 3 2 2 3 2" xfId="12341"/>
    <cellStyle name="Обычный 3 2 4 2 3 2 2 3 2 2" xfId="40626"/>
    <cellStyle name="Обычный 3 2 4 2 3 2 2 3 3" xfId="26323"/>
    <cellStyle name="Обычный 3 2 4 2 3 2 2 3 3 2" xfId="54607"/>
    <cellStyle name="Обычный 3 2 4 2 3 2 2 3 4" xfId="33779"/>
    <cellStyle name="Обычный 3 2 4 2 3 2 2 4" xfId="6808"/>
    <cellStyle name="Обычный 3 2 4 2 3 2 2 4 2" xfId="12342"/>
    <cellStyle name="Обычный 3 2 4 2 3 2 2 4 2 2" xfId="40627"/>
    <cellStyle name="Обычный 3 2 4 2 3 2 2 4 3" xfId="26324"/>
    <cellStyle name="Обычный 3 2 4 2 3 2 2 4 3 2" xfId="54608"/>
    <cellStyle name="Обычный 3 2 4 2 3 2 2 4 4" xfId="35095"/>
    <cellStyle name="Обычный 3 2 4 2 3 2 2 5" xfId="12339"/>
    <cellStyle name="Обычный 3 2 4 2 3 2 2 5 2" xfId="40624"/>
    <cellStyle name="Обычный 3 2 4 2 3 2 2 6" xfId="15553"/>
    <cellStyle name="Обычный 3 2 4 2 3 2 2 6 2" xfId="43838"/>
    <cellStyle name="Обычный 3 2 4 2 3 2 2 7" xfId="19680"/>
    <cellStyle name="Обычный 3 2 4 2 3 2 2 7 2" xfId="47964"/>
    <cellStyle name="Обычный 3 2 4 2 3 2 2 8" xfId="20952"/>
    <cellStyle name="Обычный 3 2 4 2 3 2 2 8 2" xfId="49236"/>
    <cellStyle name="Обычный 3 2 4 2 3 2 2 9" xfId="26321"/>
    <cellStyle name="Обычный 3 2 4 2 3 2 2 9 2" xfId="54605"/>
    <cellStyle name="Обычный 3 2 4 2 3 2 3" xfId="2209"/>
    <cellStyle name="Обычный 3 2 4 2 3 2 3 2" xfId="4184"/>
    <cellStyle name="Обычный 3 2 4 2 3 2 3 2 2" xfId="12344"/>
    <cellStyle name="Обычный 3 2 4 2 3 2 3 2 2 2" xfId="40629"/>
    <cellStyle name="Обычный 3 2 4 2 3 2 3 2 3" xfId="18332"/>
    <cellStyle name="Обычный 3 2 4 2 3 2 3 2 3 2" xfId="46617"/>
    <cellStyle name="Обычный 3 2 4 2 3 2 3 2 4" xfId="26326"/>
    <cellStyle name="Обычный 3 2 4 2 3 2 3 2 4 2" xfId="54610"/>
    <cellStyle name="Обычный 3 2 4 2 3 2 3 2 5" xfId="32474"/>
    <cellStyle name="Обычный 3 2 4 2 3 2 3 3" xfId="12343"/>
    <cellStyle name="Обычный 3 2 4 2 3 2 3 3 2" xfId="40628"/>
    <cellStyle name="Обычный 3 2 4 2 3 2 3 4" xfId="16357"/>
    <cellStyle name="Обычный 3 2 4 2 3 2 3 4 2" xfId="44642"/>
    <cellStyle name="Обычный 3 2 4 2 3 2 3 5" xfId="26325"/>
    <cellStyle name="Обычный 3 2 4 2 3 2 3 5 2" xfId="54609"/>
    <cellStyle name="Обычный 3 2 4 2 3 2 3 6" xfId="30499"/>
    <cellStyle name="Обычный 3 2 4 2 3 2 3 7" xfId="60958"/>
    <cellStyle name="Обычный 3 2 4 2 3 2 4" xfId="2867"/>
    <cellStyle name="Обычный 3 2 4 2 3 2 4 2" xfId="12345"/>
    <cellStyle name="Обычный 3 2 4 2 3 2 4 2 2" xfId="40630"/>
    <cellStyle name="Обычный 3 2 4 2 3 2 4 3" xfId="17015"/>
    <cellStyle name="Обычный 3 2 4 2 3 2 4 3 2" xfId="45300"/>
    <cellStyle name="Обычный 3 2 4 2 3 2 4 4" xfId="26327"/>
    <cellStyle name="Обычный 3 2 4 2 3 2 4 4 2" xfId="54611"/>
    <cellStyle name="Обычный 3 2 4 2 3 2 4 5" xfId="31157"/>
    <cellStyle name="Обычный 3 2 4 2 3 2 5" xfId="5489"/>
    <cellStyle name="Обычный 3 2 4 2 3 2 5 2" xfId="12346"/>
    <cellStyle name="Обычный 3 2 4 2 3 2 5 2 2" xfId="40631"/>
    <cellStyle name="Обычный 3 2 4 2 3 2 5 3" xfId="26328"/>
    <cellStyle name="Обычный 3 2 4 2 3 2 5 3 2" xfId="54612"/>
    <cellStyle name="Обычный 3 2 4 2 3 2 5 4" xfId="33778"/>
    <cellStyle name="Обычный 3 2 4 2 3 2 6" xfId="6807"/>
    <cellStyle name="Обычный 3 2 4 2 3 2 6 2" xfId="12347"/>
    <cellStyle name="Обычный 3 2 4 2 3 2 6 2 2" xfId="40632"/>
    <cellStyle name="Обычный 3 2 4 2 3 2 6 3" xfId="26329"/>
    <cellStyle name="Обычный 3 2 4 2 3 2 6 3 2" xfId="54613"/>
    <cellStyle name="Обычный 3 2 4 2 3 2 6 4" xfId="35094"/>
    <cellStyle name="Обычный 3 2 4 2 3 2 7" xfId="12338"/>
    <cellStyle name="Обычный 3 2 4 2 3 2 7 2" xfId="40623"/>
    <cellStyle name="Обычный 3 2 4 2 3 2 8" xfId="15040"/>
    <cellStyle name="Обычный 3 2 4 2 3 2 8 2" xfId="43325"/>
    <cellStyle name="Обычный 3 2 4 2 3 2 9" xfId="19679"/>
    <cellStyle name="Обычный 3 2 4 2 3 2 9 2" xfId="47963"/>
    <cellStyle name="Обычный 3 2 4 2 3 3" xfId="1403"/>
    <cellStyle name="Обычный 3 2 4 2 3 3 10" xfId="29694"/>
    <cellStyle name="Обычный 3 2 4 2 3 3 11" xfId="58260"/>
    <cellStyle name="Обычный 3 2 4 2 3 3 12" xfId="59606"/>
    <cellStyle name="Обычный 3 2 4 2 3 3 2" xfId="3379"/>
    <cellStyle name="Обычный 3 2 4 2 3 3 2 2" xfId="12349"/>
    <cellStyle name="Обычный 3 2 4 2 3 3 2 2 2" xfId="40634"/>
    <cellStyle name="Обычный 3 2 4 2 3 3 2 3" xfId="17527"/>
    <cellStyle name="Обычный 3 2 4 2 3 3 2 3 2" xfId="45812"/>
    <cellStyle name="Обычный 3 2 4 2 3 3 2 4" xfId="26331"/>
    <cellStyle name="Обычный 3 2 4 2 3 3 2 4 2" xfId="54615"/>
    <cellStyle name="Обычный 3 2 4 2 3 3 2 5" xfId="31669"/>
    <cellStyle name="Обычный 3 2 4 2 3 3 2 6" xfId="60960"/>
    <cellStyle name="Обычный 3 2 4 2 3 3 3" xfId="5491"/>
    <cellStyle name="Обычный 3 2 4 2 3 3 3 2" xfId="12350"/>
    <cellStyle name="Обычный 3 2 4 2 3 3 3 2 2" xfId="40635"/>
    <cellStyle name="Обычный 3 2 4 2 3 3 3 3" xfId="26332"/>
    <cellStyle name="Обычный 3 2 4 2 3 3 3 3 2" xfId="54616"/>
    <cellStyle name="Обычный 3 2 4 2 3 3 3 4" xfId="33780"/>
    <cellStyle name="Обычный 3 2 4 2 3 3 4" xfId="6809"/>
    <cellStyle name="Обычный 3 2 4 2 3 3 4 2" xfId="12351"/>
    <cellStyle name="Обычный 3 2 4 2 3 3 4 2 2" xfId="40636"/>
    <cellStyle name="Обычный 3 2 4 2 3 3 4 3" xfId="26333"/>
    <cellStyle name="Обычный 3 2 4 2 3 3 4 3 2" xfId="54617"/>
    <cellStyle name="Обычный 3 2 4 2 3 3 4 4" xfId="35096"/>
    <cellStyle name="Обычный 3 2 4 2 3 3 5" xfId="12348"/>
    <cellStyle name="Обычный 3 2 4 2 3 3 5 2" xfId="40633"/>
    <cellStyle name="Обычный 3 2 4 2 3 3 6" xfId="15552"/>
    <cellStyle name="Обычный 3 2 4 2 3 3 6 2" xfId="43837"/>
    <cellStyle name="Обычный 3 2 4 2 3 3 7" xfId="19681"/>
    <cellStyle name="Обычный 3 2 4 2 3 3 7 2" xfId="47965"/>
    <cellStyle name="Обычный 3 2 4 2 3 3 8" xfId="20953"/>
    <cellStyle name="Обычный 3 2 4 2 3 3 8 2" xfId="49237"/>
    <cellStyle name="Обычный 3 2 4 2 3 3 9" xfId="26330"/>
    <cellStyle name="Обычный 3 2 4 2 3 3 9 2" xfId="54614"/>
    <cellStyle name="Обычный 3 2 4 2 3 4" xfId="1880"/>
    <cellStyle name="Обычный 3 2 4 2 3 4 2" xfId="3855"/>
    <cellStyle name="Обычный 3 2 4 2 3 4 2 2" xfId="12353"/>
    <cellStyle name="Обычный 3 2 4 2 3 4 2 2 2" xfId="40638"/>
    <cellStyle name="Обычный 3 2 4 2 3 4 2 3" xfId="18003"/>
    <cellStyle name="Обычный 3 2 4 2 3 4 2 3 2" xfId="46288"/>
    <cellStyle name="Обычный 3 2 4 2 3 4 2 4" xfId="26335"/>
    <cellStyle name="Обычный 3 2 4 2 3 4 2 4 2" xfId="54619"/>
    <cellStyle name="Обычный 3 2 4 2 3 4 2 5" xfId="32145"/>
    <cellStyle name="Обычный 3 2 4 2 3 4 3" xfId="12352"/>
    <cellStyle name="Обычный 3 2 4 2 3 4 3 2" xfId="40637"/>
    <cellStyle name="Обычный 3 2 4 2 3 4 4" xfId="16028"/>
    <cellStyle name="Обычный 3 2 4 2 3 4 4 2" xfId="44313"/>
    <cellStyle name="Обычный 3 2 4 2 3 4 5" xfId="26334"/>
    <cellStyle name="Обычный 3 2 4 2 3 4 5 2" xfId="54618"/>
    <cellStyle name="Обычный 3 2 4 2 3 4 6" xfId="30170"/>
    <cellStyle name="Обычный 3 2 4 2 3 4 7" xfId="60957"/>
    <cellStyle name="Обычный 3 2 4 2 3 5" xfId="2538"/>
    <cellStyle name="Обычный 3 2 4 2 3 5 2" xfId="12354"/>
    <cellStyle name="Обычный 3 2 4 2 3 5 2 2" xfId="40639"/>
    <cellStyle name="Обычный 3 2 4 2 3 5 3" xfId="16686"/>
    <cellStyle name="Обычный 3 2 4 2 3 5 3 2" xfId="44971"/>
    <cellStyle name="Обычный 3 2 4 2 3 5 4" xfId="26336"/>
    <cellStyle name="Обычный 3 2 4 2 3 5 4 2" xfId="54620"/>
    <cellStyle name="Обычный 3 2 4 2 3 5 5" xfId="30828"/>
    <cellStyle name="Обычный 3 2 4 2 3 6" xfId="5488"/>
    <cellStyle name="Обычный 3 2 4 2 3 6 2" xfId="12355"/>
    <cellStyle name="Обычный 3 2 4 2 3 6 2 2" xfId="40640"/>
    <cellStyle name="Обычный 3 2 4 2 3 6 3" xfId="26337"/>
    <cellStyle name="Обычный 3 2 4 2 3 6 3 2" xfId="54621"/>
    <cellStyle name="Обычный 3 2 4 2 3 6 4" xfId="33777"/>
    <cellStyle name="Обычный 3 2 4 2 3 7" xfId="6806"/>
    <cellStyle name="Обычный 3 2 4 2 3 7 2" xfId="12356"/>
    <cellStyle name="Обычный 3 2 4 2 3 7 2 2" xfId="40641"/>
    <cellStyle name="Обычный 3 2 4 2 3 7 3" xfId="26338"/>
    <cellStyle name="Обычный 3 2 4 2 3 7 3 2" xfId="54622"/>
    <cellStyle name="Обычный 3 2 4 2 3 7 4" xfId="35093"/>
    <cellStyle name="Обычный 3 2 4 2 3 8" xfId="12337"/>
    <cellStyle name="Обычный 3 2 4 2 3 8 2" xfId="40622"/>
    <cellStyle name="Обычный 3 2 4 2 3 9" xfId="14711"/>
    <cellStyle name="Обычный 3 2 4 2 3 9 2" xfId="42996"/>
    <cellStyle name="Обычный 3 2 4 2 4" xfId="724"/>
    <cellStyle name="Обычный 3 2 4 2 4 10" xfId="20954"/>
    <cellStyle name="Обычный 3 2 4 2 4 10 2" xfId="49238"/>
    <cellStyle name="Обычный 3 2 4 2 4 11" xfId="26339"/>
    <cellStyle name="Обычный 3 2 4 2 4 11 2" xfId="54623"/>
    <cellStyle name="Обычный 3 2 4 2 4 12" xfId="29018"/>
    <cellStyle name="Обычный 3 2 4 2 4 13" xfId="58261"/>
    <cellStyle name="Обычный 3 2 4 2 4 14" xfId="59607"/>
    <cellStyle name="Обычный 3 2 4 2 4 2" xfId="1405"/>
    <cellStyle name="Обычный 3 2 4 2 4 2 10" xfId="29696"/>
    <cellStyle name="Обычный 3 2 4 2 4 2 11" xfId="58262"/>
    <cellStyle name="Обычный 3 2 4 2 4 2 12" xfId="59608"/>
    <cellStyle name="Обычный 3 2 4 2 4 2 2" xfId="3381"/>
    <cellStyle name="Обычный 3 2 4 2 4 2 2 2" xfId="12359"/>
    <cellStyle name="Обычный 3 2 4 2 4 2 2 2 2" xfId="40644"/>
    <cellStyle name="Обычный 3 2 4 2 4 2 2 3" xfId="17529"/>
    <cellStyle name="Обычный 3 2 4 2 4 2 2 3 2" xfId="45814"/>
    <cellStyle name="Обычный 3 2 4 2 4 2 2 4" xfId="26341"/>
    <cellStyle name="Обычный 3 2 4 2 4 2 2 4 2" xfId="54625"/>
    <cellStyle name="Обычный 3 2 4 2 4 2 2 5" xfId="31671"/>
    <cellStyle name="Обычный 3 2 4 2 4 2 2 6" xfId="60962"/>
    <cellStyle name="Обычный 3 2 4 2 4 2 3" xfId="5493"/>
    <cellStyle name="Обычный 3 2 4 2 4 2 3 2" xfId="12360"/>
    <cellStyle name="Обычный 3 2 4 2 4 2 3 2 2" xfId="40645"/>
    <cellStyle name="Обычный 3 2 4 2 4 2 3 3" xfId="26342"/>
    <cellStyle name="Обычный 3 2 4 2 4 2 3 3 2" xfId="54626"/>
    <cellStyle name="Обычный 3 2 4 2 4 2 3 4" xfId="33782"/>
    <cellStyle name="Обычный 3 2 4 2 4 2 4" xfId="6811"/>
    <cellStyle name="Обычный 3 2 4 2 4 2 4 2" xfId="12361"/>
    <cellStyle name="Обычный 3 2 4 2 4 2 4 2 2" xfId="40646"/>
    <cellStyle name="Обычный 3 2 4 2 4 2 4 3" xfId="26343"/>
    <cellStyle name="Обычный 3 2 4 2 4 2 4 3 2" xfId="54627"/>
    <cellStyle name="Обычный 3 2 4 2 4 2 4 4" xfId="35098"/>
    <cellStyle name="Обычный 3 2 4 2 4 2 5" xfId="12358"/>
    <cellStyle name="Обычный 3 2 4 2 4 2 5 2" xfId="40643"/>
    <cellStyle name="Обычный 3 2 4 2 4 2 6" xfId="15554"/>
    <cellStyle name="Обычный 3 2 4 2 4 2 6 2" xfId="43839"/>
    <cellStyle name="Обычный 3 2 4 2 4 2 7" xfId="19683"/>
    <cellStyle name="Обычный 3 2 4 2 4 2 7 2" xfId="47967"/>
    <cellStyle name="Обычный 3 2 4 2 4 2 8" xfId="20955"/>
    <cellStyle name="Обычный 3 2 4 2 4 2 8 2" xfId="49239"/>
    <cellStyle name="Обычный 3 2 4 2 4 2 9" xfId="26340"/>
    <cellStyle name="Обычный 3 2 4 2 4 2 9 2" xfId="54624"/>
    <cellStyle name="Обычный 3 2 4 2 4 3" xfId="2045"/>
    <cellStyle name="Обычный 3 2 4 2 4 3 2" xfId="4020"/>
    <cellStyle name="Обычный 3 2 4 2 4 3 2 2" xfId="12363"/>
    <cellStyle name="Обычный 3 2 4 2 4 3 2 2 2" xfId="40648"/>
    <cellStyle name="Обычный 3 2 4 2 4 3 2 3" xfId="18168"/>
    <cellStyle name="Обычный 3 2 4 2 4 3 2 3 2" xfId="46453"/>
    <cellStyle name="Обычный 3 2 4 2 4 3 2 4" xfId="26345"/>
    <cellStyle name="Обычный 3 2 4 2 4 3 2 4 2" xfId="54629"/>
    <cellStyle name="Обычный 3 2 4 2 4 3 2 5" xfId="32310"/>
    <cellStyle name="Обычный 3 2 4 2 4 3 3" xfId="12362"/>
    <cellStyle name="Обычный 3 2 4 2 4 3 3 2" xfId="40647"/>
    <cellStyle name="Обычный 3 2 4 2 4 3 4" xfId="16193"/>
    <cellStyle name="Обычный 3 2 4 2 4 3 4 2" xfId="44478"/>
    <cellStyle name="Обычный 3 2 4 2 4 3 5" xfId="26344"/>
    <cellStyle name="Обычный 3 2 4 2 4 3 5 2" xfId="54628"/>
    <cellStyle name="Обычный 3 2 4 2 4 3 6" xfId="30335"/>
    <cellStyle name="Обычный 3 2 4 2 4 3 7" xfId="60961"/>
    <cellStyle name="Обычный 3 2 4 2 4 4" xfId="2703"/>
    <cellStyle name="Обычный 3 2 4 2 4 4 2" xfId="12364"/>
    <cellStyle name="Обычный 3 2 4 2 4 4 2 2" xfId="40649"/>
    <cellStyle name="Обычный 3 2 4 2 4 4 3" xfId="16851"/>
    <cellStyle name="Обычный 3 2 4 2 4 4 3 2" xfId="45136"/>
    <cellStyle name="Обычный 3 2 4 2 4 4 4" xfId="26346"/>
    <cellStyle name="Обычный 3 2 4 2 4 4 4 2" xfId="54630"/>
    <cellStyle name="Обычный 3 2 4 2 4 4 5" xfId="30993"/>
    <cellStyle name="Обычный 3 2 4 2 4 5" xfId="5492"/>
    <cellStyle name="Обычный 3 2 4 2 4 5 2" xfId="12365"/>
    <cellStyle name="Обычный 3 2 4 2 4 5 2 2" xfId="40650"/>
    <cellStyle name="Обычный 3 2 4 2 4 5 3" xfId="26347"/>
    <cellStyle name="Обычный 3 2 4 2 4 5 3 2" xfId="54631"/>
    <cellStyle name="Обычный 3 2 4 2 4 5 4" xfId="33781"/>
    <cellStyle name="Обычный 3 2 4 2 4 6" xfId="6810"/>
    <cellStyle name="Обычный 3 2 4 2 4 6 2" xfId="12366"/>
    <cellStyle name="Обычный 3 2 4 2 4 6 2 2" xfId="40651"/>
    <cellStyle name="Обычный 3 2 4 2 4 6 3" xfId="26348"/>
    <cellStyle name="Обычный 3 2 4 2 4 6 3 2" xfId="54632"/>
    <cellStyle name="Обычный 3 2 4 2 4 6 4" xfId="35097"/>
    <cellStyle name="Обычный 3 2 4 2 4 7" xfId="12357"/>
    <cellStyle name="Обычный 3 2 4 2 4 7 2" xfId="40642"/>
    <cellStyle name="Обычный 3 2 4 2 4 8" xfId="14876"/>
    <cellStyle name="Обычный 3 2 4 2 4 8 2" xfId="43161"/>
    <cellStyle name="Обычный 3 2 4 2 4 9" xfId="19682"/>
    <cellStyle name="Обычный 3 2 4 2 4 9 2" xfId="47966"/>
    <cellStyle name="Обычный 3 2 4 2 5" xfId="1398"/>
    <cellStyle name="Обычный 3 2 4 2 5 10" xfId="29689"/>
    <cellStyle name="Обычный 3 2 4 2 5 11" xfId="58263"/>
    <cellStyle name="Обычный 3 2 4 2 5 12" xfId="59609"/>
    <cellStyle name="Обычный 3 2 4 2 5 2" xfId="3374"/>
    <cellStyle name="Обычный 3 2 4 2 5 2 2" xfId="12368"/>
    <cellStyle name="Обычный 3 2 4 2 5 2 2 2" xfId="40653"/>
    <cellStyle name="Обычный 3 2 4 2 5 2 3" xfId="17522"/>
    <cellStyle name="Обычный 3 2 4 2 5 2 3 2" xfId="45807"/>
    <cellStyle name="Обычный 3 2 4 2 5 2 4" xfId="26350"/>
    <cellStyle name="Обычный 3 2 4 2 5 2 4 2" xfId="54634"/>
    <cellStyle name="Обычный 3 2 4 2 5 2 5" xfId="31664"/>
    <cellStyle name="Обычный 3 2 4 2 5 2 6" xfId="60963"/>
    <cellStyle name="Обычный 3 2 4 2 5 3" xfId="5494"/>
    <cellStyle name="Обычный 3 2 4 2 5 3 2" xfId="12369"/>
    <cellStyle name="Обычный 3 2 4 2 5 3 2 2" xfId="40654"/>
    <cellStyle name="Обычный 3 2 4 2 5 3 3" xfId="26351"/>
    <cellStyle name="Обычный 3 2 4 2 5 3 3 2" xfId="54635"/>
    <cellStyle name="Обычный 3 2 4 2 5 3 4" xfId="33783"/>
    <cellStyle name="Обычный 3 2 4 2 5 4" xfId="6812"/>
    <cellStyle name="Обычный 3 2 4 2 5 4 2" xfId="12370"/>
    <cellStyle name="Обычный 3 2 4 2 5 4 2 2" xfId="40655"/>
    <cellStyle name="Обычный 3 2 4 2 5 4 3" xfId="26352"/>
    <cellStyle name="Обычный 3 2 4 2 5 4 3 2" xfId="54636"/>
    <cellStyle name="Обычный 3 2 4 2 5 4 4" xfId="35099"/>
    <cellStyle name="Обычный 3 2 4 2 5 5" xfId="12367"/>
    <cellStyle name="Обычный 3 2 4 2 5 5 2" xfId="40652"/>
    <cellStyle name="Обычный 3 2 4 2 5 6" xfId="15547"/>
    <cellStyle name="Обычный 3 2 4 2 5 6 2" xfId="43832"/>
    <cellStyle name="Обычный 3 2 4 2 5 7" xfId="19684"/>
    <cellStyle name="Обычный 3 2 4 2 5 7 2" xfId="47968"/>
    <cellStyle name="Обычный 3 2 4 2 5 8" xfId="20956"/>
    <cellStyle name="Обычный 3 2 4 2 5 8 2" xfId="49240"/>
    <cellStyle name="Обычный 3 2 4 2 5 9" xfId="26349"/>
    <cellStyle name="Обычный 3 2 4 2 5 9 2" xfId="54633"/>
    <cellStyle name="Обычный 3 2 4 2 6" xfId="1716"/>
    <cellStyle name="Обычный 3 2 4 2 6 2" xfId="3691"/>
    <cellStyle name="Обычный 3 2 4 2 6 2 2" xfId="12372"/>
    <cellStyle name="Обычный 3 2 4 2 6 2 2 2" xfId="40657"/>
    <cellStyle name="Обычный 3 2 4 2 6 2 3" xfId="17839"/>
    <cellStyle name="Обычный 3 2 4 2 6 2 3 2" xfId="46124"/>
    <cellStyle name="Обычный 3 2 4 2 6 2 4" xfId="26354"/>
    <cellStyle name="Обычный 3 2 4 2 6 2 4 2" xfId="54638"/>
    <cellStyle name="Обычный 3 2 4 2 6 2 5" xfId="31981"/>
    <cellStyle name="Обычный 3 2 4 2 6 3" xfId="12371"/>
    <cellStyle name="Обычный 3 2 4 2 6 3 2" xfId="40656"/>
    <cellStyle name="Обычный 3 2 4 2 6 4" xfId="15864"/>
    <cellStyle name="Обычный 3 2 4 2 6 4 2" xfId="44149"/>
    <cellStyle name="Обычный 3 2 4 2 6 5" xfId="26353"/>
    <cellStyle name="Обычный 3 2 4 2 6 5 2" xfId="54637"/>
    <cellStyle name="Обычный 3 2 4 2 6 6" xfId="30006"/>
    <cellStyle name="Обычный 3 2 4 2 6 7" xfId="60948"/>
    <cellStyle name="Обычный 3 2 4 2 7" xfId="2374"/>
    <cellStyle name="Обычный 3 2 4 2 7 2" xfId="12373"/>
    <cellStyle name="Обычный 3 2 4 2 7 2 2" xfId="40658"/>
    <cellStyle name="Обычный 3 2 4 2 7 3" xfId="16522"/>
    <cellStyle name="Обычный 3 2 4 2 7 3 2" xfId="44807"/>
    <cellStyle name="Обычный 3 2 4 2 7 4" xfId="26355"/>
    <cellStyle name="Обычный 3 2 4 2 7 4 2" xfId="54639"/>
    <cellStyle name="Обычный 3 2 4 2 7 5" xfId="30664"/>
    <cellStyle name="Обычный 3 2 4 2 8" xfId="4350"/>
    <cellStyle name="Обычный 3 2 4 2 8 2" xfId="12374"/>
    <cellStyle name="Обычный 3 2 4 2 8 2 2" xfId="40659"/>
    <cellStyle name="Обычный 3 2 4 2 8 3" xfId="18498"/>
    <cellStyle name="Обычный 3 2 4 2 8 3 2" xfId="46783"/>
    <cellStyle name="Обычный 3 2 4 2 8 4" xfId="26356"/>
    <cellStyle name="Обычный 3 2 4 2 8 4 2" xfId="54640"/>
    <cellStyle name="Обычный 3 2 4 2 8 5" xfId="32640"/>
    <cellStyle name="Обычный 3 2 4 2 9" xfId="4513"/>
    <cellStyle name="Обычный 3 2 4 2 9 2" xfId="12375"/>
    <cellStyle name="Обычный 3 2 4 2 9 2 2" xfId="40660"/>
    <cellStyle name="Обычный 3 2 4 2 9 3" xfId="18661"/>
    <cellStyle name="Обычный 3 2 4 2 9 3 2" xfId="46946"/>
    <cellStyle name="Обычный 3 2 4 2 9 4" xfId="26357"/>
    <cellStyle name="Обычный 3 2 4 2 9 4 2" xfId="54641"/>
    <cellStyle name="Обычный 3 2 4 2 9 5" xfId="32803"/>
    <cellStyle name="Обычный 3 2 4 20" xfId="28525"/>
    <cellStyle name="Обычный 3 2 4 20 2" xfId="56809"/>
    <cellStyle name="Обычный 3 2 4 21" xfId="28688"/>
    <cellStyle name="Обычный 3 2 4 22" xfId="56969"/>
    <cellStyle name="Обычный 3 2 4 23" xfId="57263"/>
    <cellStyle name="Обычный 3 2 4 24" xfId="58247"/>
    <cellStyle name="Обычный 3 2 4 25" xfId="59593"/>
    <cellStyle name="Обычный 3 2 4 3" xfId="312"/>
    <cellStyle name="Обычный 3 2 4 3 10" xfId="5495"/>
    <cellStyle name="Обычный 3 2 4 3 10 2" xfId="12377"/>
    <cellStyle name="Обычный 3 2 4 3 10 2 2" xfId="40662"/>
    <cellStyle name="Обычный 3 2 4 3 10 3" xfId="26359"/>
    <cellStyle name="Обычный 3 2 4 3 10 3 2" xfId="54643"/>
    <cellStyle name="Обычный 3 2 4 3 10 4" xfId="33784"/>
    <cellStyle name="Обычный 3 2 4 3 11" xfId="6813"/>
    <cellStyle name="Обычный 3 2 4 3 11 2" xfId="12378"/>
    <cellStyle name="Обычный 3 2 4 3 11 2 2" xfId="40663"/>
    <cellStyle name="Обычный 3 2 4 3 11 3" xfId="26360"/>
    <cellStyle name="Обычный 3 2 4 3 11 3 2" xfId="54644"/>
    <cellStyle name="Обычный 3 2 4 3 11 4" xfId="35100"/>
    <cellStyle name="Обычный 3 2 4 3 12" xfId="7314"/>
    <cellStyle name="Обычный 3 2 4 3 12 2" xfId="12379"/>
    <cellStyle name="Обычный 3 2 4 3 12 2 2" xfId="40664"/>
    <cellStyle name="Обычный 3 2 4 3 12 3" xfId="26361"/>
    <cellStyle name="Обычный 3 2 4 3 12 3 2" xfId="54645"/>
    <cellStyle name="Обычный 3 2 4 3 12 4" xfId="35599"/>
    <cellStyle name="Обычный 3 2 4 3 13" xfId="12376"/>
    <cellStyle name="Обычный 3 2 4 3 13 2" xfId="40661"/>
    <cellStyle name="Обычный 3 2 4 3 14" xfId="14549"/>
    <cellStyle name="Обычный 3 2 4 3 14 2" xfId="42834"/>
    <cellStyle name="Обычный 3 2 4 3 15" xfId="18825"/>
    <cellStyle name="Обычный 3 2 4 3 15 2" xfId="47109"/>
    <cellStyle name="Обычный 3 2 4 3 16" xfId="20957"/>
    <cellStyle name="Обычный 3 2 4 3 16 2" xfId="49241"/>
    <cellStyle name="Обычный 3 2 4 3 17" xfId="26358"/>
    <cellStyle name="Обычный 3 2 4 3 17 2" xfId="54642"/>
    <cellStyle name="Обычный 3 2 4 3 18" xfId="28528"/>
    <cellStyle name="Обычный 3 2 4 3 18 2" xfId="56812"/>
    <cellStyle name="Обычный 3 2 4 3 19" xfId="28691"/>
    <cellStyle name="Обычный 3 2 4 3 2" xfId="313"/>
    <cellStyle name="Обычный 3 2 4 3 2 10" xfId="6814"/>
    <cellStyle name="Обычный 3 2 4 3 2 10 2" xfId="12381"/>
    <cellStyle name="Обычный 3 2 4 3 2 10 2 2" xfId="40666"/>
    <cellStyle name="Обычный 3 2 4 3 2 10 3" xfId="26363"/>
    <cellStyle name="Обычный 3 2 4 3 2 10 3 2" xfId="54647"/>
    <cellStyle name="Обычный 3 2 4 3 2 10 4" xfId="35101"/>
    <cellStyle name="Обычный 3 2 4 3 2 11" xfId="7315"/>
    <cellStyle name="Обычный 3 2 4 3 2 11 2" xfId="12382"/>
    <cellStyle name="Обычный 3 2 4 3 2 11 2 2" xfId="40667"/>
    <cellStyle name="Обычный 3 2 4 3 2 11 3" xfId="26364"/>
    <cellStyle name="Обычный 3 2 4 3 2 11 3 2" xfId="54648"/>
    <cellStyle name="Обычный 3 2 4 3 2 11 4" xfId="35600"/>
    <cellStyle name="Обычный 3 2 4 3 2 12" xfId="12380"/>
    <cellStyle name="Обычный 3 2 4 3 2 12 2" xfId="40665"/>
    <cellStyle name="Обычный 3 2 4 3 2 13" xfId="14550"/>
    <cellStyle name="Обычный 3 2 4 3 2 13 2" xfId="42835"/>
    <cellStyle name="Обычный 3 2 4 3 2 14" xfId="18826"/>
    <cellStyle name="Обычный 3 2 4 3 2 14 2" xfId="47110"/>
    <cellStyle name="Обычный 3 2 4 3 2 15" xfId="20958"/>
    <cellStyle name="Обычный 3 2 4 3 2 15 2" xfId="49242"/>
    <cellStyle name="Обычный 3 2 4 3 2 16" xfId="26362"/>
    <cellStyle name="Обычный 3 2 4 3 2 16 2" xfId="54646"/>
    <cellStyle name="Обычный 3 2 4 3 2 17" xfId="28529"/>
    <cellStyle name="Обычный 3 2 4 3 2 17 2" xfId="56813"/>
    <cellStyle name="Обычный 3 2 4 3 2 18" xfId="28692"/>
    <cellStyle name="Обычный 3 2 4 3 2 19" xfId="56973"/>
    <cellStyle name="Обычный 3 2 4 3 2 2" xfId="555"/>
    <cellStyle name="Обычный 3 2 4 3 2 2 10" xfId="19685"/>
    <cellStyle name="Обычный 3 2 4 3 2 2 10 2" xfId="47969"/>
    <cellStyle name="Обычный 3 2 4 3 2 2 11" xfId="20959"/>
    <cellStyle name="Обычный 3 2 4 3 2 2 11 2" xfId="49243"/>
    <cellStyle name="Обычный 3 2 4 3 2 2 12" xfId="26365"/>
    <cellStyle name="Обычный 3 2 4 3 2 2 12 2" xfId="54649"/>
    <cellStyle name="Обычный 3 2 4 3 2 2 13" xfId="28856"/>
    <cellStyle name="Обычный 3 2 4 3 2 2 14" xfId="58266"/>
    <cellStyle name="Обычный 3 2 4 3 2 2 15" xfId="59612"/>
    <cellStyle name="Обычный 3 2 4 3 2 2 2" xfId="893"/>
    <cellStyle name="Обычный 3 2 4 3 2 2 2 10" xfId="20960"/>
    <cellStyle name="Обычный 3 2 4 3 2 2 2 10 2" xfId="49244"/>
    <cellStyle name="Обычный 3 2 4 3 2 2 2 11" xfId="26366"/>
    <cellStyle name="Обычный 3 2 4 3 2 2 2 11 2" xfId="54650"/>
    <cellStyle name="Обычный 3 2 4 3 2 2 2 12" xfId="29185"/>
    <cellStyle name="Обычный 3 2 4 3 2 2 2 13" xfId="58267"/>
    <cellStyle name="Обычный 3 2 4 3 2 2 2 14" xfId="59613"/>
    <cellStyle name="Обычный 3 2 4 3 2 2 2 2" xfId="1409"/>
    <cellStyle name="Обычный 3 2 4 3 2 2 2 2 10" xfId="29700"/>
    <cellStyle name="Обычный 3 2 4 3 2 2 2 2 11" xfId="58268"/>
    <cellStyle name="Обычный 3 2 4 3 2 2 2 2 12" xfId="59614"/>
    <cellStyle name="Обычный 3 2 4 3 2 2 2 2 2" xfId="3385"/>
    <cellStyle name="Обычный 3 2 4 3 2 2 2 2 2 2" xfId="12386"/>
    <cellStyle name="Обычный 3 2 4 3 2 2 2 2 2 2 2" xfId="40671"/>
    <cellStyle name="Обычный 3 2 4 3 2 2 2 2 2 3" xfId="17533"/>
    <cellStyle name="Обычный 3 2 4 3 2 2 2 2 2 3 2" xfId="45818"/>
    <cellStyle name="Обычный 3 2 4 3 2 2 2 2 2 4" xfId="26368"/>
    <cellStyle name="Обычный 3 2 4 3 2 2 2 2 2 4 2" xfId="54652"/>
    <cellStyle name="Обычный 3 2 4 3 2 2 2 2 2 5" xfId="31675"/>
    <cellStyle name="Обычный 3 2 4 3 2 2 2 2 2 6" xfId="60968"/>
    <cellStyle name="Обычный 3 2 4 3 2 2 2 2 3" xfId="5499"/>
    <cellStyle name="Обычный 3 2 4 3 2 2 2 2 3 2" xfId="12387"/>
    <cellStyle name="Обычный 3 2 4 3 2 2 2 2 3 2 2" xfId="40672"/>
    <cellStyle name="Обычный 3 2 4 3 2 2 2 2 3 3" xfId="26369"/>
    <cellStyle name="Обычный 3 2 4 3 2 2 2 2 3 3 2" xfId="54653"/>
    <cellStyle name="Обычный 3 2 4 3 2 2 2 2 3 4" xfId="33788"/>
    <cellStyle name="Обычный 3 2 4 3 2 2 2 2 4" xfId="6817"/>
    <cellStyle name="Обычный 3 2 4 3 2 2 2 2 4 2" xfId="12388"/>
    <cellStyle name="Обычный 3 2 4 3 2 2 2 2 4 2 2" xfId="40673"/>
    <cellStyle name="Обычный 3 2 4 3 2 2 2 2 4 3" xfId="26370"/>
    <cellStyle name="Обычный 3 2 4 3 2 2 2 2 4 3 2" xfId="54654"/>
    <cellStyle name="Обычный 3 2 4 3 2 2 2 2 4 4" xfId="35104"/>
    <cellStyle name="Обычный 3 2 4 3 2 2 2 2 5" xfId="12385"/>
    <cellStyle name="Обычный 3 2 4 3 2 2 2 2 5 2" xfId="40670"/>
    <cellStyle name="Обычный 3 2 4 3 2 2 2 2 6" xfId="15558"/>
    <cellStyle name="Обычный 3 2 4 3 2 2 2 2 6 2" xfId="43843"/>
    <cellStyle name="Обычный 3 2 4 3 2 2 2 2 7" xfId="19687"/>
    <cellStyle name="Обычный 3 2 4 3 2 2 2 2 7 2" xfId="47971"/>
    <cellStyle name="Обычный 3 2 4 3 2 2 2 2 8" xfId="20961"/>
    <cellStyle name="Обычный 3 2 4 3 2 2 2 2 8 2" xfId="49245"/>
    <cellStyle name="Обычный 3 2 4 3 2 2 2 2 9" xfId="26367"/>
    <cellStyle name="Обычный 3 2 4 3 2 2 2 2 9 2" xfId="54651"/>
    <cellStyle name="Обычный 3 2 4 3 2 2 2 3" xfId="2212"/>
    <cellStyle name="Обычный 3 2 4 3 2 2 2 3 2" xfId="4187"/>
    <cellStyle name="Обычный 3 2 4 3 2 2 2 3 2 2" xfId="12390"/>
    <cellStyle name="Обычный 3 2 4 3 2 2 2 3 2 2 2" xfId="40675"/>
    <cellStyle name="Обычный 3 2 4 3 2 2 2 3 2 3" xfId="18335"/>
    <cellStyle name="Обычный 3 2 4 3 2 2 2 3 2 3 2" xfId="46620"/>
    <cellStyle name="Обычный 3 2 4 3 2 2 2 3 2 4" xfId="26372"/>
    <cellStyle name="Обычный 3 2 4 3 2 2 2 3 2 4 2" xfId="54656"/>
    <cellStyle name="Обычный 3 2 4 3 2 2 2 3 2 5" xfId="32477"/>
    <cellStyle name="Обычный 3 2 4 3 2 2 2 3 3" xfId="12389"/>
    <cellStyle name="Обычный 3 2 4 3 2 2 2 3 3 2" xfId="40674"/>
    <cellStyle name="Обычный 3 2 4 3 2 2 2 3 4" xfId="16360"/>
    <cellStyle name="Обычный 3 2 4 3 2 2 2 3 4 2" xfId="44645"/>
    <cellStyle name="Обычный 3 2 4 3 2 2 2 3 5" xfId="26371"/>
    <cellStyle name="Обычный 3 2 4 3 2 2 2 3 5 2" xfId="54655"/>
    <cellStyle name="Обычный 3 2 4 3 2 2 2 3 6" xfId="30502"/>
    <cellStyle name="Обычный 3 2 4 3 2 2 2 3 7" xfId="60967"/>
    <cellStyle name="Обычный 3 2 4 3 2 2 2 4" xfId="2870"/>
    <cellStyle name="Обычный 3 2 4 3 2 2 2 4 2" xfId="12391"/>
    <cellStyle name="Обычный 3 2 4 3 2 2 2 4 2 2" xfId="40676"/>
    <cellStyle name="Обычный 3 2 4 3 2 2 2 4 3" xfId="17018"/>
    <cellStyle name="Обычный 3 2 4 3 2 2 2 4 3 2" xfId="45303"/>
    <cellStyle name="Обычный 3 2 4 3 2 2 2 4 4" xfId="26373"/>
    <cellStyle name="Обычный 3 2 4 3 2 2 2 4 4 2" xfId="54657"/>
    <cellStyle name="Обычный 3 2 4 3 2 2 2 4 5" xfId="31160"/>
    <cellStyle name="Обычный 3 2 4 3 2 2 2 5" xfId="5498"/>
    <cellStyle name="Обычный 3 2 4 3 2 2 2 5 2" xfId="12392"/>
    <cellStyle name="Обычный 3 2 4 3 2 2 2 5 2 2" xfId="40677"/>
    <cellStyle name="Обычный 3 2 4 3 2 2 2 5 3" xfId="26374"/>
    <cellStyle name="Обычный 3 2 4 3 2 2 2 5 3 2" xfId="54658"/>
    <cellStyle name="Обычный 3 2 4 3 2 2 2 5 4" xfId="33787"/>
    <cellStyle name="Обычный 3 2 4 3 2 2 2 6" xfId="6816"/>
    <cellStyle name="Обычный 3 2 4 3 2 2 2 6 2" xfId="12393"/>
    <cellStyle name="Обычный 3 2 4 3 2 2 2 6 2 2" xfId="40678"/>
    <cellStyle name="Обычный 3 2 4 3 2 2 2 6 3" xfId="26375"/>
    <cellStyle name="Обычный 3 2 4 3 2 2 2 6 3 2" xfId="54659"/>
    <cellStyle name="Обычный 3 2 4 3 2 2 2 6 4" xfId="35103"/>
    <cellStyle name="Обычный 3 2 4 3 2 2 2 7" xfId="12384"/>
    <cellStyle name="Обычный 3 2 4 3 2 2 2 7 2" xfId="40669"/>
    <cellStyle name="Обычный 3 2 4 3 2 2 2 8" xfId="15043"/>
    <cellStyle name="Обычный 3 2 4 3 2 2 2 8 2" xfId="43328"/>
    <cellStyle name="Обычный 3 2 4 3 2 2 2 9" xfId="19686"/>
    <cellStyle name="Обычный 3 2 4 3 2 2 2 9 2" xfId="47970"/>
    <cellStyle name="Обычный 3 2 4 3 2 2 3" xfId="1408"/>
    <cellStyle name="Обычный 3 2 4 3 2 2 3 10" xfId="29699"/>
    <cellStyle name="Обычный 3 2 4 3 2 2 3 11" xfId="58269"/>
    <cellStyle name="Обычный 3 2 4 3 2 2 3 12" xfId="59615"/>
    <cellStyle name="Обычный 3 2 4 3 2 2 3 2" xfId="3384"/>
    <cellStyle name="Обычный 3 2 4 3 2 2 3 2 2" xfId="12395"/>
    <cellStyle name="Обычный 3 2 4 3 2 2 3 2 2 2" xfId="40680"/>
    <cellStyle name="Обычный 3 2 4 3 2 2 3 2 3" xfId="17532"/>
    <cellStyle name="Обычный 3 2 4 3 2 2 3 2 3 2" xfId="45817"/>
    <cellStyle name="Обычный 3 2 4 3 2 2 3 2 4" xfId="26377"/>
    <cellStyle name="Обычный 3 2 4 3 2 2 3 2 4 2" xfId="54661"/>
    <cellStyle name="Обычный 3 2 4 3 2 2 3 2 5" xfId="31674"/>
    <cellStyle name="Обычный 3 2 4 3 2 2 3 2 6" xfId="60969"/>
    <cellStyle name="Обычный 3 2 4 3 2 2 3 3" xfId="5500"/>
    <cellStyle name="Обычный 3 2 4 3 2 2 3 3 2" xfId="12396"/>
    <cellStyle name="Обычный 3 2 4 3 2 2 3 3 2 2" xfId="40681"/>
    <cellStyle name="Обычный 3 2 4 3 2 2 3 3 3" xfId="26378"/>
    <cellStyle name="Обычный 3 2 4 3 2 2 3 3 3 2" xfId="54662"/>
    <cellStyle name="Обычный 3 2 4 3 2 2 3 3 4" xfId="33789"/>
    <cellStyle name="Обычный 3 2 4 3 2 2 3 4" xfId="6818"/>
    <cellStyle name="Обычный 3 2 4 3 2 2 3 4 2" xfId="12397"/>
    <cellStyle name="Обычный 3 2 4 3 2 2 3 4 2 2" xfId="40682"/>
    <cellStyle name="Обычный 3 2 4 3 2 2 3 4 3" xfId="26379"/>
    <cellStyle name="Обычный 3 2 4 3 2 2 3 4 3 2" xfId="54663"/>
    <cellStyle name="Обычный 3 2 4 3 2 2 3 4 4" xfId="35105"/>
    <cellStyle name="Обычный 3 2 4 3 2 2 3 5" xfId="12394"/>
    <cellStyle name="Обычный 3 2 4 3 2 2 3 5 2" xfId="40679"/>
    <cellStyle name="Обычный 3 2 4 3 2 2 3 6" xfId="15557"/>
    <cellStyle name="Обычный 3 2 4 3 2 2 3 6 2" xfId="43842"/>
    <cellStyle name="Обычный 3 2 4 3 2 2 3 7" xfId="19688"/>
    <cellStyle name="Обычный 3 2 4 3 2 2 3 7 2" xfId="47972"/>
    <cellStyle name="Обычный 3 2 4 3 2 2 3 8" xfId="20962"/>
    <cellStyle name="Обычный 3 2 4 3 2 2 3 8 2" xfId="49246"/>
    <cellStyle name="Обычный 3 2 4 3 2 2 3 9" xfId="26376"/>
    <cellStyle name="Обычный 3 2 4 3 2 2 3 9 2" xfId="54660"/>
    <cellStyle name="Обычный 3 2 4 3 2 2 4" xfId="1883"/>
    <cellStyle name="Обычный 3 2 4 3 2 2 4 2" xfId="3858"/>
    <cellStyle name="Обычный 3 2 4 3 2 2 4 2 2" xfId="12399"/>
    <cellStyle name="Обычный 3 2 4 3 2 2 4 2 2 2" xfId="40684"/>
    <cellStyle name="Обычный 3 2 4 3 2 2 4 2 3" xfId="18006"/>
    <cellStyle name="Обычный 3 2 4 3 2 2 4 2 3 2" xfId="46291"/>
    <cellStyle name="Обычный 3 2 4 3 2 2 4 2 4" xfId="26381"/>
    <cellStyle name="Обычный 3 2 4 3 2 2 4 2 4 2" xfId="54665"/>
    <cellStyle name="Обычный 3 2 4 3 2 2 4 2 5" xfId="32148"/>
    <cellStyle name="Обычный 3 2 4 3 2 2 4 3" xfId="12398"/>
    <cellStyle name="Обычный 3 2 4 3 2 2 4 3 2" xfId="40683"/>
    <cellStyle name="Обычный 3 2 4 3 2 2 4 4" xfId="16031"/>
    <cellStyle name="Обычный 3 2 4 3 2 2 4 4 2" xfId="44316"/>
    <cellStyle name="Обычный 3 2 4 3 2 2 4 5" xfId="26380"/>
    <cellStyle name="Обычный 3 2 4 3 2 2 4 5 2" xfId="54664"/>
    <cellStyle name="Обычный 3 2 4 3 2 2 4 6" xfId="30173"/>
    <cellStyle name="Обычный 3 2 4 3 2 2 4 7" xfId="60966"/>
    <cellStyle name="Обычный 3 2 4 3 2 2 5" xfId="2541"/>
    <cellStyle name="Обычный 3 2 4 3 2 2 5 2" xfId="12400"/>
    <cellStyle name="Обычный 3 2 4 3 2 2 5 2 2" xfId="40685"/>
    <cellStyle name="Обычный 3 2 4 3 2 2 5 3" xfId="16689"/>
    <cellStyle name="Обычный 3 2 4 3 2 2 5 3 2" xfId="44974"/>
    <cellStyle name="Обычный 3 2 4 3 2 2 5 4" xfId="26382"/>
    <cellStyle name="Обычный 3 2 4 3 2 2 5 4 2" xfId="54666"/>
    <cellStyle name="Обычный 3 2 4 3 2 2 5 5" xfId="30831"/>
    <cellStyle name="Обычный 3 2 4 3 2 2 6" xfId="5497"/>
    <cellStyle name="Обычный 3 2 4 3 2 2 6 2" xfId="12401"/>
    <cellStyle name="Обычный 3 2 4 3 2 2 6 2 2" xfId="40686"/>
    <cellStyle name="Обычный 3 2 4 3 2 2 6 3" xfId="26383"/>
    <cellStyle name="Обычный 3 2 4 3 2 2 6 3 2" xfId="54667"/>
    <cellStyle name="Обычный 3 2 4 3 2 2 6 4" xfId="33786"/>
    <cellStyle name="Обычный 3 2 4 3 2 2 7" xfId="6815"/>
    <cellStyle name="Обычный 3 2 4 3 2 2 7 2" xfId="12402"/>
    <cellStyle name="Обычный 3 2 4 3 2 2 7 2 2" xfId="40687"/>
    <cellStyle name="Обычный 3 2 4 3 2 2 7 3" xfId="26384"/>
    <cellStyle name="Обычный 3 2 4 3 2 2 7 3 2" xfId="54668"/>
    <cellStyle name="Обычный 3 2 4 3 2 2 7 4" xfId="35102"/>
    <cellStyle name="Обычный 3 2 4 3 2 2 8" xfId="12383"/>
    <cellStyle name="Обычный 3 2 4 3 2 2 8 2" xfId="40668"/>
    <cellStyle name="Обычный 3 2 4 3 2 2 9" xfId="14714"/>
    <cellStyle name="Обычный 3 2 4 3 2 2 9 2" xfId="42999"/>
    <cellStyle name="Обычный 3 2 4 3 2 20" xfId="57267"/>
    <cellStyle name="Обычный 3 2 4 3 2 21" xfId="58265"/>
    <cellStyle name="Обычный 3 2 4 3 2 22" xfId="59611"/>
    <cellStyle name="Обычный 3 2 4 3 2 3" xfId="727"/>
    <cellStyle name="Обычный 3 2 4 3 2 3 10" xfId="20963"/>
    <cellStyle name="Обычный 3 2 4 3 2 3 10 2" xfId="49247"/>
    <cellStyle name="Обычный 3 2 4 3 2 3 11" xfId="26385"/>
    <cellStyle name="Обычный 3 2 4 3 2 3 11 2" xfId="54669"/>
    <cellStyle name="Обычный 3 2 4 3 2 3 12" xfId="29021"/>
    <cellStyle name="Обычный 3 2 4 3 2 3 13" xfId="58270"/>
    <cellStyle name="Обычный 3 2 4 3 2 3 14" xfId="59616"/>
    <cellStyle name="Обычный 3 2 4 3 2 3 2" xfId="1410"/>
    <cellStyle name="Обычный 3 2 4 3 2 3 2 10" xfId="29701"/>
    <cellStyle name="Обычный 3 2 4 3 2 3 2 11" xfId="58271"/>
    <cellStyle name="Обычный 3 2 4 3 2 3 2 12" xfId="59617"/>
    <cellStyle name="Обычный 3 2 4 3 2 3 2 2" xfId="3386"/>
    <cellStyle name="Обычный 3 2 4 3 2 3 2 2 2" xfId="12405"/>
    <cellStyle name="Обычный 3 2 4 3 2 3 2 2 2 2" xfId="40690"/>
    <cellStyle name="Обычный 3 2 4 3 2 3 2 2 3" xfId="17534"/>
    <cellStyle name="Обычный 3 2 4 3 2 3 2 2 3 2" xfId="45819"/>
    <cellStyle name="Обычный 3 2 4 3 2 3 2 2 4" xfId="26387"/>
    <cellStyle name="Обычный 3 2 4 3 2 3 2 2 4 2" xfId="54671"/>
    <cellStyle name="Обычный 3 2 4 3 2 3 2 2 5" xfId="31676"/>
    <cellStyle name="Обычный 3 2 4 3 2 3 2 2 6" xfId="60971"/>
    <cellStyle name="Обычный 3 2 4 3 2 3 2 3" xfId="5502"/>
    <cellStyle name="Обычный 3 2 4 3 2 3 2 3 2" xfId="12406"/>
    <cellStyle name="Обычный 3 2 4 3 2 3 2 3 2 2" xfId="40691"/>
    <cellStyle name="Обычный 3 2 4 3 2 3 2 3 3" xfId="26388"/>
    <cellStyle name="Обычный 3 2 4 3 2 3 2 3 3 2" xfId="54672"/>
    <cellStyle name="Обычный 3 2 4 3 2 3 2 3 4" xfId="33791"/>
    <cellStyle name="Обычный 3 2 4 3 2 3 2 4" xfId="6820"/>
    <cellStyle name="Обычный 3 2 4 3 2 3 2 4 2" xfId="12407"/>
    <cellStyle name="Обычный 3 2 4 3 2 3 2 4 2 2" xfId="40692"/>
    <cellStyle name="Обычный 3 2 4 3 2 3 2 4 3" xfId="26389"/>
    <cellStyle name="Обычный 3 2 4 3 2 3 2 4 3 2" xfId="54673"/>
    <cellStyle name="Обычный 3 2 4 3 2 3 2 4 4" xfId="35107"/>
    <cellStyle name="Обычный 3 2 4 3 2 3 2 5" xfId="12404"/>
    <cellStyle name="Обычный 3 2 4 3 2 3 2 5 2" xfId="40689"/>
    <cellStyle name="Обычный 3 2 4 3 2 3 2 6" xfId="15559"/>
    <cellStyle name="Обычный 3 2 4 3 2 3 2 6 2" xfId="43844"/>
    <cellStyle name="Обычный 3 2 4 3 2 3 2 7" xfId="19690"/>
    <cellStyle name="Обычный 3 2 4 3 2 3 2 7 2" xfId="47974"/>
    <cellStyle name="Обычный 3 2 4 3 2 3 2 8" xfId="20964"/>
    <cellStyle name="Обычный 3 2 4 3 2 3 2 8 2" xfId="49248"/>
    <cellStyle name="Обычный 3 2 4 3 2 3 2 9" xfId="26386"/>
    <cellStyle name="Обычный 3 2 4 3 2 3 2 9 2" xfId="54670"/>
    <cellStyle name="Обычный 3 2 4 3 2 3 3" xfId="2048"/>
    <cellStyle name="Обычный 3 2 4 3 2 3 3 2" xfId="4023"/>
    <cellStyle name="Обычный 3 2 4 3 2 3 3 2 2" xfId="12409"/>
    <cellStyle name="Обычный 3 2 4 3 2 3 3 2 2 2" xfId="40694"/>
    <cellStyle name="Обычный 3 2 4 3 2 3 3 2 3" xfId="18171"/>
    <cellStyle name="Обычный 3 2 4 3 2 3 3 2 3 2" xfId="46456"/>
    <cellStyle name="Обычный 3 2 4 3 2 3 3 2 4" xfId="26391"/>
    <cellStyle name="Обычный 3 2 4 3 2 3 3 2 4 2" xfId="54675"/>
    <cellStyle name="Обычный 3 2 4 3 2 3 3 2 5" xfId="32313"/>
    <cellStyle name="Обычный 3 2 4 3 2 3 3 3" xfId="12408"/>
    <cellStyle name="Обычный 3 2 4 3 2 3 3 3 2" xfId="40693"/>
    <cellStyle name="Обычный 3 2 4 3 2 3 3 4" xfId="16196"/>
    <cellStyle name="Обычный 3 2 4 3 2 3 3 4 2" xfId="44481"/>
    <cellStyle name="Обычный 3 2 4 3 2 3 3 5" xfId="26390"/>
    <cellStyle name="Обычный 3 2 4 3 2 3 3 5 2" xfId="54674"/>
    <cellStyle name="Обычный 3 2 4 3 2 3 3 6" xfId="30338"/>
    <cellStyle name="Обычный 3 2 4 3 2 3 3 7" xfId="60970"/>
    <cellStyle name="Обычный 3 2 4 3 2 3 4" xfId="2706"/>
    <cellStyle name="Обычный 3 2 4 3 2 3 4 2" xfId="12410"/>
    <cellStyle name="Обычный 3 2 4 3 2 3 4 2 2" xfId="40695"/>
    <cellStyle name="Обычный 3 2 4 3 2 3 4 3" xfId="16854"/>
    <cellStyle name="Обычный 3 2 4 3 2 3 4 3 2" xfId="45139"/>
    <cellStyle name="Обычный 3 2 4 3 2 3 4 4" xfId="26392"/>
    <cellStyle name="Обычный 3 2 4 3 2 3 4 4 2" xfId="54676"/>
    <cellStyle name="Обычный 3 2 4 3 2 3 4 5" xfId="30996"/>
    <cellStyle name="Обычный 3 2 4 3 2 3 5" xfId="5501"/>
    <cellStyle name="Обычный 3 2 4 3 2 3 5 2" xfId="12411"/>
    <cellStyle name="Обычный 3 2 4 3 2 3 5 2 2" xfId="40696"/>
    <cellStyle name="Обычный 3 2 4 3 2 3 5 3" xfId="26393"/>
    <cellStyle name="Обычный 3 2 4 3 2 3 5 3 2" xfId="54677"/>
    <cellStyle name="Обычный 3 2 4 3 2 3 5 4" xfId="33790"/>
    <cellStyle name="Обычный 3 2 4 3 2 3 6" xfId="6819"/>
    <cellStyle name="Обычный 3 2 4 3 2 3 6 2" xfId="12412"/>
    <cellStyle name="Обычный 3 2 4 3 2 3 6 2 2" xfId="40697"/>
    <cellStyle name="Обычный 3 2 4 3 2 3 6 3" xfId="26394"/>
    <cellStyle name="Обычный 3 2 4 3 2 3 6 3 2" xfId="54678"/>
    <cellStyle name="Обычный 3 2 4 3 2 3 6 4" xfId="35106"/>
    <cellStyle name="Обычный 3 2 4 3 2 3 7" xfId="12403"/>
    <cellStyle name="Обычный 3 2 4 3 2 3 7 2" xfId="40688"/>
    <cellStyle name="Обычный 3 2 4 3 2 3 8" xfId="14879"/>
    <cellStyle name="Обычный 3 2 4 3 2 3 8 2" xfId="43164"/>
    <cellStyle name="Обычный 3 2 4 3 2 3 9" xfId="19689"/>
    <cellStyle name="Обычный 3 2 4 3 2 3 9 2" xfId="47973"/>
    <cellStyle name="Обычный 3 2 4 3 2 4" xfId="1407"/>
    <cellStyle name="Обычный 3 2 4 3 2 4 10" xfId="29698"/>
    <cellStyle name="Обычный 3 2 4 3 2 4 11" xfId="58272"/>
    <cellStyle name="Обычный 3 2 4 3 2 4 12" xfId="59618"/>
    <cellStyle name="Обычный 3 2 4 3 2 4 2" xfId="3383"/>
    <cellStyle name="Обычный 3 2 4 3 2 4 2 2" xfId="12414"/>
    <cellStyle name="Обычный 3 2 4 3 2 4 2 2 2" xfId="40699"/>
    <cellStyle name="Обычный 3 2 4 3 2 4 2 3" xfId="17531"/>
    <cellStyle name="Обычный 3 2 4 3 2 4 2 3 2" xfId="45816"/>
    <cellStyle name="Обычный 3 2 4 3 2 4 2 4" xfId="26396"/>
    <cellStyle name="Обычный 3 2 4 3 2 4 2 4 2" xfId="54680"/>
    <cellStyle name="Обычный 3 2 4 3 2 4 2 5" xfId="31673"/>
    <cellStyle name="Обычный 3 2 4 3 2 4 2 6" xfId="60972"/>
    <cellStyle name="Обычный 3 2 4 3 2 4 3" xfId="5503"/>
    <cellStyle name="Обычный 3 2 4 3 2 4 3 2" xfId="12415"/>
    <cellStyle name="Обычный 3 2 4 3 2 4 3 2 2" xfId="40700"/>
    <cellStyle name="Обычный 3 2 4 3 2 4 3 3" xfId="26397"/>
    <cellStyle name="Обычный 3 2 4 3 2 4 3 3 2" xfId="54681"/>
    <cellStyle name="Обычный 3 2 4 3 2 4 3 4" xfId="33792"/>
    <cellStyle name="Обычный 3 2 4 3 2 4 4" xfId="6821"/>
    <cellStyle name="Обычный 3 2 4 3 2 4 4 2" xfId="12416"/>
    <cellStyle name="Обычный 3 2 4 3 2 4 4 2 2" xfId="40701"/>
    <cellStyle name="Обычный 3 2 4 3 2 4 4 3" xfId="26398"/>
    <cellStyle name="Обычный 3 2 4 3 2 4 4 3 2" xfId="54682"/>
    <cellStyle name="Обычный 3 2 4 3 2 4 4 4" xfId="35108"/>
    <cellStyle name="Обычный 3 2 4 3 2 4 5" xfId="12413"/>
    <cellStyle name="Обычный 3 2 4 3 2 4 5 2" xfId="40698"/>
    <cellStyle name="Обычный 3 2 4 3 2 4 6" xfId="15556"/>
    <cellStyle name="Обычный 3 2 4 3 2 4 6 2" xfId="43841"/>
    <cellStyle name="Обычный 3 2 4 3 2 4 7" xfId="19691"/>
    <cellStyle name="Обычный 3 2 4 3 2 4 7 2" xfId="47975"/>
    <cellStyle name="Обычный 3 2 4 3 2 4 8" xfId="20965"/>
    <cellStyle name="Обычный 3 2 4 3 2 4 8 2" xfId="49249"/>
    <cellStyle name="Обычный 3 2 4 3 2 4 9" xfId="26395"/>
    <cellStyle name="Обычный 3 2 4 3 2 4 9 2" xfId="54679"/>
    <cellStyle name="Обычный 3 2 4 3 2 5" xfId="1719"/>
    <cellStyle name="Обычный 3 2 4 3 2 5 2" xfId="3694"/>
    <cellStyle name="Обычный 3 2 4 3 2 5 2 2" xfId="12418"/>
    <cellStyle name="Обычный 3 2 4 3 2 5 2 2 2" xfId="40703"/>
    <cellStyle name="Обычный 3 2 4 3 2 5 2 3" xfId="17842"/>
    <cellStyle name="Обычный 3 2 4 3 2 5 2 3 2" xfId="46127"/>
    <cellStyle name="Обычный 3 2 4 3 2 5 2 4" xfId="26400"/>
    <cellStyle name="Обычный 3 2 4 3 2 5 2 4 2" xfId="54684"/>
    <cellStyle name="Обычный 3 2 4 3 2 5 2 5" xfId="31984"/>
    <cellStyle name="Обычный 3 2 4 3 2 5 3" xfId="12417"/>
    <cellStyle name="Обычный 3 2 4 3 2 5 3 2" xfId="40702"/>
    <cellStyle name="Обычный 3 2 4 3 2 5 4" xfId="15867"/>
    <cellStyle name="Обычный 3 2 4 3 2 5 4 2" xfId="44152"/>
    <cellStyle name="Обычный 3 2 4 3 2 5 5" xfId="26399"/>
    <cellStyle name="Обычный 3 2 4 3 2 5 5 2" xfId="54683"/>
    <cellStyle name="Обычный 3 2 4 3 2 5 6" xfId="30009"/>
    <cellStyle name="Обычный 3 2 4 3 2 5 7" xfId="60965"/>
    <cellStyle name="Обычный 3 2 4 3 2 6" xfId="2377"/>
    <cellStyle name="Обычный 3 2 4 3 2 6 2" xfId="12419"/>
    <cellStyle name="Обычный 3 2 4 3 2 6 2 2" xfId="40704"/>
    <cellStyle name="Обычный 3 2 4 3 2 6 3" xfId="16525"/>
    <cellStyle name="Обычный 3 2 4 3 2 6 3 2" xfId="44810"/>
    <cellStyle name="Обычный 3 2 4 3 2 6 4" xfId="26401"/>
    <cellStyle name="Обычный 3 2 4 3 2 6 4 2" xfId="54685"/>
    <cellStyle name="Обычный 3 2 4 3 2 6 5" xfId="30667"/>
    <cellStyle name="Обычный 3 2 4 3 2 7" xfId="4353"/>
    <cellStyle name="Обычный 3 2 4 3 2 7 2" xfId="12420"/>
    <cellStyle name="Обычный 3 2 4 3 2 7 2 2" xfId="40705"/>
    <cellStyle name="Обычный 3 2 4 3 2 7 3" xfId="18501"/>
    <cellStyle name="Обычный 3 2 4 3 2 7 3 2" xfId="46786"/>
    <cellStyle name="Обычный 3 2 4 3 2 7 4" xfId="26402"/>
    <cellStyle name="Обычный 3 2 4 3 2 7 4 2" xfId="54686"/>
    <cellStyle name="Обычный 3 2 4 3 2 7 5" xfId="32643"/>
    <cellStyle name="Обычный 3 2 4 3 2 8" xfId="4516"/>
    <cellStyle name="Обычный 3 2 4 3 2 8 2" xfId="12421"/>
    <cellStyle name="Обычный 3 2 4 3 2 8 2 2" xfId="40706"/>
    <cellStyle name="Обычный 3 2 4 3 2 8 3" xfId="18664"/>
    <cellStyle name="Обычный 3 2 4 3 2 8 3 2" xfId="46949"/>
    <cellStyle name="Обычный 3 2 4 3 2 8 4" xfId="26403"/>
    <cellStyle name="Обычный 3 2 4 3 2 8 4 2" xfId="54687"/>
    <cellStyle name="Обычный 3 2 4 3 2 8 5" xfId="32806"/>
    <cellStyle name="Обычный 3 2 4 3 2 9" xfId="5496"/>
    <cellStyle name="Обычный 3 2 4 3 2 9 2" xfId="12422"/>
    <cellStyle name="Обычный 3 2 4 3 2 9 2 2" xfId="40707"/>
    <cellStyle name="Обычный 3 2 4 3 2 9 3" xfId="26404"/>
    <cellStyle name="Обычный 3 2 4 3 2 9 3 2" xfId="54688"/>
    <cellStyle name="Обычный 3 2 4 3 2 9 4" xfId="33785"/>
    <cellStyle name="Обычный 3 2 4 3 20" xfId="56972"/>
    <cellStyle name="Обычный 3 2 4 3 21" xfId="57266"/>
    <cellStyle name="Обычный 3 2 4 3 22" xfId="58264"/>
    <cellStyle name="Обычный 3 2 4 3 23" xfId="59610"/>
    <cellStyle name="Обычный 3 2 4 3 3" xfId="554"/>
    <cellStyle name="Обычный 3 2 4 3 3 10" xfId="19692"/>
    <cellStyle name="Обычный 3 2 4 3 3 10 2" xfId="47976"/>
    <cellStyle name="Обычный 3 2 4 3 3 11" xfId="20966"/>
    <cellStyle name="Обычный 3 2 4 3 3 11 2" xfId="49250"/>
    <cellStyle name="Обычный 3 2 4 3 3 12" xfId="26405"/>
    <cellStyle name="Обычный 3 2 4 3 3 12 2" xfId="54689"/>
    <cellStyle name="Обычный 3 2 4 3 3 13" xfId="28855"/>
    <cellStyle name="Обычный 3 2 4 3 3 14" xfId="58273"/>
    <cellStyle name="Обычный 3 2 4 3 3 15" xfId="59619"/>
    <cellStyle name="Обычный 3 2 4 3 3 2" xfId="892"/>
    <cellStyle name="Обычный 3 2 4 3 3 2 10" xfId="20967"/>
    <cellStyle name="Обычный 3 2 4 3 3 2 10 2" xfId="49251"/>
    <cellStyle name="Обычный 3 2 4 3 3 2 11" xfId="26406"/>
    <cellStyle name="Обычный 3 2 4 3 3 2 11 2" xfId="54690"/>
    <cellStyle name="Обычный 3 2 4 3 3 2 12" xfId="29184"/>
    <cellStyle name="Обычный 3 2 4 3 3 2 13" xfId="58274"/>
    <cellStyle name="Обычный 3 2 4 3 3 2 14" xfId="59620"/>
    <cellStyle name="Обычный 3 2 4 3 3 2 2" xfId="1412"/>
    <cellStyle name="Обычный 3 2 4 3 3 2 2 10" xfId="29703"/>
    <cellStyle name="Обычный 3 2 4 3 3 2 2 11" xfId="58275"/>
    <cellStyle name="Обычный 3 2 4 3 3 2 2 12" xfId="59621"/>
    <cellStyle name="Обычный 3 2 4 3 3 2 2 2" xfId="3388"/>
    <cellStyle name="Обычный 3 2 4 3 3 2 2 2 2" xfId="12426"/>
    <cellStyle name="Обычный 3 2 4 3 3 2 2 2 2 2" xfId="40711"/>
    <cellStyle name="Обычный 3 2 4 3 3 2 2 2 3" xfId="17536"/>
    <cellStyle name="Обычный 3 2 4 3 3 2 2 2 3 2" xfId="45821"/>
    <cellStyle name="Обычный 3 2 4 3 3 2 2 2 4" xfId="26408"/>
    <cellStyle name="Обычный 3 2 4 3 3 2 2 2 4 2" xfId="54692"/>
    <cellStyle name="Обычный 3 2 4 3 3 2 2 2 5" xfId="31678"/>
    <cellStyle name="Обычный 3 2 4 3 3 2 2 2 6" xfId="60975"/>
    <cellStyle name="Обычный 3 2 4 3 3 2 2 3" xfId="5506"/>
    <cellStyle name="Обычный 3 2 4 3 3 2 2 3 2" xfId="12427"/>
    <cellStyle name="Обычный 3 2 4 3 3 2 2 3 2 2" xfId="40712"/>
    <cellStyle name="Обычный 3 2 4 3 3 2 2 3 3" xfId="26409"/>
    <cellStyle name="Обычный 3 2 4 3 3 2 2 3 3 2" xfId="54693"/>
    <cellStyle name="Обычный 3 2 4 3 3 2 2 3 4" xfId="33795"/>
    <cellStyle name="Обычный 3 2 4 3 3 2 2 4" xfId="6824"/>
    <cellStyle name="Обычный 3 2 4 3 3 2 2 4 2" xfId="12428"/>
    <cellStyle name="Обычный 3 2 4 3 3 2 2 4 2 2" xfId="40713"/>
    <cellStyle name="Обычный 3 2 4 3 3 2 2 4 3" xfId="26410"/>
    <cellStyle name="Обычный 3 2 4 3 3 2 2 4 3 2" xfId="54694"/>
    <cellStyle name="Обычный 3 2 4 3 3 2 2 4 4" xfId="35111"/>
    <cellStyle name="Обычный 3 2 4 3 3 2 2 5" xfId="12425"/>
    <cellStyle name="Обычный 3 2 4 3 3 2 2 5 2" xfId="40710"/>
    <cellStyle name="Обычный 3 2 4 3 3 2 2 6" xfId="15561"/>
    <cellStyle name="Обычный 3 2 4 3 3 2 2 6 2" xfId="43846"/>
    <cellStyle name="Обычный 3 2 4 3 3 2 2 7" xfId="19694"/>
    <cellStyle name="Обычный 3 2 4 3 3 2 2 7 2" xfId="47978"/>
    <cellStyle name="Обычный 3 2 4 3 3 2 2 8" xfId="20968"/>
    <cellStyle name="Обычный 3 2 4 3 3 2 2 8 2" xfId="49252"/>
    <cellStyle name="Обычный 3 2 4 3 3 2 2 9" xfId="26407"/>
    <cellStyle name="Обычный 3 2 4 3 3 2 2 9 2" xfId="54691"/>
    <cellStyle name="Обычный 3 2 4 3 3 2 3" xfId="2211"/>
    <cellStyle name="Обычный 3 2 4 3 3 2 3 2" xfId="4186"/>
    <cellStyle name="Обычный 3 2 4 3 3 2 3 2 2" xfId="12430"/>
    <cellStyle name="Обычный 3 2 4 3 3 2 3 2 2 2" xfId="40715"/>
    <cellStyle name="Обычный 3 2 4 3 3 2 3 2 3" xfId="18334"/>
    <cellStyle name="Обычный 3 2 4 3 3 2 3 2 3 2" xfId="46619"/>
    <cellStyle name="Обычный 3 2 4 3 3 2 3 2 4" xfId="26412"/>
    <cellStyle name="Обычный 3 2 4 3 3 2 3 2 4 2" xfId="54696"/>
    <cellStyle name="Обычный 3 2 4 3 3 2 3 2 5" xfId="32476"/>
    <cellStyle name="Обычный 3 2 4 3 3 2 3 3" xfId="12429"/>
    <cellStyle name="Обычный 3 2 4 3 3 2 3 3 2" xfId="40714"/>
    <cellStyle name="Обычный 3 2 4 3 3 2 3 4" xfId="16359"/>
    <cellStyle name="Обычный 3 2 4 3 3 2 3 4 2" xfId="44644"/>
    <cellStyle name="Обычный 3 2 4 3 3 2 3 5" xfId="26411"/>
    <cellStyle name="Обычный 3 2 4 3 3 2 3 5 2" xfId="54695"/>
    <cellStyle name="Обычный 3 2 4 3 3 2 3 6" xfId="30501"/>
    <cellStyle name="Обычный 3 2 4 3 3 2 3 7" xfId="60974"/>
    <cellStyle name="Обычный 3 2 4 3 3 2 4" xfId="2869"/>
    <cellStyle name="Обычный 3 2 4 3 3 2 4 2" xfId="12431"/>
    <cellStyle name="Обычный 3 2 4 3 3 2 4 2 2" xfId="40716"/>
    <cellStyle name="Обычный 3 2 4 3 3 2 4 3" xfId="17017"/>
    <cellStyle name="Обычный 3 2 4 3 3 2 4 3 2" xfId="45302"/>
    <cellStyle name="Обычный 3 2 4 3 3 2 4 4" xfId="26413"/>
    <cellStyle name="Обычный 3 2 4 3 3 2 4 4 2" xfId="54697"/>
    <cellStyle name="Обычный 3 2 4 3 3 2 4 5" xfId="31159"/>
    <cellStyle name="Обычный 3 2 4 3 3 2 5" xfId="5505"/>
    <cellStyle name="Обычный 3 2 4 3 3 2 5 2" xfId="12432"/>
    <cellStyle name="Обычный 3 2 4 3 3 2 5 2 2" xfId="40717"/>
    <cellStyle name="Обычный 3 2 4 3 3 2 5 3" xfId="26414"/>
    <cellStyle name="Обычный 3 2 4 3 3 2 5 3 2" xfId="54698"/>
    <cellStyle name="Обычный 3 2 4 3 3 2 5 4" xfId="33794"/>
    <cellStyle name="Обычный 3 2 4 3 3 2 6" xfId="6823"/>
    <cellStyle name="Обычный 3 2 4 3 3 2 6 2" xfId="12433"/>
    <cellStyle name="Обычный 3 2 4 3 3 2 6 2 2" xfId="40718"/>
    <cellStyle name="Обычный 3 2 4 3 3 2 6 3" xfId="26415"/>
    <cellStyle name="Обычный 3 2 4 3 3 2 6 3 2" xfId="54699"/>
    <cellStyle name="Обычный 3 2 4 3 3 2 6 4" xfId="35110"/>
    <cellStyle name="Обычный 3 2 4 3 3 2 7" xfId="12424"/>
    <cellStyle name="Обычный 3 2 4 3 3 2 7 2" xfId="40709"/>
    <cellStyle name="Обычный 3 2 4 3 3 2 8" xfId="15042"/>
    <cellStyle name="Обычный 3 2 4 3 3 2 8 2" xfId="43327"/>
    <cellStyle name="Обычный 3 2 4 3 3 2 9" xfId="19693"/>
    <cellStyle name="Обычный 3 2 4 3 3 2 9 2" xfId="47977"/>
    <cellStyle name="Обычный 3 2 4 3 3 3" xfId="1411"/>
    <cellStyle name="Обычный 3 2 4 3 3 3 10" xfId="29702"/>
    <cellStyle name="Обычный 3 2 4 3 3 3 11" xfId="58276"/>
    <cellStyle name="Обычный 3 2 4 3 3 3 12" xfId="59622"/>
    <cellStyle name="Обычный 3 2 4 3 3 3 2" xfId="3387"/>
    <cellStyle name="Обычный 3 2 4 3 3 3 2 2" xfId="12435"/>
    <cellStyle name="Обычный 3 2 4 3 3 3 2 2 2" xfId="40720"/>
    <cellStyle name="Обычный 3 2 4 3 3 3 2 3" xfId="17535"/>
    <cellStyle name="Обычный 3 2 4 3 3 3 2 3 2" xfId="45820"/>
    <cellStyle name="Обычный 3 2 4 3 3 3 2 4" xfId="26417"/>
    <cellStyle name="Обычный 3 2 4 3 3 3 2 4 2" xfId="54701"/>
    <cellStyle name="Обычный 3 2 4 3 3 3 2 5" xfId="31677"/>
    <cellStyle name="Обычный 3 2 4 3 3 3 2 6" xfId="60976"/>
    <cellStyle name="Обычный 3 2 4 3 3 3 3" xfId="5507"/>
    <cellStyle name="Обычный 3 2 4 3 3 3 3 2" xfId="12436"/>
    <cellStyle name="Обычный 3 2 4 3 3 3 3 2 2" xfId="40721"/>
    <cellStyle name="Обычный 3 2 4 3 3 3 3 3" xfId="26418"/>
    <cellStyle name="Обычный 3 2 4 3 3 3 3 3 2" xfId="54702"/>
    <cellStyle name="Обычный 3 2 4 3 3 3 3 4" xfId="33796"/>
    <cellStyle name="Обычный 3 2 4 3 3 3 4" xfId="6825"/>
    <cellStyle name="Обычный 3 2 4 3 3 3 4 2" xfId="12437"/>
    <cellStyle name="Обычный 3 2 4 3 3 3 4 2 2" xfId="40722"/>
    <cellStyle name="Обычный 3 2 4 3 3 3 4 3" xfId="26419"/>
    <cellStyle name="Обычный 3 2 4 3 3 3 4 3 2" xfId="54703"/>
    <cellStyle name="Обычный 3 2 4 3 3 3 4 4" xfId="35112"/>
    <cellStyle name="Обычный 3 2 4 3 3 3 5" xfId="12434"/>
    <cellStyle name="Обычный 3 2 4 3 3 3 5 2" xfId="40719"/>
    <cellStyle name="Обычный 3 2 4 3 3 3 6" xfId="15560"/>
    <cellStyle name="Обычный 3 2 4 3 3 3 6 2" xfId="43845"/>
    <cellStyle name="Обычный 3 2 4 3 3 3 7" xfId="19695"/>
    <cellStyle name="Обычный 3 2 4 3 3 3 7 2" xfId="47979"/>
    <cellStyle name="Обычный 3 2 4 3 3 3 8" xfId="20969"/>
    <cellStyle name="Обычный 3 2 4 3 3 3 8 2" xfId="49253"/>
    <cellStyle name="Обычный 3 2 4 3 3 3 9" xfId="26416"/>
    <cellStyle name="Обычный 3 2 4 3 3 3 9 2" xfId="54700"/>
    <cellStyle name="Обычный 3 2 4 3 3 4" xfId="1882"/>
    <cellStyle name="Обычный 3 2 4 3 3 4 2" xfId="3857"/>
    <cellStyle name="Обычный 3 2 4 3 3 4 2 2" xfId="12439"/>
    <cellStyle name="Обычный 3 2 4 3 3 4 2 2 2" xfId="40724"/>
    <cellStyle name="Обычный 3 2 4 3 3 4 2 3" xfId="18005"/>
    <cellStyle name="Обычный 3 2 4 3 3 4 2 3 2" xfId="46290"/>
    <cellStyle name="Обычный 3 2 4 3 3 4 2 4" xfId="26421"/>
    <cellStyle name="Обычный 3 2 4 3 3 4 2 4 2" xfId="54705"/>
    <cellStyle name="Обычный 3 2 4 3 3 4 2 5" xfId="32147"/>
    <cellStyle name="Обычный 3 2 4 3 3 4 3" xfId="12438"/>
    <cellStyle name="Обычный 3 2 4 3 3 4 3 2" xfId="40723"/>
    <cellStyle name="Обычный 3 2 4 3 3 4 4" xfId="16030"/>
    <cellStyle name="Обычный 3 2 4 3 3 4 4 2" xfId="44315"/>
    <cellStyle name="Обычный 3 2 4 3 3 4 5" xfId="26420"/>
    <cellStyle name="Обычный 3 2 4 3 3 4 5 2" xfId="54704"/>
    <cellStyle name="Обычный 3 2 4 3 3 4 6" xfId="30172"/>
    <cellStyle name="Обычный 3 2 4 3 3 4 7" xfId="60973"/>
    <cellStyle name="Обычный 3 2 4 3 3 5" xfId="2540"/>
    <cellStyle name="Обычный 3 2 4 3 3 5 2" xfId="12440"/>
    <cellStyle name="Обычный 3 2 4 3 3 5 2 2" xfId="40725"/>
    <cellStyle name="Обычный 3 2 4 3 3 5 3" xfId="16688"/>
    <cellStyle name="Обычный 3 2 4 3 3 5 3 2" xfId="44973"/>
    <cellStyle name="Обычный 3 2 4 3 3 5 4" xfId="26422"/>
    <cellStyle name="Обычный 3 2 4 3 3 5 4 2" xfId="54706"/>
    <cellStyle name="Обычный 3 2 4 3 3 5 5" xfId="30830"/>
    <cellStyle name="Обычный 3 2 4 3 3 6" xfId="5504"/>
    <cellStyle name="Обычный 3 2 4 3 3 6 2" xfId="12441"/>
    <cellStyle name="Обычный 3 2 4 3 3 6 2 2" xfId="40726"/>
    <cellStyle name="Обычный 3 2 4 3 3 6 3" xfId="26423"/>
    <cellStyle name="Обычный 3 2 4 3 3 6 3 2" xfId="54707"/>
    <cellStyle name="Обычный 3 2 4 3 3 6 4" xfId="33793"/>
    <cellStyle name="Обычный 3 2 4 3 3 7" xfId="6822"/>
    <cellStyle name="Обычный 3 2 4 3 3 7 2" xfId="12442"/>
    <cellStyle name="Обычный 3 2 4 3 3 7 2 2" xfId="40727"/>
    <cellStyle name="Обычный 3 2 4 3 3 7 3" xfId="26424"/>
    <cellStyle name="Обычный 3 2 4 3 3 7 3 2" xfId="54708"/>
    <cellStyle name="Обычный 3 2 4 3 3 7 4" xfId="35109"/>
    <cellStyle name="Обычный 3 2 4 3 3 8" xfId="12423"/>
    <cellStyle name="Обычный 3 2 4 3 3 8 2" xfId="40708"/>
    <cellStyle name="Обычный 3 2 4 3 3 9" xfId="14713"/>
    <cellStyle name="Обычный 3 2 4 3 3 9 2" xfId="42998"/>
    <cellStyle name="Обычный 3 2 4 3 4" xfId="726"/>
    <cellStyle name="Обычный 3 2 4 3 4 10" xfId="20970"/>
    <cellStyle name="Обычный 3 2 4 3 4 10 2" xfId="49254"/>
    <cellStyle name="Обычный 3 2 4 3 4 11" xfId="26425"/>
    <cellStyle name="Обычный 3 2 4 3 4 11 2" xfId="54709"/>
    <cellStyle name="Обычный 3 2 4 3 4 12" xfId="29020"/>
    <cellStyle name="Обычный 3 2 4 3 4 13" xfId="58277"/>
    <cellStyle name="Обычный 3 2 4 3 4 14" xfId="59623"/>
    <cellStyle name="Обычный 3 2 4 3 4 2" xfId="1413"/>
    <cellStyle name="Обычный 3 2 4 3 4 2 10" xfId="29704"/>
    <cellStyle name="Обычный 3 2 4 3 4 2 11" xfId="58278"/>
    <cellStyle name="Обычный 3 2 4 3 4 2 12" xfId="59624"/>
    <cellStyle name="Обычный 3 2 4 3 4 2 2" xfId="3389"/>
    <cellStyle name="Обычный 3 2 4 3 4 2 2 2" xfId="12445"/>
    <cellStyle name="Обычный 3 2 4 3 4 2 2 2 2" xfId="40730"/>
    <cellStyle name="Обычный 3 2 4 3 4 2 2 3" xfId="17537"/>
    <cellStyle name="Обычный 3 2 4 3 4 2 2 3 2" xfId="45822"/>
    <cellStyle name="Обычный 3 2 4 3 4 2 2 4" xfId="26427"/>
    <cellStyle name="Обычный 3 2 4 3 4 2 2 4 2" xfId="54711"/>
    <cellStyle name="Обычный 3 2 4 3 4 2 2 5" xfId="31679"/>
    <cellStyle name="Обычный 3 2 4 3 4 2 2 6" xfId="60978"/>
    <cellStyle name="Обычный 3 2 4 3 4 2 3" xfId="5509"/>
    <cellStyle name="Обычный 3 2 4 3 4 2 3 2" xfId="12446"/>
    <cellStyle name="Обычный 3 2 4 3 4 2 3 2 2" xfId="40731"/>
    <cellStyle name="Обычный 3 2 4 3 4 2 3 3" xfId="26428"/>
    <cellStyle name="Обычный 3 2 4 3 4 2 3 3 2" xfId="54712"/>
    <cellStyle name="Обычный 3 2 4 3 4 2 3 4" xfId="33798"/>
    <cellStyle name="Обычный 3 2 4 3 4 2 4" xfId="6827"/>
    <cellStyle name="Обычный 3 2 4 3 4 2 4 2" xfId="12447"/>
    <cellStyle name="Обычный 3 2 4 3 4 2 4 2 2" xfId="40732"/>
    <cellStyle name="Обычный 3 2 4 3 4 2 4 3" xfId="26429"/>
    <cellStyle name="Обычный 3 2 4 3 4 2 4 3 2" xfId="54713"/>
    <cellStyle name="Обычный 3 2 4 3 4 2 4 4" xfId="35114"/>
    <cellStyle name="Обычный 3 2 4 3 4 2 5" xfId="12444"/>
    <cellStyle name="Обычный 3 2 4 3 4 2 5 2" xfId="40729"/>
    <cellStyle name="Обычный 3 2 4 3 4 2 6" xfId="15562"/>
    <cellStyle name="Обычный 3 2 4 3 4 2 6 2" xfId="43847"/>
    <cellStyle name="Обычный 3 2 4 3 4 2 7" xfId="19697"/>
    <cellStyle name="Обычный 3 2 4 3 4 2 7 2" xfId="47981"/>
    <cellStyle name="Обычный 3 2 4 3 4 2 8" xfId="20971"/>
    <cellStyle name="Обычный 3 2 4 3 4 2 8 2" xfId="49255"/>
    <cellStyle name="Обычный 3 2 4 3 4 2 9" xfId="26426"/>
    <cellStyle name="Обычный 3 2 4 3 4 2 9 2" xfId="54710"/>
    <cellStyle name="Обычный 3 2 4 3 4 3" xfId="2047"/>
    <cellStyle name="Обычный 3 2 4 3 4 3 2" xfId="4022"/>
    <cellStyle name="Обычный 3 2 4 3 4 3 2 2" xfId="12449"/>
    <cellStyle name="Обычный 3 2 4 3 4 3 2 2 2" xfId="40734"/>
    <cellStyle name="Обычный 3 2 4 3 4 3 2 3" xfId="18170"/>
    <cellStyle name="Обычный 3 2 4 3 4 3 2 3 2" xfId="46455"/>
    <cellStyle name="Обычный 3 2 4 3 4 3 2 4" xfId="26431"/>
    <cellStyle name="Обычный 3 2 4 3 4 3 2 4 2" xfId="54715"/>
    <cellStyle name="Обычный 3 2 4 3 4 3 2 5" xfId="32312"/>
    <cellStyle name="Обычный 3 2 4 3 4 3 3" xfId="12448"/>
    <cellStyle name="Обычный 3 2 4 3 4 3 3 2" xfId="40733"/>
    <cellStyle name="Обычный 3 2 4 3 4 3 4" xfId="16195"/>
    <cellStyle name="Обычный 3 2 4 3 4 3 4 2" xfId="44480"/>
    <cellStyle name="Обычный 3 2 4 3 4 3 5" xfId="26430"/>
    <cellStyle name="Обычный 3 2 4 3 4 3 5 2" xfId="54714"/>
    <cellStyle name="Обычный 3 2 4 3 4 3 6" xfId="30337"/>
    <cellStyle name="Обычный 3 2 4 3 4 3 7" xfId="60977"/>
    <cellStyle name="Обычный 3 2 4 3 4 4" xfId="2705"/>
    <cellStyle name="Обычный 3 2 4 3 4 4 2" xfId="12450"/>
    <cellStyle name="Обычный 3 2 4 3 4 4 2 2" xfId="40735"/>
    <cellStyle name="Обычный 3 2 4 3 4 4 3" xfId="16853"/>
    <cellStyle name="Обычный 3 2 4 3 4 4 3 2" xfId="45138"/>
    <cellStyle name="Обычный 3 2 4 3 4 4 4" xfId="26432"/>
    <cellStyle name="Обычный 3 2 4 3 4 4 4 2" xfId="54716"/>
    <cellStyle name="Обычный 3 2 4 3 4 4 5" xfId="30995"/>
    <cellStyle name="Обычный 3 2 4 3 4 5" xfId="5508"/>
    <cellStyle name="Обычный 3 2 4 3 4 5 2" xfId="12451"/>
    <cellStyle name="Обычный 3 2 4 3 4 5 2 2" xfId="40736"/>
    <cellStyle name="Обычный 3 2 4 3 4 5 3" xfId="26433"/>
    <cellStyle name="Обычный 3 2 4 3 4 5 3 2" xfId="54717"/>
    <cellStyle name="Обычный 3 2 4 3 4 5 4" xfId="33797"/>
    <cellStyle name="Обычный 3 2 4 3 4 6" xfId="6826"/>
    <cellStyle name="Обычный 3 2 4 3 4 6 2" xfId="12452"/>
    <cellStyle name="Обычный 3 2 4 3 4 6 2 2" xfId="40737"/>
    <cellStyle name="Обычный 3 2 4 3 4 6 3" xfId="26434"/>
    <cellStyle name="Обычный 3 2 4 3 4 6 3 2" xfId="54718"/>
    <cellStyle name="Обычный 3 2 4 3 4 6 4" xfId="35113"/>
    <cellStyle name="Обычный 3 2 4 3 4 7" xfId="12443"/>
    <cellStyle name="Обычный 3 2 4 3 4 7 2" xfId="40728"/>
    <cellStyle name="Обычный 3 2 4 3 4 8" xfId="14878"/>
    <cellStyle name="Обычный 3 2 4 3 4 8 2" xfId="43163"/>
    <cellStyle name="Обычный 3 2 4 3 4 9" xfId="19696"/>
    <cellStyle name="Обычный 3 2 4 3 4 9 2" xfId="47980"/>
    <cellStyle name="Обычный 3 2 4 3 5" xfId="1406"/>
    <cellStyle name="Обычный 3 2 4 3 5 10" xfId="29697"/>
    <cellStyle name="Обычный 3 2 4 3 5 11" xfId="58279"/>
    <cellStyle name="Обычный 3 2 4 3 5 12" xfId="59625"/>
    <cellStyle name="Обычный 3 2 4 3 5 2" xfId="3382"/>
    <cellStyle name="Обычный 3 2 4 3 5 2 2" xfId="12454"/>
    <cellStyle name="Обычный 3 2 4 3 5 2 2 2" xfId="40739"/>
    <cellStyle name="Обычный 3 2 4 3 5 2 3" xfId="17530"/>
    <cellStyle name="Обычный 3 2 4 3 5 2 3 2" xfId="45815"/>
    <cellStyle name="Обычный 3 2 4 3 5 2 4" xfId="26436"/>
    <cellStyle name="Обычный 3 2 4 3 5 2 4 2" xfId="54720"/>
    <cellStyle name="Обычный 3 2 4 3 5 2 5" xfId="31672"/>
    <cellStyle name="Обычный 3 2 4 3 5 2 6" xfId="60979"/>
    <cellStyle name="Обычный 3 2 4 3 5 3" xfId="5510"/>
    <cellStyle name="Обычный 3 2 4 3 5 3 2" xfId="12455"/>
    <cellStyle name="Обычный 3 2 4 3 5 3 2 2" xfId="40740"/>
    <cellStyle name="Обычный 3 2 4 3 5 3 3" xfId="26437"/>
    <cellStyle name="Обычный 3 2 4 3 5 3 3 2" xfId="54721"/>
    <cellStyle name="Обычный 3 2 4 3 5 3 4" xfId="33799"/>
    <cellStyle name="Обычный 3 2 4 3 5 4" xfId="6828"/>
    <cellStyle name="Обычный 3 2 4 3 5 4 2" xfId="12456"/>
    <cellStyle name="Обычный 3 2 4 3 5 4 2 2" xfId="40741"/>
    <cellStyle name="Обычный 3 2 4 3 5 4 3" xfId="26438"/>
    <cellStyle name="Обычный 3 2 4 3 5 4 3 2" xfId="54722"/>
    <cellStyle name="Обычный 3 2 4 3 5 4 4" xfId="35115"/>
    <cellStyle name="Обычный 3 2 4 3 5 5" xfId="12453"/>
    <cellStyle name="Обычный 3 2 4 3 5 5 2" xfId="40738"/>
    <cellStyle name="Обычный 3 2 4 3 5 6" xfId="15555"/>
    <cellStyle name="Обычный 3 2 4 3 5 6 2" xfId="43840"/>
    <cellStyle name="Обычный 3 2 4 3 5 7" xfId="19698"/>
    <cellStyle name="Обычный 3 2 4 3 5 7 2" xfId="47982"/>
    <cellStyle name="Обычный 3 2 4 3 5 8" xfId="20972"/>
    <cellStyle name="Обычный 3 2 4 3 5 8 2" xfId="49256"/>
    <cellStyle name="Обычный 3 2 4 3 5 9" xfId="26435"/>
    <cellStyle name="Обычный 3 2 4 3 5 9 2" xfId="54719"/>
    <cellStyle name="Обычный 3 2 4 3 6" xfId="1718"/>
    <cellStyle name="Обычный 3 2 4 3 6 2" xfId="3693"/>
    <cellStyle name="Обычный 3 2 4 3 6 2 2" xfId="12458"/>
    <cellStyle name="Обычный 3 2 4 3 6 2 2 2" xfId="40743"/>
    <cellStyle name="Обычный 3 2 4 3 6 2 3" xfId="17841"/>
    <cellStyle name="Обычный 3 2 4 3 6 2 3 2" xfId="46126"/>
    <cellStyle name="Обычный 3 2 4 3 6 2 4" xfId="26440"/>
    <cellStyle name="Обычный 3 2 4 3 6 2 4 2" xfId="54724"/>
    <cellStyle name="Обычный 3 2 4 3 6 2 5" xfId="31983"/>
    <cellStyle name="Обычный 3 2 4 3 6 3" xfId="12457"/>
    <cellStyle name="Обычный 3 2 4 3 6 3 2" xfId="40742"/>
    <cellStyle name="Обычный 3 2 4 3 6 4" xfId="15866"/>
    <cellStyle name="Обычный 3 2 4 3 6 4 2" xfId="44151"/>
    <cellStyle name="Обычный 3 2 4 3 6 5" xfId="26439"/>
    <cellStyle name="Обычный 3 2 4 3 6 5 2" xfId="54723"/>
    <cellStyle name="Обычный 3 2 4 3 6 6" xfId="30008"/>
    <cellStyle name="Обычный 3 2 4 3 6 7" xfId="60964"/>
    <cellStyle name="Обычный 3 2 4 3 7" xfId="2376"/>
    <cellStyle name="Обычный 3 2 4 3 7 2" xfId="12459"/>
    <cellStyle name="Обычный 3 2 4 3 7 2 2" xfId="40744"/>
    <cellStyle name="Обычный 3 2 4 3 7 3" xfId="16524"/>
    <cellStyle name="Обычный 3 2 4 3 7 3 2" xfId="44809"/>
    <cellStyle name="Обычный 3 2 4 3 7 4" xfId="26441"/>
    <cellStyle name="Обычный 3 2 4 3 7 4 2" xfId="54725"/>
    <cellStyle name="Обычный 3 2 4 3 7 5" xfId="30666"/>
    <cellStyle name="Обычный 3 2 4 3 8" xfId="4352"/>
    <cellStyle name="Обычный 3 2 4 3 8 2" xfId="12460"/>
    <cellStyle name="Обычный 3 2 4 3 8 2 2" xfId="40745"/>
    <cellStyle name="Обычный 3 2 4 3 8 3" xfId="18500"/>
    <cellStyle name="Обычный 3 2 4 3 8 3 2" xfId="46785"/>
    <cellStyle name="Обычный 3 2 4 3 8 4" xfId="26442"/>
    <cellStyle name="Обычный 3 2 4 3 8 4 2" xfId="54726"/>
    <cellStyle name="Обычный 3 2 4 3 8 5" xfId="32642"/>
    <cellStyle name="Обычный 3 2 4 3 9" xfId="4515"/>
    <cellStyle name="Обычный 3 2 4 3 9 2" xfId="12461"/>
    <cellStyle name="Обычный 3 2 4 3 9 2 2" xfId="40746"/>
    <cellStyle name="Обычный 3 2 4 3 9 3" xfId="18663"/>
    <cellStyle name="Обычный 3 2 4 3 9 3 2" xfId="46948"/>
    <cellStyle name="Обычный 3 2 4 3 9 4" xfId="26443"/>
    <cellStyle name="Обычный 3 2 4 3 9 4 2" xfId="54727"/>
    <cellStyle name="Обычный 3 2 4 3 9 5" xfId="32805"/>
    <cellStyle name="Обычный 3 2 4 4" xfId="314"/>
    <cellStyle name="Обычный 3 2 4 4 10" xfId="6829"/>
    <cellStyle name="Обычный 3 2 4 4 10 2" xfId="12463"/>
    <cellStyle name="Обычный 3 2 4 4 10 2 2" xfId="40748"/>
    <cellStyle name="Обычный 3 2 4 4 10 3" xfId="26445"/>
    <cellStyle name="Обычный 3 2 4 4 10 3 2" xfId="54729"/>
    <cellStyle name="Обычный 3 2 4 4 10 4" xfId="35116"/>
    <cellStyle name="Обычный 3 2 4 4 11" xfId="7316"/>
    <cellStyle name="Обычный 3 2 4 4 11 2" xfId="12464"/>
    <cellStyle name="Обычный 3 2 4 4 11 2 2" xfId="40749"/>
    <cellStyle name="Обычный 3 2 4 4 11 3" xfId="26446"/>
    <cellStyle name="Обычный 3 2 4 4 11 3 2" xfId="54730"/>
    <cellStyle name="Обычный 3 2 4 4 11 4" xfId="35601"/>
    <cellStyle name="Обычный 3 2 4 4 12" xfId="12462"/>
    <cellStyle name="Обычный 3 2 4 4 12 2" xfId="40747"/>
    <cellStyle name="Обычный 3 2 4 4 13" xfId="14551"/>
    <cellStyle name="Обычный 3 2 4 4 13 2" xfId="42836"/>
    <cellStyle name="Обычный 3 2 4 4 14" xfId="18827"/>
    <cellStyle name="Обычный 3 2 4 4 14 2" xfId="47111"/>
    <cellStyle name="Обычный 3 2 4 4 15" xfId="20973"/>
    <cellStyle name="Обычный 3 2 4 4 15 2" xfId="49257"/>
    <cellStyle name="Обычный 3 2 4 4 16" xfId="26444"/>
    <cellStyle name="Обычный 3 2 4 4 16 2" xfId="54728"/>
    <cellStyle name="Обычный 3 2 4 4 17" xfId="28530"/>
    <cellStyle name="Обычный 3 2 4 4 17 2" xfId="56814"/>
    <cellStyle name="Обычный 3 2 4 4 18" xfId="28693"/>
    <cellStyle name="Обычный 3 2 4 4 19" xfId="56974"/>
    <cellStyle name="Обычный 3 2 4 4 2" xfId="556"/>
    <cellStyle name="Обычный 3 2 4 4 2 10" xfId="19699"/>
    <cellStyle name="Обычный 3 2 4 4 2 10 2" xfId="47983"/>
    <cellStyle name="Обычный 3 2 4 4 2 11" xfId="20974"/>
    <cellStyle name="Обычный 3 2 4 4 2 11 2" xfId="49258"/>
    <cellStyle name="Обычный 3 2 4 4 2 12" xfId="26447"/>
    <cellStyle name="Обычный 3 2 4 4 2 12 2" xfId="54731"/>
    <cellStyle name="Обычный 3 2 4 4 2 13" xfId="28857"/>
    <cellStyle name="Обычный 3 2 4 4 2 14" xfId="58281"/>
    <cellStyle name="Обычный 3 2 4 4 2 15" xfId="59627"/>
    <cellStyle name="Обычный 3 2 4 4 2 2" xfId="894"/>
    <cellStyle name="Обычный 3 2 4 4 2 2 10" xfId="20975"/>
    <cellStyle name="Обычный 3 2 4 4 2 2 10 2" xfId="49259"/>
    <cellStyle name="Обычный 3 2 4 4 2 2 11" xfId="26448"/>
    <cellStyle name="Обычный 3 2 4 4 2 2 11 2" xfId="54732"/>
    <cellStyle name="Обычный 3 2 4 4 2 2 12" xfId="29186"/>
    <cellStyle name="Обычный 3 2 4 4 2 2 13" xfId="58282"/>
    <cellStyle name="Обычный 3 2 4 4 2 2 14" xfId="59628"/>
    <cellStyle name="Обычный 3 2 4 4 2 2 2" xfId="1416"/>
    <cellStyle name="Обычный 3 2 4 4 2 2 2 10" xfId="29707"/>
    <cellStyle name="Обычный 3 2 4 4 2 2 2 11" xfId="58283"/>
    <cellStyle name="Обычный 3 2 4 4 2 2 2 12" xfId="59629"/>
    <cellStyle name="Обычный 3 2 4 4 2 2 2 2" xfId="3392"/>
    <cellStyle name="Обычный 3 2 4 4 2 2 2 2 2" xfId="12468"/>
    <cellStyle name="Обычный 3 2 4 4 2 2 2 2 2 2" xfId="40753"/>
    <cellStyle name="Обычный 3 2 4 4 2 2 2 2 3" xfId="17540"/>
    <cellStyle name="Обычный 3 2 4 4 2 2 2 2 3 2" xfId="45825"/>
    <cellStyle name="Обычный 3 2 4 4 2 2 2 2 4" xfId="26450"/>
    <cellStyle name="Обычный 3 2 4 4 2 2 2 2 4 2" xfId="54734"/>
    <cellStyle name="Обычный 3 2 4 4 2 2 2 2 5" xfId="31682"/>
    <cellStyle name="Обычный 3 2 4 4 2 2 2 2 6" xfId="60983"/>
    <cellStyle name="Обычный 3 2 4 4 2 2 2 3" xfId="5514"/>
    <cellStyle name="Обычный 3 2 4 4 2 2 2 3 2" xfId="12469"/>
    <cellStyle name="Обычный 3 2 4 4 2 2 2 3 2 2" xfId="40754"/>
    <cellStyle name="Обычный 3 2 4 4 2 2 2 3 3" xfId="26451"/>
    <cellStyle name="Обычный 3 2 4 4 2 2 2 3 3 2" xfId="54735"/>
    <cellStyle name="Обычный 3 2 4 4 2 2 2 3 4" xfId="33803"/>
    <cellStyle name="Обычный 3 2 4 4 2 2 2 4" xfId="6832"/>
    <cellStyle name="Обычный 3 2 4 4 2 2 2 4 2" xfId="12470"/>
    <cellStyle name="Обычный 3 2 4 4 2 2 2 4 2 2" xfId="40755"/>
    <cellStyle name="Обычный 3 2 4 4 2 2 2 4 3" xfId="26452"/>
    <cellStyle name="Обычный 3 2 4 4 2 2 2 4 3 2" xfId="54736"/>
    <cellStyle name="Обычный 3 2 4 4 2 2 2 4 4" xfId="35119"/>
    <cellStyle name="Обычный 3 2 4 4 2 2 2 5" xfId="12467"/>
    <cellStyle name="Обычный 3 2 4 4 2 2 2 5 2" xfId="40752"/>
    <cellStyle name="Обычный 3 2 4 4 2 2 2 6" xfId="15565"/>
    <cellStyle name="Обычный 3 2 4 4 2 2 2 6 2" xfId="43850"/>
    <cellStyle name="Обычный 3 2 4 4 2 2 2 7" xfId="19701"/>
    <cellStyle name="Обычный 3 2 4 4 2 2 2 7 2" xfId="47985"/>
    <cellStyle name="Обычный 3 2 4 4 2 2 2 8" xfId="20976"/>
    <cellStyle name="Обычный 3 2 4 4 2 2 2 8 2" xfId="49260"/>
    <cellStyle name="Обычный 3 2 4 4 2 2 2 9" xfId="26449"/>
    <cellStyle name="Обычный 3 2 4 4 2 2 2 9 2" xfId="54733"/>
    <cellStyle name="Обычный 3 2 4 4 2 2 3" xfId="2213"/>
    <cellStyle name="Обычный 3 2 4 4 2 2 3 2" xfId="4188"/>
    <cellStyle name="Обычный 3 2 4 4 2 2 3 2 2" xfId="12472"/>
    <cellStyle name="Обычный 3 2 4 4 2 2 3 2 2 2" xfId="40757"/>
    <cellStyle name="Обычный 3 2 4 4 2 2 3 2 3" xfId="18336"/>
    <cellStyle name="Обычный 3 2 4 4 2 2 3 2 3 2" xfId="46621"/>
    <cellStyle name="Обычный 3 2 4 4 2 2 3 2 4" xfId="26454"/>
    <cellStyle name="Обычный 3 2 4 4 2 2 3 2 4 2" xfId="54738"/>
    <cellStyle name="Обычный 3 2 4 4 2 2 3 2 5" xfId="32478"/>
    <cellStyle name="Обычный 3 2 4 4 2 2 3 3" xfId="12471"/>
    <cellStyle name="Обычный 3 2 4 4 2 2 3 3 2" xfId="40756"/>
    <cellStyle name="Обычный 3 2 4 4 2 2 3 4" xfId="16361"/>
    <cellStyle name="Обычный 3 2 4 4 2 2 3 4 2" xfId="44646"/>
    <cellStyle name="Обычный 3 2 4 4 2 2 3 5" xfId="26453"/>
    <cellStyle name="Обычный 3 2 4 4 2 2 3 5 2" xfId="54737"/>
    <cellStyle name="Обычный 3 2 4 4 2 2 3 6" xfId="30503"/>
    <cellStyle name="Обычный 3 2 4 4 2 2 3 7" xfId="60982"/>
    <cellStyle name="Обычный 3 2 4 4 2 2 4" xfId="2871"/>
    <cellStyle name="Обычный 3 2 4 4 2 2 4 2" xfId="12473"/>
    <cellStyle name="Обычный 3 2 4 4 2 2 4 2 2" xfId="40758"/>
    <cellStyle name="Обычный 3 2 4 4 2 2 4 3" xfId="17019"/>
    <cellStyle name="Обычный 3 2 4 4 2 2 4 3 2" xfId="45304"/>
    <cellStyle name="Обычный 3 2 4 4 2 2 4 4" xfId="26455"/>
    <cellStyle name="Обычный 3 2 4 4 2 2 4 4 2" xfId="54739"/>
    <cellStyle name="Обычный 3 2 4 4 2 2 4 5" xfId="31161"/>
    <cellStyle name="Обычный 3 2 4 4 2 2 5" xfId="5513"/>
    <cellStyle name="Обычный 3 2 4 4 2 2 5 2" xfId="12474"/>
    <cellStyle name="Обычный 3 2 4 4 2 2 5 2 2" xfId="40759"/>
    <cellStyle name="Обычный 3 2 4 4 2 2 5 3" xfId="26456"/>
    <cellStyle name="Обычный 3 2 4 4 2 2 5 3 2" xfId="54740"/>
    <cellStyle name="Обычный 3 2 4 4 2 2 5 4" xfId="33802"/>
    <cellStyle name="Обычный 3 2 4 4 2 2 6" xfId="6831"/>
    <cellStyle name="Обычный 3 2 4 4 2 2 6 2" xfId="12475"/>
    <cellStyle name="Обычный 3 2 4 4 2 2 6 2 2" xfId="40760"/>
    <cellStyle name="Обычный 3 2 4 4 2 2 6 3" xfId="26457"/>
    <cellStyle name="Обычный 3 2 4 4 2 2 6 3 2" xfId="54741"/>
    <cellStyle name="Обычный 3 2 4 4 2 2 6 4" xfId="35118"/>
    <cellStyle name="Обычный 3 2 4 4 2 2 7" xfId="12466"/>
    <cellStyle name="Обычный 3 2 4 4 2 2 7 2" xfId="40751"/>
    <cellStyle name="Обычный 3 2 4 4 2 2 8" xfId="15044"/>
    <cellStyle name="Обычный 3 2 4 4 2 2 8 2" xfId="43329"/>
    <cellStyle name="Обычный 3 2 4 4 2 2 9" xfId="19700"/>
    <cellStyle name="Обычный 3 2 4 4 2 2 9 2" xfId="47984"/>
    <cellStyle name="Обычный 3 2 4 4 2 3" xfId="1415"/>
    <cellStyle name="Обычный 3 2 4 4 2 3 10" xfId="29706"/>
    <cellStyle name="Обычный 3 2 4 4 2 3 11" xfId="58284"/>
    <cellStyle name="Обычный 3 2 4 4 2 3 12" xfId="59630"/>
    <cellStyle name="Обычный 3 2 4 4 2 3 2" xfId="3391"/>
    <cellStyle name="Обычный 3 2 4 4 2 3 2 2" xfId="12477"/>
    <cellStyle name="Обычный 3 2 4 4 2 3 2 2 2" xfId="40762"/>
    <cellStyle name="Обычный 3 2 4 4 2 3 2 3" xfId="17539"/>
    <cellStyle name="Обычный 3 2 4 4 2 3 2 3 2" xfId="45824"/>
    <cellStyle name="Обычный 3 2 4 4 2 3 2 4" xfId="26459"/>
    <cellStyle name="Обычный 3 2 4 4 2 3 2 4 2" xfId="54743"/>
    <cellStyle name="Обычный 3 2 4 4 2 3 2 5" xfId="31681"/>
    <cellStyle name="Обычный 3 2 4 4 2 3 2 6" xfId="60984"/>
    <cellStyle name="Обычный 3 2 4 4 2 3 3" xfId="5515"/>
    <cellStyle name="Обычный 3 2 4 4 2 3 3 2" xfId="12478"/>
    <cellStyle name="Обычный 3 2 4 4 2 3 3 2 2" xfId="40763"/>
    <cellStyle name="Обычный 3 2 4 4 2 3 3 3" xfId="26460"/>
    <cellStyle name="Обычный 3 2 4 4 2 3 3 3 2" xfId="54744"/>
    <cellStyle name="Обычный 3 2 4 4 2 3 3 4" xfId="33804"/>
    <cellStyle name="Обычный 3 2 4 4 2 3 4" xfId="6833"/>
    <cellStyle name="Обычный 3 2 4 4 2 3 4 2" xfId="12479"/>
    <cellStyle name="Обычный 3 2 4 4 2 3 4 2 2" xfId="40764"/>
    <cellStyle name="Обычный 3 2 4 4 2 3 4 3" xfId="26461"/>
    <cellStyle name="Обычный 3 2 4 4 2 3 4 3 2" xfId="54745"/>
    <cellStyle name="Обычный 3 2 4 4 2 3 4 4" xfId="35120"/>
    <cellStyle name="Обычный 3 2 4 4 2 3 5" xfId="12476"/>
    <cellStyle name="Обычный 3 2 4 4 2 3 5 2" xfId="40761"/>
    <cellStyle name="Обычный 3 2 4 4 2 3 6" xfId="15564"/>
    <cellStyle name="Обычный 3 2 4 4 2 3 6 2" xfId="43849"/>
    <cellStyle name="Обычный 3 2 4 4 2 3 7" xfId="19702"/>
    <cellStyle name="Обычный 3 2 4 4 2 3 7 2" xfId="47986"/>
    <cellStyle name="Обычный 3 2 4 4 2 3 8" xfId="20977"/>
    <cellStyle name="Обычный 3 2 4 4 2 3 8 2" xfId="49261"/>
    <cellStyle name="Обычный 3 2 4 4 2 3 9" xfId="26458"/>
    <cellStyle name="Обычный 3 2 4 4 2 3 9 2" xfId="54742"/>
    <cellStyle name="Обычный 3 2 4 4 2 4" xfId="1884"/>
    <cellStyle name="Обычный 3 2 4 4 2 4 2" xfId="3859"/>
    <cellStyle name="Обычный 3 2 4 4 2 4 2 2" xfId="12481"/>
    <cellStyle name="Обычный 3 2 4 4 2 4 2 2 2" xfId="40766"/>
    <cellStyle name="Обычный 3 2 4 4 2 4 2 3" xfId="18007"/>
    <cellStyle name="Обычный 3 2 4 4 2 4 2 3 2" xfId="46292"/>
    <cellStyle name="Обычный 3 2 4 4 2 4 2 4" xfId="26463"/>
    <cellStyle name="Обычный 3 2 4 4 2 4 2 4 2" xfId="54747"/>
    <cellStyle name="Обычный 3 2 4 4 2 4 2 5" xfId="32149"/>
    <cellStyle name="Обычный 3 2 4 4 2 4 3" xfId="12480"/>
    <cellStyle name="Обычный 3 2 4 4 2 4 3 2" xfId="40765"/>
    <cellStyle name="Обычный 3 2 4 4 2 4 4" xfId="16032"/>
    <cellStyle name="Обычный 3 2 4 4 2 4 4 2" xfId="44317"/>
    <cellStyle name="Обычный 3 2 4 4 2 4 5" xfId="26462"/>
    <cellStyle name="Обычный 3 2 4 4 2 4 5 2" xfId="54746"/>
    <cellStyle name="Обычный 3 2 4 4 2 4 6" xfId="30174"/>
    <cellStyle name="Обычный 3 2 4 4 2 4 7" xfId="60981"/>
    <cellStyle name="Обычный 3 2 4 4 2 5" xfId="2542"/>
    <cellStyle name="Обычный 3 2 4 4 2 5 2" xfId="12482"/>
    <cellStyle name="Обычный 3 2 4 4 2 5 2 2" xfId="40767"/>
    <cellStyle name="Обычный 3 2 4 4 2 5 3" xfId="16690"/>
    <cellStyle name="Обычный 3 2 4 4 2 5 3 2" xfId="44975"/>
    <cellStyle name="Обычный 3 2 4 4 2 5 4" xfId="26464"/>
    <cellStyle name="Обычный 3 2 4 4 2 5 4 2" xfId="54748"/>
    <cellStyle name="Обычный 3 2 4 4 2 5 5" xfId="30832"/>
    <cellStyle name="Обычный 3 2 4 4 2 6" xfId="5512"/>
    <cellStyle name="Обычный 3 2 4 4 2 6 2" xfId="12483"/>
    <cellStyle name="Обычный 3 2 4 4 2 6 2 2" xfId="40768"/>
    <cellStyle name="Обычный 3 2 4 4 2 6 3" xfId="26465"/>
    <cellStyle name="Обычный 3 2 4 4 2 6 3 2" xfId="54749"/>
    <cellStyle name="Обычный 3 2 4 4 2 6 4" xfId="33801"/>
    <cellStyle name="Обычный 3 2 4 4 2 7" xfId="6830"/>
    <cellStyle name="Обычный 3 2 4 4 2 7 2" xfId="12484"/>
    <cellStyle name="Обычный 3 2 4 4 2 7 2 2" xfId="40769"/>
    <cellStyle name="Обычный 3 2 4 4 2 7 3" xfId="26466"/>
    <cellStyle name="Обычный 3 2 4 4 2 7 3 2" xfId="54750"/>
    <cellStyle name="Обычный 3 2 4 4 2 7 4" xfId="35117"/>
    <cellStyle name="Обычный 3 2 4 4 2 8" xfId="12465"/>
    <cellStyle name="Обычный 3 2 4 4 2 8 2" xfId="40750"/>
    <cellStyle name="Обычный 3 2 4 4 2 9" xfId="14715"/>
    <cellStyle name="Обычный 3 2 4 4 2 9 2" xfId="43000"/>
    <cellStyle name="Обычный 3 2 4 4 20" xfId="57268"/>
    <cellStyle name="Обычный 3 2 4 4 21" xfId="58280"/>
    <cellStyle name="Обычный 3 2 4 4 22" xfId="59626"/>
    <cellStyle name="Обычный 3 2 4 4 3" xfId="728"/>
    <cellStyle name="Обычный 3 2 4 4 3 10" xfId="20978"/>
    <cellStyle name="Обычный 3 2 4 4 3 10 2" xfId="49262"/>
    <cellStyle name="Обычный 3 2 4 4 3 11" xfId="26467"/>
    <cellStyle name="Обычный 3 2 4 4 3 11 2" xfId="54751"/>
    <cellStyle name="Обычный 3 2 4 4 3 12" xfId="29022"/>
    <cellStyle name="Обычный 3 2 4 4 3 13" xfId="58285"/>
    <cellStyle name="Обычный 3 2 4 4 3 14" xfId="59631"/>
    <cellStyle name="Обычный 3 2 4 4 3 2" xfId="1417"/>
    <cellStyle name="Обычный 3 2 4 4 3 2 10" xfId="29708"/>
    <cellStyle name="Обычный 3 2 4 4 3 2 11" xfId="58286"/>
    <cellStyle name="Обычный 3 2 4 4 3 2 12" xfId="59632"/>
    <cellStyle name="Обычный 3 2 4 4 3 2 2" xfId="3393"/>
    <cellStyle name="Обычный 3 2 4 4 3 2 2 2" xfId="12487"/>
    <cellStyle name="Обычный 3 2 4 4 3 2 2 2 2" xfId="40772"/>
    <cellStyle name="Обычный 3 2 4 4 3 2 2 3" xfId="17541"/>
    <cellStyle name="Обычный 3 2 4 4 3 2 2 3 2" xfId="45826"/>
    <cellStyle name="Обычный 3 2 4 4 3 2 2 4" xfId="26469"/>
    <cellStyle name="Обычный 3 2 4 4 3 2 2 4 2" xfId="54753"/>
    <cellStyle name="Обычный 3 2 4 4 3 2 2 5" xfId="31683"/>
    <cellStyle name="Обычный 3 2 4 4 3 2 2 6" xfId="60986"/>
    <cellStyle name="Обычный 3 2 4 4 3 2 3" xfId="5517"/>
    <cellStyle name="Обычный 3 2 4 4 3 2 3 2" xfId="12488"/>
    <cellStyle name="Обычный 3 2 4 4 3 2 3 2 2" xfId="40773"/>
    <cellStyle name="Обычный 3 2 4 4 3 2 3 3" xfId="26470"/>
    <cellStyle name="Обычный 3 2 4 4 3 2 3 3 2" xfId="54754"/>
    <cellStyle name="Обычный 3 2 4 4 3 2 3 4" xfId="33806"/>
    <cellStyle name="Обычный 3 2 4 4 3 2 4" xfId="6835"/>
    <cellStyle name="Обычный 3 2 4 4 3 2 4 2" xfId="12489"/>
    <cellStyle name="Обычный 3 2 4 4 3 2 4 2 2" xfId="40774"/>
    <cellStyle name="Обычный 3 2 4 4 3 2 4 3" xfId="26471"/>
    <cellStyle name="Обычный 3 2 4 4 3 2 4 3 2" xfId="54755"/>
    <cellStyle name="Обычный 3 2 4 4 3 2 4 4" xfId="35122"/>
    <cellStyle name="Обычный 3 2 4 4 3 2 5" xfId="12486"/>
    <cellStyle name="Обычный 3 2 4 4 3 2 5 2" xfId="40771"/>
    <cellStyle name="Обычный 3 2 4 4 3 2 6" xfId="15566"/>
    <cellStyle name="Обычный 3 2 4 4 3 2 6 2" xfId="43851"/>
    <cellStyle name="Обычный 3 2 4 4 3 2 7" xfId="19704"/>
    <cellStyle name="Обычный 3 2 4 4 3 2 7 2" xfId="47988"/>
    <cellStyle name="Обычный 3 2 4 4 3 2 8" xfId="20979"/>
    <cellStyle name="Обычный 3 2 4 4 3 2 8 2" xfId="49263"/>
    <cellStyle name="Обычный 3 2 4 4 3 2 9" xfId="26468"/>
    <cellStyle name="Обычный 3 2 4 4 3 2 9 2" xfId="54752"/>
    <cellStyle name="Обычный 3 2 4 4 3 3" xfId="2049"/>
    <cellStyle name="Обычный 3 2 4 4 3 3 2" xfId="4024"/>
    <cellStyle name="Обычный 3 2 4 4 3 3 2 2" xfId="12491"/>
    <cellStyle name="Обычный 3 2 4 4 3 3 2 2 2" xfId="40776"/>
    <cellStyle name="Обычный 3 2 4 4 3 3 2 3" xfId="18172"/>
    <cellStyle name="Обычный 3 2 4 4 3 3 2 3 2" xfId="46457"/>
    <cellStyle name="Обычный 3 2 4 4 3 3 2 4" xfId="26473"/>
    <cellStyle name="Обычный 3 2 4 4 3 3 2 4 2" xfId="54757"/>
    <cellStyle name="Обычный 3 2 4 4 3 3 2 5" xfId="32314"/>
    <cellStyle name="Обычный 3 2 4 4 3 3 3" xfId="12490"/>
    <cellStyle name="Обычный 3 2 4 4 3 3 3 2" xfId="40775"/>
    <cellStyle name="Обычный 3 2 4 4 3 3 4" xfId="16197"/>
    <cellStyle name="Обычный 3 2 4 4 3 3 4 2" xfId="44482"/>
    <cellStyle name="Обычный 3 2 4 4 3 3 5" xfId="26472"/>
    <cellStyle name="Обычный 3 2 4 4 3 3 5 2" xfId="54756"/>
    <cellStyle name="Обычный 3 2 4 4 3 3 6" xfId="30339"/>
    <cellStyle name="Обычный 3 2 4 4 3 3 7" xfId="60985"/>
    <cellStyle name="Обычный 3 2 4 4 3 4" xfId="2707"/>
    <cellStyle name="Обычный 3 2 4 4 3 4 2" xfId="12492"/>
    <cellStyle name="Обычный 3 2 4 4 3 4 2 2" xfId="40777"/>
    <cellStyle name="Обычный 3 2 4 4 3 4 3" xfId="16855"/>
    <cellStyle name="Обычный 3 2 4 4 3 4 3 2" xfId="45140"/>
    <cellStyle name="Обычный 3 2 4 4 3 4 4" xfId="26474"/>
    <cellStyle name="Обычный 3 2 4 4 3 4 4 2" xfId="54758"/>
    <cellStyle name="Обычный 3 2 4 4 3 4 5" xfId="30997"/>
    <cellStyle name="Обычный 3 2 4 4 3 5" xfId="5516"/>
    <cellStyle name="Обычный 3 2 4 4 3 5 2" xfId="12493"/>
    <cellStyle name="Обычный 3 2 4 4 3 5 2 2" xfId="40778"/>
    <cellStyle name="Обычный 3 2 4 4 3 5 3" xfId="26475"/>
    <cellStyle name="Обычный 3 2 4 4 3 5 3 2" xfId="54759"/>
    <cellStyle name="Обычный 3 2 4 4 3 5 4" xfId="33805"/>
    <cellStyle name="Обычный 3 2 4 4 3 6" xfId="6834"/>
    <cellStyle name="Обычный 3 2 4 4 3 6 2" xfId="12494"/>
    <cellStyle name="Обычный 3 2 4 4 3 6 2 2" xfId="40779"/>
    <cellStyle name="Обычный 3 2 4 4 3 6 3" xfId="26476"/>
    <cellStyle name="Обычный 3 2 4 4 3 6 3 2" xfId="54760"/>
    <cellStyle name="Обычный 3 2 4 4 3 6 4" xfId="35121"/>
    <cellStyle name="Обычный 3 2 4 4 3 7" xfId="12485"/>
    <cellStyle name="Обычный 3 2 4 4 3 7 2" xfId="40770"/>
    <cellStyle name="Обычный 3 2 4 4 3 8" xfId="14880"/>
    <cellStyle name="Обычный 3 2 4 4 3 8 2" xfId="43165"/>
    <cellStyle name="Обычный 3 2 4 4 3 9" xfId="19703"/>
    <cellStyle name="Обычный 3 2 4 4 3 9 2" xfId="47987"/>
    <cellStyle name="Обычный 3 2 4 4 4" xfId="1414"/>
    <cellStyle name="Обычный 3 2 4 4 4 10" xfId="29705"/>
    <cellStyle name="Обычный 3 2 4 4 4 11" xfId="58287"/>
    <cellStyle name="Обычный 3 2 4 4 4 12" xfId="59633"/>
    <cellStyle name="Обычный 3 2 4 4 4 2" xfId="3390"/>
    <cellStyle name="Обычный 3 2 4 4 4 2 2" xfId="12496"/>
    <cellStyle name="Обычный 3 2 4 4 4 2 2 2" xfId="40781"/>
    <cellStyle name="Обычный 3 2 4 4 4 2 3" xfId="17538"/>
    <cellStyle name="Обычный 3 2 4 4 4 2 3 2" xfId="45823"/>
    <cellStyle name="Обычный 3 2 4 4 4 2 4" xfId="26478"/>
    <cellStyle name="Обычный 3 2 4 4 4 2 4 2" xfId="54762"/>
    <cellStyle name="Обычный 3 2 4 4 4 2 5" xfId="31680"/>
    <cellStyle name="Обычный 3 2 4 4 4 2 6" xfId="60987"/>
    <cellStyle name="Обычный 3 2 4 4 4 3" xfId="5518"/>
    <cellStyle name="Обычный 3 2 4 4 4 3 2" xfId="12497"/>
    <cellStyle name="Обычный 3 2 4 4 4 3 2 2" xfId="40782"/>
    <cellStyle name="Обычный 3 2 4 4 4 3 3" xfId="26479"/>
    <cellStyle name="Обычный 3 2 4 4 4 3 3 2" xfId="54763"/>
    <cellStyle name="Обычный 3 2 4 4 4 3 4" xfId="33807"/>
    <cellStyle name="Обычный 3 2 4 4 4 4" xfId="6836"/>
    <cellStyle name="Обычный 3 2 4 4 4 4 2" xfId="12498"/>
    <cellStyle name="Обычный 3 2 4 4 4 4 2 2" xfId="40783"/>
    <cellStyle name="Обычный 3 2 4 4 4 4 3" xfId="26480"/>
    <cellStyle name="Обычный 3 2 4 4 4 4 3 2" xfId="54764"/>
    <cellStyle name="Обычный 3 2 4 4 4 4 4" xfId="35123"/>
    <cellStyle name="Обычный 3 2 4 4 4 5" xfId="12495"/>
    <cellStyle name="Обычный 3 2 4 4 4 5 2" xfId="40780"/>
    <cellStyle name="Обычный 3 2 4 4 4 6" xfId="15563"/>
    <cellStyle name="Обычный 3 2 4 4 4 6 2" xfId="43848"/>
    <cellStyle name="Обычный 3 2 4 4 4 7" xfId="19705"/>
    <cellStyle name="Обычный 3 2 4 4 4 7 2" xfId="47989"/>
    <cellStyle name="Обычный 3 2 4 4 4 8" xfId="20980"/>
    <cellStyle name="Обычный 3 2 4 4 4 8 2" xfId="49264"/>
    <cellStyle name="Обычный 3 2 4 4 4 9" xfId="26477"/>
    <cellStyle name="Обычный 3 2 4 4 4 9 2" xfId="54761"/>
    <cellStyle name="Обычный 3 2 4 4 5" xfId="1720"/>
    <cellStyle name="Обычный 3 2 4 4 5 2" xfId="3695"/>
    <cellStyle name="Обычный 3 2 4 4 5 2 2" xfId="12500"/>
    <cellStyle name="Обычный 3 2 4 4 5 2 2 2" xfId="40785"/>
    <cellStyle name="Обычный 3 2 4 4 5 2 3" xfId="17843"/>
    <cellStyle name="Обычный 3 2 4 4 5 2 3 2" xfId="46128"/>
    <cellStyle name="Обычный 3 2 4 4 5 2 4" xfId="26482"/>
    <cellStyle name="Обычный 3 2 4 4 5 2 4 2" xfId="54766"/>
    <cellStyle name="Обычный 3 2 4 4 5 2 5" xfId="31985"/>
    <cellStyle name="Обычный 3 2 4 4 5 3" xfId="12499"/>
    <cellStyle name="Обычный 3 2 4 4 5 3 2" xfId="40784"/>
    <cellStyle name="Обычный 3 2 4 4 5 4" xfId="15868"/>
    <cellStyle name="Обычный 3 2 4 4 5 4 2" xfId="44153"/>
    <cellStyle name="Обычный 3 2 4 4 5 5" xfId="26481"/>
    <cellStyle name="Обычный 3 2 4 4 5 5 2" xfId="54765"/>
    <cellStyle name="Обычный 3 2 4 4 5 6" xfId="30010"/>
    <cellStyle name="Обычный 3 2 4 4 5 7" xfId="60980"/>
    <cellStyle name="Обычный 3 2 4 4 6" xfId="2378"/>
    <cellStyle name="Обычный 3 2 4 4 6 2" xfId="12501"/>
    <cellStyle name="Обычный 3 2 4 4 6 2 2" xfId="40786"/>
    <cellStyle name="Обычный 3 2 4 4 6 3" xfId="16526"/>
    <cellStyle name="Обычный 3 2 4 4 6 3 2" xfId="44811"/>
    <cellStyle name="Обычный 3 2 4 4 6 4" xfId="26483"/>
    <cellStyle name="Обычный 3 2 4 4 6 4 2" xfId="54767"/>
    <cellStyle name="Обычный 3 2 4 4 6 5" xfId="30668"/>
    <cellStyle name="Обычный 3 2 4 4 7" xfId="4354"/>
    <cellStyle name="Обычный 3 2 4 4 7 2" xfId="12502"/>
    <cellStyle name="Обычный 3 2 4 4 7 2 2" xfId="40787"/>
    <cellStyle name="Обычный 3 2 4 4 7 3" xfId="18502"/>
    <cellStyle name="Обычный 3 2 4 4 7 3 2" xfId="46787"/>
    <cellStyle name="Обычный 3 2 4 4 7 4" xfId="26484"/>
    <cellStyle name="Обычный 3 2 4 4 7 4 2" xfId="54768"/>
    <cellStyle name="Обычный 3 2 4 4 7 5" xfId="32644"/>
    <cellStyle name="Обычный 3 2 4 4 8" xfId="4517"/>
    <cellStyle name="Обычный 3 2 4 4 8 2" xfId="12503"/>
    <cellStyle name="Обычный 3 2 4 4 8 2 2" xfId="40788"/>
    <cellStyle name="Обычный 3 2 4 4 8 3" xfId="18665"/>
    <cellStyle name="Обычный 3 2 4 4 8 3 2" xfId="46950"/>
    <cellStyle name="Обычный 3 2 4 4 8 4" xfId="26485"/>
    <cellStyle name="Обычный 3 2 4 4 8 4 2" xfId="54769"/>
    <cellStyle name="Обычный 3 2 4 4 8 5" xfId="32807"/>
    <cellStyle name="Обычный 3 2 4 4 9" xfId="5511"/>
    <cellStyle name="Обычный 3 2 4 4 9 2" xfId="12504"/>
    <cellStyle name="Обычный 3 2 4 4 9 2 2" xfId="40789"/>
    <cellStyle name="Обычный 3 2 4 4 9 3" xfId="26486"/>
    <cellStyle name="Обычный 3 2 4 4 9 3 2" xfId="54770"/>
    <cellStyle name="Обычный 3 2 4 4 9 4" xfId="33800"/>
    <cellStyle name="Обычный 3 2 4 5" xfId="551"/>
    <cellStyle name="Обычный 3 2 4 5 10" xfId="19706"/>
    <cellStyle name="Обычный 3 2 4 5 10 2" xfId="47990"/>
    <cellStyle name="Обычный 3 2 4 5 11" xfId="20981"/>
    <cellStyle name="Обычный 3 2 4 5 11 2" xfId="49265"/>
    <cellStyle name="Обычный 3 2 4 5 12" xfId="26487"/>
    <cellStyle name="Обычный 3 2 4 5 12 2" xfId="54771"/>
    <cellStyle name="Обычный 3 2 4 5 13" xfId="28852"/>
    <cellStyle name="Обычный 3 2 4 5 14" xfId="58288"/>
    <cellStyle name="Обычный 3 2 4 5 15" xfId="59634"/>
    <cellStyle name="Обычный 3 2 4 5 2" xfId="889"/>
    <cellStyle name="Обычный 3 2 4 5 2 10" xfId="20982"/>
    <cellStyle name="Обычный 3 2 4 5 2 10 2" xfId="49266"/>
    <cellStyle name="Обычный 3 2 4 5 2 11" xfId="26488"/>
    <cellStyle name="Обычный 3 2 4 5 2 11 2" xfId="54772"/>
    <cellStyle name="Обычный 3 2 4 5 2 12" xfId="29181"/>
    <cellStyle name="Обычный 3 2 4 5 2 13" xfId="58289"/>
    <cellStyle name="Обычный 3 2 4 5 2 14" xfId="59635"/>
    <cellStyle name="Обычный 3 2 4 5 2 2" xfId="1419"/>
    <cellStyle name="Обычный 3 2 4 5 2 2 10" xfId="29710"/>
    <cellStyle name="Обычный 3 2 4 5 2 2 11" xfId="58290"/>
    <cellStyle name="Обычный 3 2 4 5 2 2 12" xfId="59636"/>
    <cellStyle name="Обычный 3 2 4 5 2 2 2" xfId="3395"/>
    <cellStyle name="Обычный 3 2 4 5 2 2 2 2" xfId="12508"/>
    <cellStyle name="Обычный 3 2 4 5 2 2 2 2 2" xfId="40793"/>
    <cellStyle name="Обычный 3 2 4 5 2 2 2 3" xfId="17543"/>
    <cellStyle name="Обычный 3 2 4 5 2 2 2 3 2" xfId="45828"/>
    <cellStyle name="Обычный 3 2 4 5 2 2 2 4" xfId="26490"/>
    <cellStyle name="Обычный 3 2 4 5 2 2 2 4 2" xfId="54774"/>
    <cellStyle name="Обычный 3 2 4 5 2 2 2 5" xfId="31685"/>
    <cellStyle name="Обычный 3 2 4 5 2 2 2 6" xfId="60990"/>
    <cellStyle name="Обычный 3 2 4 5 2 2 3" xfId="5521"/>
    <cellStyle name="Обычный 3 2 4 5 2 2 3 2" xfId="12509"/>
    <cellStyle name="Обычный 3 2 4 5 2 2 3 2 2" xfId="40794"/>
    <cellStyle name="Обычный 3 2 4 5 2 2 3 3" xfId="26491"/>
    <cellStyle name="Обычный 3 2 4 5 2 2 3 3 2" xfId="54775"/>
    <cellStyle name="Обычный 3 2 4 5 2 2 3 4" xfId="33810"/>
    <cellStyle name="Обычный 3 2 4 5 2 2 4" xfId="6839"/>
    <cellStyle name="Обычный 3 2 4 5 2 2 4 2" xfId="12510"/>
    <cellStyle name="Обычный 3 2 4 5 2 2 4 2 2" xfId="40795"/>
    <cellStyle name="Обычный 3 2 4 5 2 2 4 3" xfId="26492"/>
    <cellStyle name="Обычный 3 2 4 5 2 2 4 3 2" xfId="54776"/>
    <cellStyle name="Обычный 3 2 4 5 2 2 4 4" xfId="35126"/>
    <cellStyle name="Обычный 3 2 4 5 2 2 5" xfId="12507"/>
    <cellStyle name="Обычный 3 2 4 5 2 2 5 2" xfId="40792"/>
    <cellStyle name="Обычный 3 2 4 5 2 2 6" xfId="15568"/>
    <cellStyle name="Обычный 3 2 4 5 2 2 6 2" xfId="43853"/>
    <cellStyle name="Обычный 3 2 4 5 2 2 7" xfId="19708"/>
    <cellStyle name="Обычный 3 2 4 5 2 2 7 2" xfId="47992"/>
    <cellStyle name="Обычный 3 2 4 5 2 2 8" xfId="20983"/>
    <cellStyle name="Обычный 3 2 4 5 2 2 8 2" xfId="49267"/>
    <cellStyle name="Обычный 3 2 4 5 2 2 9" xfId="26489"/>
    <cellStyle name="Обычный 3 2 4 5 2 2 9 2" xfId="54773"/>
    <cellStyle name="Обычный 3 2 4 5 2 3" xfId="2208"/>
    <cellStyle name="Обычный 3 2 4 5 2 3 2" xfId="4183"/>
    <cellStyle name="Обычный 3 2 4 5 2 3 2 2" xfId="12512"/>
    <cellStyle name="Обычный 3 2 4 5 2 3 2 2 2" xfId="40797"/>
    <cellStyle name="Обычный 3 2 4 5 2 3 2 3" xfId="18331"/>
    <cellStyle name="Обычный 3 2 4 5 2 3 2 3 2" xfId="46616"/>
    <cellStyle name="Обычный 3 2 4 5 2 3 2 4" xfId="26494"/>
    <cellStyle name="Обычный 3 2 4 5 2 3 2 4 2" xfId="54778"/>
    <cellStyle name="Обычный 3 2 4 5 2 3 2 5" xfId="32473"/>
    <cellStyle name="Обычный 3 2 4 5 2 3 3" xfId="12511"/>
    <cellStyle name="Обычный 3 2 4 5 2 3 3 2" xfId="40796"/>
    <cellStyle name="Обычный 3 2 4 5 2 3 4" xfId="16356"/>
    <cellStyle name="Обычный 3 2 4 5 2 3 4 2" xfId="44641"/>
    <cellStyle name="Обычный 3 2 4 5 2 3 5" xfId="26493"/>
    <cellStyle name="Обычный 3 2 4 5 2 3 5 2" xfId="54777"/>
    <cellStyle name="Обычный 3 2 4 5 2 3 6" xfId="30498"/>
    <cellStyle name="Обычный 3 2 4 5 2 3 7" xfId="60989"/>
    <cellStyle name="Обычный 3 2 4 5 2 4" xfId="2866"/>
    <cellStyle name="Обычный 3 2 4 5 2 4 2" xfId="12513"/>
    <cellStyle name="Обычный 3 2 4 5 2 4 2 2" xfId="40798"/>
    <cellStyle name="Обычный 3 2 4 5 2 4 3" xfId="17014"/>
    <cellStyle name="Обычный 3 2 4 5 2 4 3 2" xfId="45299"/>
    <cellStyle name="Обычный 3 2 4 5 2 4 4" xfId="26495"/>
    <cellStyle name="Обычный 3 2 4 5 2 4 4 2" xfId="54779"/>
    <cellStyle name="Обычный 3 2 4 5 2 4 5" xfId="31156"/>
    <cellStyle name="Обычный 3 2 4 5 2 5" xfId="5520"/>
    <cellStyle name="Обычный 3 2 4 5 2 5 2" xfId="12514"/>
    <cellStyle name="Обычный 3 2 4 5 2 5 2 2" xfId="40799"/>
    <cellStyle name="Обычный 3 2 4 5 2 5 3" xfId="26496"/>
    <cellStyle name="Обычный 3 2 4 5 2 5 3 2" xfId="54780"/>
    <cellStyle name="Обычный 3 2 4 5 2 5 4" xfId="33809"/>
    <cellStyle name="Обычный 3 2 4 5 2 6" xfId="6838"/>
    <cellStyle name="Обычный 3 2 4 5 2 6 2" xfId="12515"/>
    <cellStyle name="Обычный 3 2 4 5 2 6 2 2" xfId="40800"/>
    <cellStyle name="Обычный 3 2 4 5 2 6 3" xfId="26497"/>
    <cellStyle name="Обычный 3 2 4 5 2 6 3 2" xfId="54781"/>
    <cellStyle name="Обычный 3 2 4 5 2 6 4" xfId="35125"/>
    <cellStyle name="Обычный 3 2 4 5 2 7" xfId="12506"/>
    <cellStyle name="Обычный 3 2 4 5 2 7 2" xfId="40791"/>
    <cellStyle name="Обычный 3 2 4 5 2 8" xfId="15039"/>
    <cellStyle name="Обычный 3 2 4 5 2 8 2" xfId="43324"/>
    <cellStyle name="Обычный 3 2 4 5 2 9" xfId="19707"/>
    <cellStyle name="Обычный 3 2 4 5 2 9 2" xfId="47991"/>
    <cellStyle name="Обычный 3 2 4 5 3" xfId="1418"/>
    <cellStyle name="Обычный 3 2 4 5 3 10" xfId="29709"/>
    <cellStyle name="Обычный 3 2 4 5 3 11" xfId="58291"/>
    <cellStyle name="Обычный 3 2 4 5 3 12" xfId="59637"/>
    <cellStyle name="Обычный 3 2 4 5 3 2" xfId="3394"/>
    <cellStyle name="Обычный 3 2 4 5 3 2 2" xfId="12517"/>
    <cellStyle name="Обычный 3 2 4 5 3 2 2 2" xfId="40802"/>
    <cellStyle name="Обычный 3 2 4 5 3 2 3" xfId="17542"/>
    <cellStyle name="Обычный 3 2 4 5 3 2 3 2" xfId="45827"/>
    <cellStyle name="Обычный 3 2 4 5 3 2 4" xfId="26499"/>
    <cellStyle name="Обычный 3 2 4 5 3 2 4 2" xfId="54783"/>
    <cellStyle name="Обычный 3 2 4 5 3 2 5" xfId="31684"/>
    <cellStyle name="Обычный 3 2 4 5 3 2 6" xfId="60991"/>
    <cellStyle name="Обычный 3 2 4 5 3 3" xfId="5522"/>
    <cellStyle name="Обычный 3 2 4 5 3 3 2" xfId="12518"/>
    <cellStyle name="Обычный 3 2 4 5 3 3 2 2" xfId="40803"/>
    <cellStyle name="Обычный 3 2 4 5 3 3 3" xfId="26500"/>
    <cellStyle name="Обычный 3 2 4 5 3 3 3 2" xfId="54784"/>
    <cellStyle name="Обычный 3 2 4 5 3 3 4" xfId="33811"/>
    <cellStyle name="Обычный 3 2 4 5 3 4" xfId="6840"/>
    <cellStyle name="Обычный 3 2 4 5 3 4 2" xfId="12519"/>
    <cellStyle name="Обычный 3 2 4 5 3 4 2 2" xfId="40804"/>
    <cellStyle name="Обычный 3 2 4 5 3 4 3" xfId="26501"/>
    <cellStyle name="Обычный 3 2 4 5 3 4 3 2" xfId="54785"/>
    <cellStyle name="Обычный 3 2 4 5 3 4 4" xfId="35127"/>
    <cellStyle name="Обычный 3 2 4 5 3 5" xfId="12516"/>
    <cellStyle name="Обычный 3 2 4 5 3 5 2" xfId="40801"/>
    <cellStyle name="Обычный 3 2 4 5 3 6" xfId="15567"/>
    <cellStyle name="Обычный 3 2 4 5 3 6 2" xfId="43852"/>
    <cellStyle name="Обычный 3 2 4 5 3 7" xfId="19709"/>
    <cellStyle name="Обычный 3 2 4 5 3 7 2" xfId="47993"/>
    <cellStyle name="Обычный 3 2 4 5 3 8" xfId="20984"/>
    <cellStyle name="Обычный 3 2 4 5 3 8 2" xfId="49268"/>
    <cellStyle name="Обычный 3 2 4 5 3 9" xfId="26498"/>
    <cellStyle name="Обычный 3 2 4 5 3 9 2" xfId="54782"/>
    <cellStyle name="Обычный 3 2 4 5 4" xfId="1879"/>
    <cellStyle name="Обычный 3 2 4 5 4 2" xfId="3854"/>
    <cellStyle name="Обычный 3 2 4 5 4 2 2" xfId="12521"/>
    <cellStyle name="Обычный 3 2 4 5 4 2 2 2" xfId="40806"/>
    <cellStyle name="Обычный 3 2 4 5 4 2 3" xfId="18002"/>
    <cellStyle name="Обычный 3 2 4 5 4 2 3 2" xfId="46287"/>
    <cellStyle name="Обычный 3 2 4 5 4 2 4" xfId="26503"/>
    <cellStyle name="Обычный 3 2 4 5 4 2 4 2" xfId="54787"/>
    <cellStyle name="Обычный 3 2 4 5 4 2 5" xfId="32144"/>
    <cellStyle name="Обычный 3 2 4 5 4 3" xfId="12520"/>
    <cellStyle name="Обычный 3 2 4 5 4 3 2" xfId="40805"/>
    <cellStyle name="Обычный 3 2 4 5 4 4" xfId="16027"/>
    <cellStyle name="Обычный 3 2 4 5 4 4 2" xfId="44312"/>
    <cellStyle name="Обычный 3 2 4 5 4 5" xfId="26502"/>
    <cellStyle name="Обычный 3 2 4 5 4 5 2" xfId="54786"/>
    <cellStyle name="Обычный 3 2 4 5 4 6" xfId="30169"/>
    <cellStyle name="Обычный 3 2 4 5 4 7" xfId="60988"/>
    <cellStyle name="Обычный 3 2 4 5 5" xfId="2537"/>
    <cellStyle name="Обычный 3 2 4 5 5 2" xfId="12522"/>
    <cellStyle name="Обычный 3 2 4 5 5 2 2" xfId="40807"/>
    <cellStyle name="Обычный 3 2 4 5 5 3" xfId="16685"/>
    <cellStyle name="Обычный 3 2 4 5 5 3 2" xfId="44970"/>
    <cellStyle name="Обычный 3 2 4 5 5 4" xfId="26504"/>
    <cellStyle name="Обычный 3 2 4 5 5 4 2" xfId="54788"/>
    <cellStyle name="Обычный 3 2 4 5 5 5" xfId="30827"/>
    <cellStyle name="Обычный 3 2 4 5 6" xfId="5519"/>
    <cellStyle name="Обычный 3 2 4 5 6 2" xfId="12523"/>
    <cellStyle name="Обычный 3 2 4 5 6 2 2" xfId="40808"/>
    <cellStyle name="Обычный 3 2 4 5 6 3" xfId="26505"/>
    <cellStyle name="Обычный 3 2 4 5 6 3 2" xfId="54789"/>
    <cellStyle name="Обычный 3 2 4 5 6 4" xfId="33808"/>
    <cellStyle name="Обычный 3 2 4 5 7" xfId="6837"/>
    <cellStyle name="Обычный 3 2 4 5 7 2" xfId="12524"/>
    <cellStyle name="Обычный 3 2 4 5 7 2 2" xfId="40809"/>
    <cellStyle name="Обычный 3 2 4 5 7 3" xfId="26506"/>
    <cellStyle name="Обычный 3 2 4 5 7 3 2" xfId="54790"/>
    <cellStyle name="Обычный 3 2 4 5 7 4" xfId="35124"/>
    <cellStyle name="Обычный 3 2 4 5 8" xfId="12505"/>
    <cellStyle name="Обычный 3 2 4 5 8 2" xfId="40790"/>
    <cellStyle name="Обычный 3 2 4 5 9" xfId="14710"/>
    <cellStyle name="Обычный 3 2 4 5 9 2" xfId="42995"/>
    <cellStyle name="Обычный 3 2 4 6" xfId="723"/>
    <cellStyle name="Обычный 3 2 4 6 10" xfId="20985"/>
    <cellStyle name="Обычный 3 2 4 6 10 2" xfId="49269"/>
    <cellStyle name="Обычный 3 2 4 6 11" xfId="26507"/>
    <cellStyle name="Обычный 3 2 4 6 11 2" xfId="54791"/>
    <cellStyle name="Обычный 3 2 4 6 12" xfId="29017"/>
    <cellStyle name="Обычный 3 2 4 6 13" xfId="58292"/>
    <cellStyle name="Обычный 3 2 4 6 14" xfId="59638"/>
    <cellStyle name="Обычный 3 2 4 6 2" xfId="1420"/>
    <cellStyle name="Обычный 3 2 4 6 2 10" xfId="29711"/>
    <cellStyle name="Обычный 3 2 4 6 2 11" xfId="58293"/>
    <cellStyle name="Обычный 3 2 4 6 2 12" xfId="59639"/>
    <cellStyle name="Обычный 3 2 4 6 2 2" xfId="3396"/>
    <cellStyle name="Обычный 3 2 4 6 2 2 2" xfId="12527"/>
    <cellStyle name="Обычный 3 2 4 6 2 2 2 2" xfId="40812"/>
    <cellStyle name="Обычный 3 2 4 6 2 2 3" xfId="17544"/>
    <cellStyle name="Обычный 3 2 4 6 2 2 3 2" xfId="45829"/>
    <cellStyle name="Обычный 3 2 4 6 2 2 4" xfId="26509"/>
    <cellStyle name="Обычный 3 2 4 6 2 2 4 2" xfId="54793"/>
    <cellStyle name="Обычный 3 2 4 6 2 2 5" xfId="31686"/>
    <cellStyle name="Обычный 3 2 4 6 2 2 6" xfId="60993"/>
    <cellStyle name="Обычный 3 2 4 6 2 3" xfId="5524"/>
    <cellStyle name="Обычный 3 2 4 6 2 3 2" xfId="12528"/>
    <cellStyle name="Обычный 3 2 4 6 2 3 2 2" xfId="40813"/>
    <cellStyle name="Обычный 3 2 4 6 2 3 3" xfId="26510"/>
    <cellStyle name="Обычный 3 2 4 6 2 3 3 2" xfId="54794"/>
    <cellStyle name="Обычный 3 2 4 6 2 3 4" xfId="33813"/>
    <cellStyle name="Обычный 3 2 4 6 2 4" xfId="6842"/>
    <cellStyle name="Обычный 3 2 4 6 2 4 2" xfId="12529"/>
    <cellStyle name="Обычный 3 2 4 6 2 4 2 2" xfId="40814"/>
    <cellStyle name="Обычный 3 2 4 6 2 4 3" xfId="26511"/>
    <cellStyle name="Обычный 3 2 4 6 2 4 3 2" xfId="54795"/>
    <cellStyle name="Обычный 3 2 4 6 2 4 4" xfId="35129"/>
    <cellStyle name="Обычный 3 2 4 6 2 5" xfId="12526"/>
    <cellStyle name="Обычный 3 2 4 6 2 5 2" xfId="40811"/>
    <cellStyle name="Обычный 3 2 4 6 2 6" xfId="15569"/>
    <cellStyle name="Обычный 3 2 4 6 2 6 2" xfId="43854"/>
    <cellStyle name="Обычный 3 2 4 6 2 7" xfId="19711"/>
    <cellStyle name="Обычный 3 2 4 6 2 7 2" xfId="47995"/>
    <cellStyle name="Обычный 3 2 4 6 2 8" xfId="20986"/>
    <cellStyle name="Обычный 3 2 4 6 2 8 2" xfId="49270"/>
    <cellStyle name="Обычный 3 2 4 6 2 9" xfId="26508"/>
    <cellStyle name="Обычный 3 2 4 6 2 9 2" xfId="54792"/>
    <cellStyle name="Обычный 3 2 4 6 3" xfId="2044"/>
    <cellStyle name="Обычный 3 2 4 6 3 2" xfId="4019"/>
    <cellStyle name="Обычный 3 2 4 6 3 2 2" xfId="12531"/>
    <cellStyle name="Обычный 3 2 4 6 3 2 2 2" xfId="40816"/>
    <cellStyle name="Обычный 3 2 4 6 3 2 3" xfId="18167"/>
    <cellStyle name="Обычный 3 2 4 6 3 2 3 2" xfId="46452"/>
    <cellStyle name="Обычный 3 2 4 6 3 2 4" xfId="26513"/>
    <cellStyle name="Обычный 3 2 4 6 3 2 4 2" xfId="54797"/>
    <cellStyle name="Обычный 3 2 4 6 3 2 5" xfId="32309"/>
    <cellStyle name="Обычный 3 2 4 6 3 3" xfId="12530"/>
    <cellStyle name="Обычный 3 2 4 6 3 3 2" xfId="40815"/>
    <cellStyle name="Обычный 3 2 4 6 3 4" xfId="16192"/>
    <cellStyle name="Обычный 3 2 4 6 3 4 2" xfId="44477"/>
    <cellStyle name="Обычный 3 2 4 6 3 5" xfId="26512"/>
    <cellStyle name="Обычный 3 2 4 6 3 5 2" xfId="54796"/>
    <cellStyle name="Обычный 3 2 4 6 3 6" xfId="30334"/>
    <cellStyle name="Обычный 3 2 4 6 3 7" xfId="60992"/>
    <cellStyle name="Обычный 3 2 4 6 4" xfId="2702"/>
    <cellStyle name="Обычный 3 2 4 6 4 2" xfId="12532"/>
    <cellStyle name="Обычный 3 2 4 6 4 2 2" xfId="40817"/>
    <cellStyle name="Обычный 3 2 4 6 4 3" xfId="16850"/>
    <cellStyle name="Обычный 3 2 4 6 4 3 2" xfId="45135"/>
    <cellStyle name="Обычный 3 2 4 6 4 4" xfId="26514"/>
    <cellStyle name="Обычный 3 2 4 6 4 4 2" xfId="54798"/>
    <cellStyle name="Обычный 3 2 4 6 4 5" xfId="30992"/>
    <cellStyle name="Обычный 3 2 4 6 5" xfId="5523"/>
    <cellStyle name="Обычный 3 2 4 6 5 2" xfId="12533"/>
    <cellStyle name="Обычный 3 2 4 6 5 2 2" xfId="40818"/>
    <cellStyle name="Обычный 3 2 4 6 5 3" xfId="26515"/>
    <cellStyle name="Обычный 3 2 4 6 5 3 2" xfId="54799"/>
    <cellStyle name="Обычный 3 2 4 6 5 4" xfId="33812"/>
    <cellStyle name="Обычный 3 2 4 6 6" xfId="6841"/>
    <cellStyle name="Обычный 3 2 4 6 6 2" xfId="12534"/>
    <cellStyle name="Обычный 3 2 4 6 6 2 2" xfId="40819"/>
    <cellStyle name="Обычный 3 2 4 6 6 3" xfId="26516"/>
    <cellStyle name="Обычный 3 2 4 6 6 3 2" xfId="54800"/>
    <cellStyle name="Обычный 3 2 4 6 6 4" xfId="35128"/>
    <cellStyle name="Обычный 3 2 4 6 7" xfId="12525"/>
    <cellStyle name="Обычный 3 2 4 6 7 2" xfId="40810"/>
    <cellStyle name="Обычный 3 2 4 6 8" xfId="14875"/>
    <cellStyle name="Обычный 3 2 4 6 8 2" xfId="43160"/>
    <cellStyle name="Обычный 3 2 4 6 9" xfId="19710"/>
    <cellStyle name="Обычный 3 2 4 6 9 2" xfId="47994"/>
    <cellStyle name="Обычный 3 2 4 7" xfId="1397"/>
    <cellStyle name="Обычный 3 2 4 7 10" xfId="29688"/>
    <cellStyle name="Обычный 3 2 4 7 11" xfId="58294"/>
    <cellStyle name="Обычный 3 2 4 7 12" xfId="59640"/>
    <cellStyle name="Обычный 3 2 4 7 2" xfId="3373"/>
    <cellStyle name="Обычный 3 2 4 7 2 2" xfId="12536"/>
    <cellStyle name="Обычный 3 2 4 7 2 2 2" xfId="40821"/>
    <cellStyle name="Обычный 3 2 4 7 2 3" xfId="17521"/>
    <cellStyle name="Обычный 3 2 4 7 2 3 2" xfId="45806"/>
    <cellStyle name="Обычный 3 2 4 7 2 4" xfId="26518"/>
    <cellStyle name="Обычный 3 2 4 7 2 4 2" xfId="54802"/>
    <cellStyle name="Обычный 3 2 4 7 2 5" xfId="31663"/>
    <cellStyle name="Обычный 3 2 4 7 2 6" xfId="60994"/>
    <cellStyle name="Обычный 3 2 4 7 3" xfId="5525"/>
    <cellStyle name="Обычный 3 2 4 7 3 2" xfId="12537"/>
    <cellStyle name="Обычный 3 2 4 7 3 2 2" xfId="40822"/>
    <cellStyle name="Обычный 3 2 4 7 3 3" xfId="26519"/>
    <cellStyle name="Обычный 3 2 4 7 3 3 2" xfId="54803"/>
    <cellStyle name="Обычный 3 2 4 7 3 4" xfId="33814"/>
    <cellStyle name="Обычный 3 2 4 7 4" xfId="6843"/>
    <cellStyle name="Обычный 3 2 4 7 4 2" xfId="12538"/>
    <cellStyle name="Обычный 3 2 4 7 4 2 2" xfId="40823"/>
    <cellStyle name="Обычный 3 2 4 7 4 3" xfId="26520"/>
    <cellStyle name="Обычный 3 2 4 7 4 3 2" xfId="54804"/>
    <cellStyle name="Обычный 3 2 4 7 4 4" xfId="35130"/>
    <cellStyle name="Обычный 3 2 4 7 5" xfId="12535"/>
    <cellStyle name="Обычный 3 2 4 7 5 2" xfId="40820"/>
    <cellStyle name="Обычный 3 2 4 7 6" xfId="15546"/>
    <cellStyle name="Обычный 3 2 4 7 6 2" xfId="43831"/>
    <cellStyle name="Обычный 3 2 4 7 7" xfId="19712"/>
    <cellStyle name="Обычный 3 2 4 7 7 2" xfId="47996"/>
    <cellStyle name="Обычный 3 2 4 7 8" xfId="20987"/>
    <cellStyle name="Обычный 3 2 4 7 8 2" xfId="49271"/>
    <cellStyle name="Обычный 3 2 4 7 9" xfId="26517"/>
    <cellStyle name="Обычный 3 2 4 7 9 2" xfId="54801"/>
    <cellStyle name="Обычный 3 2 4 8" xfId="1715"/>
    <cellStyle name="Обычный 3 2 4 8 2" xfId="3690"/>
    <cellStyle name="Обычный 3 2 4 8 2 2" xfId="12540"/>
    <cellStyle name="Обычный 3 2 4 8 2 2 2" xfId="40825"/>
    <cellStyle name="Обычный 3 2 4 8 2 3" xfId="17838"/>
    <cellStyle name="Обычный 3 2 4 8 2 3 2" xfId="46123"/>
    <cellStyle name="Обычный 3 2 4 8 2 4" xfId="26522"/>
    <cellStyle name="Обычный 3 2 4 8 2 4 2" xfId="54806"/>
    <cellStyle name="Обычный 3 2 4 8 2 5" xfId="31980"/>
    <cellStyle name="Обычный 3 2 4 8 3" xfId="12539"/>
    <cellStyle name="Обычный 3 2 4 8 3 2" xfId="40824"/>
    <cellStyle name="Обычный 3 2 4 8 4" xfId="15863"/>
    <cellStyle name="Обычный 3 2 4 8 4 2" xfId="44148"/>
    <cellStyle name="Обычный 3 2 4 8 5" xfId="26521"/>
    <cellStyle name="Обычный 3 2 4 8 5 2" xfId="54805"/>
    <cellStyle name="Обычный 3 2 4 8 6" xfId="30005"/>
    <cellStyle name="Обычный 3 2 4 8 7" xfId="60947"/>
    <cellStyle name="Обычный 3 2 4 9" xfId="2373"/>
    <cellStyle name="Обычный 3 2 4 9 2" xfId="12541"/>
    <cellStyle name="Обычный 3 2 4 9 2 2" xfId="40826"/>
    <cellStyle name="Обычный 3 2 4 9 3" xfId="16521"/>
    <cellStyle name="Обычный 3 2 4 9 3 2" xfId="44806"/>
    <cellStyle name="Обычный 3 2 4 9 4" xfId="26523"/>
    <cellStyle name="Обычный 3 2 4 9 4 2" xfId="54807"/>
    <cellStyle name="Обычный 3 2 4 9 5" xfId="30663"/>
    <cellStyle name="Обычный 3 2 5" xfId="315"/>
    <cellStyle name="Обычный 3 2 5 10" xfId="5526"/>
    <cellStyle name="Обычный 3 2 5 10 2" xfId="12543"/>
    <cellStyle name="Обычный 3 2 5 10 2 2" xfId="40828"/>
    <cellStyle name="Обычный 3 2 5 10 3" xfId="26525"/>
    <cellStyle name="Обычный 3 2 5 10 3 2" xfId="54809"/>
    <cellStyle name="Обычный 3 2 5 10 4" xfId="33815"/>
    <cellStyle name="Обычный 3 2 5 11" xfId="6844"/>
    <cellStyle name="Обычный 3 2 5 11 2" xfId="12544"/>
    <cellStyle name="Обычный 3 2 5 11 2 2" xfId="40829"/>
    <cellStyle name="Обычный 3 2 5 11 3" xfId="26526"/>
    <cellStyle name="Обычный 3 2 5 11 3 2" xfId="54810"/>
    <cellStyle name="Обычный 3 2 5 11 4" xfId="35131"/>
    <cellStyle name="Обычный 3 2 5 12" xfId="7317"/>
    <cellStyle name="Обычный 3 2 5 12 2" xfId="12545"/>
    <cellStyle name="Обычный 3 2 5 12 2 2" xfId="40830"/>
    <cellStyle name="Обычный 3 2 5 12 3" xfId="26527"/>
    <cellStyle name="Обычный 3 2 5 12 3 2" xfId="54811"/>
    <cellStyle name="Обычный 3 2 5 12 4" xfId="35602"/>
    <cellStyle name="Обычный 3 2 5 13" xfId="12542"/>
    <cellStyle name="Обычный 3 2 5 13 2" xfId="40827"/>
    <cellStyle name="Обычный 3 2 5 14" xfId="14552"/>
    <cellStyle name="Обычный 3 2 5 14 2" xfId="42837"/>
    <cellStyle name="Обычный 3 2 5 15" xfId="18828"/>
    <cellStyle name="Обычный 3 2 5 15 2" xfId="47112"/>
    <cellStyle name="Обычный 3 2 5 16" xfId="20988"/>
    <cellStyle name="Обычный 3 2 5 16 2" xfId="49272"/>
    <cellStyle name="Обычный 3 2 5 17" xfId="26524"/>
    <cellStyle name="Обычный 3 2 5 17 2" xfId="54808"/>
    <cellStyle name="Обычный 3 2 5 18" xfId="28531"/>
    <cellStyle name="Обычный 3 2 5 18 2" xfId="56815"/>
    <cellStyle name="Обычный 3 2 5 19" xfId="28694"/>
    <cellStyle name="Обычный 3 2 5 2" xfId="316"/>
    <cellStyle name="Обычный 3 2 5 2 10" xfId="6845"/>
    <cellStyle name="Обычный 3 2 5 2 10 2" xfId="12547"/>
    <cellStyle name="Обычный 3 2 5 2 10 2 2" xfId="40832"/>
    <cellStyle name="Обычный 3 2 5 2 10 3" xfId="26529"/>
    <cellStyle name="Обычный 3 2 5 2 10 3 2" xfId="54813"/>
    <cellStyle name="Обычный 3 2 5 2 10 4" xfId="35132"/>
    <cellStyle name="Обычный 3 2 5 2 11" xfId="7318"/>
    <cellStyle name="Обычный 3 2 5 2 11 2" xfId="12548"/>
    <cellStyle name="Обычный 3 2 5 2 11 2 2" xfId="40833"/>
    <cellStyle name="Обычный 3 2 5 2 11 3" xfId="26530"/>
    <cellStyle name="Обычный 3 2 5 2 11 3 2" xfId="54814"/>
    <cellStyle name="Обычный 3 2 5 2 11 4" xfId="35603"/>
    <cellStyle name="Обычный 3 2 5 2 12" xfId="12546"/>
    <cellStyle name="Обычный 3 2 5 2 12 2" xfId="40831"/>
    <cellStyle name="Обычный 3 2 5 2 13" xfId="14553"/>
    <cellStyle name="Обычный 3 2 5 2 13 2" xfId="42838"/>
    <cellStyle name="Обычный 3 2 5 2 14" xfId="18829"/>
    <cellStyle name="Обычный 3 2 5 2 14 2" xfId="47113"/>
    <cellStyle name="Обычный 3 2 5 2 15" xfId="20989"/>
    <cellStyle name="Обычный 3 2 5 2 15 2" xfId="49273"/>
    <cellStyle name="Обычный 3 2 5 2 16" xfId="26528"/>
    <cellStyle name="Обычный 3 2 5 2 16 2" xfId="54812"/>
    <cellStyle name="Обычный 3 2 5 2 17" xfId="28532"/>
    <cellStyle name="Обычный 3 2 5 2 17 2" xfId="56816"/>
    <cellStyle name="Обычный 3 2 5 2 18" xfId="28695"/>
    <cellStyle name="Обычный 3 2 5 2 19" xfId="56976"/>
    <cellStyle name="Обычный 3 2 5 2 2" xfId="558"/>
    <cellStyle name="Обычный 3 2 5 2 2 10" xfId="19713"/>
    <cellStyle name="Обычный 3 2 5 2 2 10 2" xfId="47997"/>
    <cellStyle name="Обычный 3 2 5 2 2 11" xfId="20990"/>
    <cellStyle name="Обычный 3 2 5 2 2 11 2" xfId="49274"/>
    <cellStyle name="Обычный 3 2 5 2 2 12" xfId="26531"/>
    <cellStyle name="Обычный 3 2 5 2 2 12 2" xfId="54815"/>
    <cellStyle name="Обычный 3 2 5 2 2 13" xfId="28859"/>
    <cellStyle name="Обычный 3 2 5 2 2 14" xfId="58297"/>
    <cellStyle name="Обычный 3 2 5 2 2 15" xfId="59643"/>
    <cellStyle name="Обычный 3 2 5 2 2 2" xfId="896"/>
    <cellStyle name="Обычный 3 2 5 2 2 2 10" xfId="20991"/>
    <cellStyle name="Обычный 3 2 5 2 2 2 10 2" xfId="49275"/>
    <cellStyle name="Обычный 3 2 5 2 2 2 11" xfId="26532"/>
    <cellStyle name="Обычный 3 2 5 2 2 2 11 2" xfId="54816"/>
    <cellStyle name="Обычный 3 2 5 2 2 2 12" xfId="29188"/>
    <cellStyle name="Обычный 3 2 5 2 2 2 13" xfId="58298"/>
    <cellStyle name="Обычный 3 2 5 2 2 2 14" xfId="59644"/>
    <cellStyle name="Обычный 3 2 5 2 2 2 2" xfId="1424"/>
    <cellStyle name="Обычный 3 2 5 2 2 2 2 10" xfId="29715"/>
    <cellStyle name="Обычный 3 2 5 2 2 2 2 11" xfId="58299"/>
    <cellStyle name="Обычный 3 2 5 2 2 2 2 12" xfId="59645"/>
    <cellStyle name="Обычный 3 2 5 2 2 2 2 2" xfId="3400"/>
    <cellStyle name="Обычный 3 2 5 2 2 2 2 2 2" xfId="12552"/>
    <cellStyle name="Обычный 3 2 5 2 2 2 2 2 2 2" xfId="40837"/>
    <cellStyle name="Обычный 3 2 5 2 2 2 2 2 3" xfId="17548"/>
    <cellStyle name="Обычный 3 2 5 2 2 2 2 2 3 2" xfId="45833"/>
    <cellStyle name="Обычный 3 2 5 2 2 2 2 2 4" xfId="26534"/>
    <cellStyle name="Обычный 3 2 5 2 2 2 2 2 4 2" xfId="54818"/>
    <cellStyle name="Обычный 3 2 5 2 2 2 2 2 5" xfId="31690"/>
    <cellStyle name="Обычный 3 2 5 2 2 2 2 2 6" xfId="60999"/>
    <cellStyle name="Обычный 3 2 5 2 2 2 2 3" xfId="5530"/>
    <cellStyle name="Обычный 3 2 5 2 2 2 2 3 2" xfId="12553"/>
    <cellStyle name="Обычный 3 2 5 2 2 2 2 3 2 2" xfId="40838"/>
    <cellStyle name="Обычный 3 2 5 2 2 2 2 3 3" xfId="26535"/>
    <cellStyle name="Обычный 3 2 5 2 2 2 2 3 3 2" xfId="54819"/>
    <cellStyle name="Обычный 3 2 5 2 2 2 2 3 4" xfId="33819"/>
    <cellStyle name="Обычный 3 2 5 2 2 2 2 4" xfId="6848"/>
    <cellStyle name="Обычный 3 2 5 2 2 2 2 4 2" xfId="12554"/>
    <cellStyle name="Обычный 3 2 5 2 2 2 2 4 2 2" xfId="40839"/>
    <cellStyle name="Обычный 3 2 5 2 2 2 2 4 3" xfId="26536"/>
    <cellStyle name="Обычный 3 2 5 2 2 2 2 4 3 2" xfId="54820"/>
    <cellStyle name="Обычный 3 2 5 2 2 2 2 4 4" xfId="35135"/>
    <cellStyle name="Обычный 3 2 5 2 2 2 2 5" xfId="12551"/>
    <cellStyle name="Обычный 3 2 5 2 2 2 2 5 2" xfId="40836"/>
    <cellStyle name="Обычный 3 2 5 2 2 2 2 6" xfId="15573"/>
    <cellStyle name="Обычный 3 2 5 2 2 2 2 6 2" xfId="43858"/>
    <cellStyle name="Обычный 3 2 5 2 2 2 2 7" xfId="19715"/>
    <cellStyle name="Обычный 3 2 5 2 2 2 2 7 2" xfId="47999"/>
    <cellStyle name="Обычный 3 2 5 2 2 2 2 8" xfId="20992"/>
    <cellStyle name="Обычный 3 2 5 2 2 2 2 8 2" xfId="49276"/>
    <cellStyle name="Обычный 3 2 5 2 2 2 2 9" xfId="26533"/>
    <cellStyle name="Обычный 3 2 5 2 2 2 2 9 2" xfId="54817"/>
    <cellStyle name="Обычный 3 2 5 2 2 2 3" xfId="2215"/>
    <cellStyle name="Обычный 3 2 5 2 2 2 3 2" xfId="4190"/>
    <cellStyle name="Обычный 3 2 5 2 2 2 3 2 2" xfId="12556"/>
    <cellStyle name="Обычный 3 2 5 2 2 2 3 2 2 2" xfId="40841"/>
    <cellStyle name="Обычный 3 2 5 2 2 2 3 2 3" xfId="18338"/>
    <cellStyle name="Обычный 3 2 5 2 2 2 3 2 3 2" xfId="46623"/>
    <cellStyle name="Обычный 3 2 5 2 2 2 3 2 4" xfId="26538"/>
    <cellStyle name="Обычный 3 2 5 2 2 2 3 2 4 2" xfId="54822"/>
    <cellStyle name="Обычный 3 2 5 2 2 2 3 2 5" xfId="32480"/>
    <cellStyle name="Обычный 3 2 5 2 2 2 3 3" xfId="12555"/>
    <cellStyle name="Обычный 3 2 5 2 2 2 3 3 2" xfId="40840"/>
    <cellStyle name="Обычный 3 2 5 2 2 2 3 4" xfId="16363"/>
    <cellStyle name="Обычный 3 2 5 2 2 2 3 4 2" xfId="44648"/>
    <cellStyle name="Обычный 3 2 5 2 2 2 3 5" xfId="26537"/>
    <cellStyle name="Обычный 3 2 5 2 2 2 3 5 2" xfId="54821"/>
    <cellStyle name="Обычный 3 2 5 2 2 2 3 6" xfId="30505"/>
    <cellStyle name="Обычный 3 2 5 2 2 2 3 7" xfId="60998"/>
    <cellStyle name="Обычный 3 2 5 2 2 2 4" xfId="2873"/>
    <cellStyle name="Обычный 3 2 5 2 2 2 4 2" xfId="12557"/>
    <cellStyle name="Обычный 3 2 5 2 2 2 4 2 2" xfId="40842"/>
    <cellStyle name="Обычный 3 2 5 2 2 2 4 3" xfId="17021"/>
    <cellStyle name="Обычный 3 2 5 2 2 2 4 3 2" xfId="45306"/>
    <cellStyle name="Обычный 3 2 5 2 2 2 4 4" xfId="26539"/>
    <cellStyle name="Обычный 3 2 5 2 2 2 4 4 2" xfId="54823"/>
    <cellStyle name="Обычный 3 2 5 2 2 2 4 5" xfId="31163"/>
    <cellStyle name="Обычный 3 2 5 2 2 2 5" xfId="5529"/>
    <cellStyle name="Обычный 3 2 5 2 2 2 5 2" xfId="12558"/>
    <cellStyle name="Обычный 3 2 5 2 2 2 5 2 2" xfId="40843"/>
    <cellStyle name="Обычный 3 2 5 2 2 2 5 3" xfId="26540"/>
    <cellStyle name="Обычный 3 2 5 2 2 2 5 3 2" xfId="54824"/>
    <cellStyle name="Обычный 3 2 5 2 2 2 5 4" xfId="33818"/>
    <cellStyle name="Обычный 3 2 5 2 2 2 6" xfId="6847"/>
    <cellStyle name="Обычный 3 2 5 2 2 2 6 2" xfId="12559"/>
    <cellStyle name="Обычный 3 2 5 2 2 2 6 2 2" xfId="40844"/>
    <cellStyle name="Обычный 3 2 5 2 2 2 6 3" xfId="26541"/>
    <cellStyle name="Обычный 3 2 5 2 2 2 6 3 2" xfId="54825"/>
    <cellStyle name="Обычный 3 2 5 2 2 2 6 4" xfId="35134"/>
    <cellStyle name="Обычный 3 2 5 2 2 2 7" xfId="12550"/>
    <cellStyle name="Обычный 3 2 5 2 2 2 7 2" xfId="40835"/>
    <cellStyle name="Обычный 3 2 5 2 2 2 8" xfId="15046"/>
    <cellStyle name="Обычный 3 2 5 2 2 2 8 2" xfId="43331"/>
    <cellStyle name="Обычный 3 2 5 2 2 2 9" xfId="19714"/>
    <cellStyle name="Обычный 3 2 5 2 2 2 9 2" xfId="47998"/>
    <cellStyle name="Обычный 3 2 5 2 2 3" xfId="1423"/>
    <cellStyle name="Обычный 3 2 5 2 2 3 10" xfId="29714"/>
    <cellStyle name="Обычный 3 2 5 2 2 3 11" xfId="58300"/>
    <cellStyle name="Обычный 3 2 5 2 2 3 12" xfId="59646"/>
    <cellStyle name="Обычный 3 2 5 2 2 3 2" xfId="3399"/>
    <cellStyle name="Обычный 3 2 5 2 2 3 2 2" xfId="12561"/>
    <cellStyle name="Обычный 3 2 5 2 2 3 2 2 2" xfId="40846"/>
    <cellStyle name="Обычный 3 2 5 2 2 3 2 3" xfId="17547"/>
    <cellStyle name="Обычный 3 2 5 2 2 3 2 3 2" xfId="45832"/>
    <cellStyle name="Обычный 3 2 5 2 2 3 2 4" xfId="26543"/>
    <cellStyle name="Обычный 3 2 5 2 2 3 2 4 2" xfId="54827"/>
    <cellStyle name="Обычный 3 2 5 2 2 3 2 5" xfId="31689"/>
    <cellStyle name="Обычный 3 2 5 2 2 3 2 6" xfId="61000"/>
    <cellStyle name="Обычный 3 2 5 2 2 3 3" xfId="5531"/>
    <cellStyle name="Обычный 3 2 5 2 2 3 3 2" xfId="12562"/>
    <cellStyle name="Обычный 3 2 5 2 2 3 3 2 2" xfId="40847"/>
    <cellStyle name="Обычный 3 2 5 2 2 3 3 3" xfId="26544"/>
    <cellStyle name="Обычный 3 2 5 2 2 3 3 3 2" xfId="54828"/>
    <cellStyle name="Обычный 3 2 5 2 2 3 3 4" xfId="33820"/>
    <cellStyle name="Обычный 3 2 5 2 2 3 4" xfId="6849"/>
    <cellStyle name="Обычный 3 2 5 2 2 3 4 2" xfId="12563"/>
    <cellStyle name="Обычный 3 2 5 2 2 3 4 2 2" xfId="40848"/>
    <cellStyle name="Обычный 3 2 5 2 2 3 4 3" xfId="26545"/>
    <cellStyle name="Обычный 3 2 5 2 2 3 4 3 2" xfId="54829"/>
    <cellStyle name="Обычный 3 2 5 2 2 3 4 4" xfId="35136"/>
    <cellStyle name="Обычный 3 2 5 2 2 3 5" xfId="12560"/>
    <cellStyle name="Обычный 3 2 5 2 2 3 5 2" xfId="40845"/>
    <cellStyle name="Обычный 3 2 5 2 2 3 6" xfId="15572"/>
    <cellStyle name="Обычный 3 2 5 2 2 3 6 2" xfId="43857"/>
    <cellStyle name="Обычный 3 2 5 2 2 3 7" xfId="19716"/>
    <cellStyle name="Обычный 3 2 5 2 2 3 7 2" xfId="48000"/>
    <cellStyle name="Обычный 3 2 5 2 2 3 8" xfId="20993"/>
    <cellStyle name="Обычный 3 2 5 2 2 3 8 2" xfId="49277"/>
    <cellStyle name="Обычный 3 2 5 2 2 3 9" xfId="26542"/>
    <cellStyle name="Обычный 3 2 5 2 2 3 9 2" xfId="54826"/>
    <cellStyle name="Обычный 3 2 5 2 2 4" xfId="1886"/>
    <cellStyle name="Обычный 3 2 5 2 2 4 2" xfId="3861"/>
    <cellStyle name="Обычный 3 2 5 2 2 4 2 2" xfId="12565"/>
    <cellStyle name="Обычный 3 2 5 2 2 4 2 2 2" xfId="40850"/>
    <cellStyle name="Обычный 3 2 5 2 2 4 2 3" xfId="18009"/>
    <cellStyle name="Обычный 3 2 5 2 2 4 2 3 2" xfId="46294"/>
    <cellStyle name="Обычный 3 2 5 2 2 4 2 4" xfId="26547"/>
    <cellStyle name="Обычный 3 2 5 2 2 4 2 4 2" xfId="54831"/>
    <cellStyle name="Обычный 3 2 5 2 2 4 2 5" xfId="32151"/>
    <cellStyle name="Обычный 3 2 5 2 2 4 3" xfId="12564"/>
    <cellStyle name="Обычный 3 2 5 2 2 4 3 2" xfId="40849"/>
    <cellStyle name="Обычный 3 2 5 2 2 4 4" xfId="16034"/>
    <cellStyle name="Обычный 3 2 5 2 2 4 4 2" xfId="44319"/>
    <cellStyle name="Обычный 3 2 5 2 2 4 5" xfId="26546"/>
    <cellStyle name="Обычный 3 2 5 2 2 4 5 2" xfId="54830"/>
    <cellStyle name="Обычный 3 2 5 2 2 4 6" xfId="30176"/>
    <cellStyle name="Обычный 3 2 5 2 2 4 7" xfId="60997"/>
    <cellStyle name="Обычный 3 2 5 2 2 5" xfId="2544"/>
    <cellStyle name="Обычный 3 2 5 2 2 5 2" xfId="12566"/>
    <cellStyle name="Обычный 3 2 5 2 2 5 2 2" xfId="40851"/>
    <cellStyle name="Обычный 3 2 5 2 2 5 3" xfId="16692"/>
    <cellStyle name="Обычный 3 2 5 2 2 5 3 2" xfId="44977"/>
    <cellStyle name="Обычный 3 2 5 2 2 5 4" xfId="26548"/>
    <cellStyle name="Обычный 3 2 5 2 2 5 4 2" xfId="54832"/>
    <cellStyle name="Обычный 3 2 5 2 2 5 5" xfId="30834"/>
    <cellStyle name="Обычный 3 2 5 2 2 6" xfId="5528"/>
    <cellStyle name="Обычный 3 2 5 2 2 6 2" xfId="12567"/>
    <cellStyle name="Обычный 3 2 5 2 2 6 2 2" xfId="40852"/>
    <cellStyle name="Обычный 3 2 5 2 2 6 3" xfId="26549"/>
    <cellStyle name="Обычный 3 2 5 2 2 6 3 2" xfId="54833"/>
    <cellStyle name="Обычный 3 2 5 2 2 6 4" xfId="33817"/>
    <cellStyle name="Обычный 3 2 5 2 2 7" xfId="6846"/>
    <cellStyle name="Обычный 3 2 5 2 2 7 2" xfId="12568"/>
    <cellStyle name="Обычный 3 2 5 2 2 7 2 2" xfId="40853"/>
    <cellStyle name="Обычный 3 2 5 2 2 7 3" xfId="26550"/>
    <cellStyle name="Обычный 3 2 5 2 2 7 3 2" xfId="54834"/>
    <cellStyle name="Обычный 3 2 5 2 2 7 4" xfId="35133"/>
    <cellStyle name="Обычный 3 2 5 2 2 8" xfId="12549"/>
    <cellStyle name="Обычный 3 2 5 2 2 8 2" xfId="40834"/>
    <cellStyle name="Обычный 3 2 5 2 2 9" xfId="14717"/>
    <cellStyle name="Обычный 3 2 5 2 2 9 2" xfId="43002"/>
    <cellStyle name="Обычный 3 2 5 2 20" xfId="57270"/>
    <cellStyle name="Обычный 3 2 5 2 21" xfId="58296"/>
    <cellStyle name="Обычный 3 2 5 2 22" xfId="59642"/>
    <cellStyle name="Обычный 3 2 5 2 3" xfId="730"/>
    <cellStyle name="Обычный 3 2 5 2 3 10" xfId="20994"/>
    <cellStyle name="Обычный 3 2 5 2 3 10 2" xfId="49278"/>
    <cellStyle name="Обычный 3 2 5 2 3 11" xfId="26551"/>
    <cellStyle name="Обычный 3 2 5 2 3 11 2" xfId="54835"/>
    <cellStyle name="Обычный 3 2 5 2 3 12" xfId="29024"/>
    <cellStyle name="Обычный 3 2 5 2 3 13" xfId="58301"/>
    <cellStyle name="Обычный 3 2 5 2 3 14" xfId="59647"/>
    <cellStyle name="Обычный 3 2 5 2 3 2" xfId="1425"/>
    <cellStyle name="Обычный 3 2 5 2 3 2 10" xfId="29716"/>
    <cellStyle name="Обычный 3 2 5 2 3 2 11" xfId="58302"/>
    <cellStyle name="Обычный 3 2 5 2 3 2 12" xfId="59648"/>
    <cellStyle name="Обычный 3 2 5 2 3 2 2" xfId="3401"/>
    <cellStyle name="Обычный 3 2 5 2 3 2 2 2" xfId="12571"/>
    <cellStyle name="Обычный 3 2 5 2 3 2 2 2 2" xfId="40856"/>
    <cellStyle name="Обычный 3 2 5 2 3 2 2 3" xfId="17549"/>
    <cellStyle name="Обычный 3 2 5 2 3 2 2 3 2" xfId="45834"/>
    <cellStyle name="Обычный 3 2 5 2 3 2 2 4" xfId="26553"/>
    <cellStyle name="Обычный 3 2 5 2 3 2 2 4 2" xfId="54837"/>
    <cellStyle name="Обычный 3 2 5 2 3 2 2 5" xfId="31691"/>
    <cellStyle name="Обычный 3 2 5 2 3 2 2 6" xfId="61002"/>
    <cellStyle name="Обычный 3 2 5 2 3 2 3" xfId="5533"/>
    <cellStyle name="Обычный 3 2 5 2 3 2 3 2" xfId="12572"/>
    <cellStyle name="Обычный 3 2 5 2 3 2 3 2 2" xfId="40857"/>
    <cellStyle name="Обычный 3 2 5 2 3 2 3 3" xfId="26554"/>
    <cellStyle name="Обычный 3 2 5 2 3 2 3 3 2" xfId="54838"/>
    <cellStyle name="Обычный 3 2 5 2 3 2 3 4" xfId="33822"/>
    <cellStyle name="Обычный 3 2 5 2 3 2 4" xfId="6851"/>
    <cellStyle name="Обычный 3 2 5 2 3 2 4 2" xfId="12573"/>
    <cellStyle name="Обычный 3 2 5 2 3 2 4 2 2" xfId="40858"/>
    <cellStyle name="Обычный 3 2 5 2 3 2 4 3" xfId="26555"/>
    <cellStyle name="Обычный 3 2 5 2 3 2 4 3 2" xfId="54839"/>
    <cellStyle name="Обычный 3 2 5 2 3 2 4 4" xfId="35138"/>
    <cellStyle name="Обычный 3 2 5 2 3 2 5" xfId="12570"/>
    <cellStyle name="Обычный 3 2 5 2 3 2 5 2" xfId="40855"/>
    <cellStyle name="Обычный 3 2 5 2 3 2 6" xfId="15574"/>
    <cellStyle name="Обычный 3 2 5 2 3 2 6 2" xfId="43859"/>
    <cellStyle name="Обычный 3 2 5 2 3 2 7" xfId="19718"/>
    <cellStyle name="Обычный 3 2 5 2 3 2 7 2" xfId="48002"/>
    <cellStyle name="Обычный 3 2 5 2 3 2 8" xfId="20995"/>
    <cellStyle name="Обычный 3 2 5 2 3 2 8 2" xfId="49279"/>
    <cellStyle name="Обычный 3 2 5 2 3 2 9" xfId="26552"/>
    <cellStyle name="Обычный 3 2 5 2 3 2 9 2" xfId="54836"/>
    <cellStyle name="Обычный 3 2 5 2 3 3" xfId="2051"/>
    <cellStyle name="Обычный 3 2 5 2 3 3 2" xfId="4026"/>
    <cellStyle name="Обычный 3 2 5 2 3 3 2 2" xfId="12575"/>
    <cellStyle name="Обычный 3 2 5 2 3 3 2 2 2" xfId="40860"/>
    <cellStyle name="Обычный 3 2 5 2 3 3 2 3" xfId="18174"/>
    <cellStyle name="Обычный 3 2 5 2 3 3 2 3 2" xfId="46459"/>
    <cellStyle name="Обычный 3 2 5 2 3 3 2 4" xfId="26557"/>
    <cellStyle name="Обычный 3 2 5 2 3 3 2 4 2" xfId="54841"/>
    <cellStyle name="Обычный 3 2 5 2 3 3 2 5" xfId="32316"/>
    <cellStyle name="Обычный 3 2 5 2 3 3 3" xfId="12574"/>
    <cellStyle name="Обычный 3 2 5 2 3 3 3 2" xfId="40859"/>
    <cellStyle name="Обычный 3 2 5 2 3 3 4" xfId="16199"/>
    <cellStyle name="Обычный 3 2 5 2 3 3 4 2" xfId="44484"/>
    <cellStyle name="Обычный 3 2 5 2 3 3 5" xfId="26556"/>
    <cellStyle name="Обычный 3 2 5 2 3 3 5 2" xfId="54840"/>
    <cellStyle name="Обычный 3 2 5 2 3 3 6" xfId="30341"/>
    <cellStyle name="Обычный 3 2 5 2 3 3 7" xfId="61001"/>
    <cellStyle name="Обычный 3 2 5 2 3 4" xfId="2709"/>
    <cellStyle name="Обычный 3 2 5 2 3 4 2" xfId="12576"/>
    <cellStyle name="Обычный 3 2 5 2 3 4 2 2" xfId="40861"/>
    <cellStyle name="Обычный 3 2 5 2 3 4 3" xfId="16857"/>
    <cellStyle name="Обычный 3 2 5 2 3 4 3 2" xfId="45142"/>
    <cellStyle name="Обычный 3 2 5 2 3 4 4" xfId="26558"/>
    <cellStyle name="Обычный 3 2 5 2 3 4 4 2" xfId="54842"/>
    <cellStyle name="Обычный 3 2 5 2 3 4 5" xfId="30999"/>
    <cellStyle name="Обычный 3 2 5 2 3 5" xfId="5532"/>
    <cellStyle name="Обычный 3 2 5 2 3 5 2" xfId="12577"/>
    <cellStyle name="Обычный 3 2 5 2 3 5 2 2" xfId="40862"/>
    <cellStyle name="Обычный 3 2 5 2 3 5 3" xfId="26559"/>
    <cellStyle name="Обычный 3 2 5 2 3 5 3 2" xfId="54843"/>
    <cellStyle name="Обычный 3 2 5 2 3 5 4" xfId="33821"/>
    <cellStyle name="Обычный 3 2 5 2 3 6" xfId="6850"/>
    <cellStyle name="Обычный 3 2 5 2 3 6 2" xfId="12578"/>
    <cellStyle name="Обычный 3 2 5 2 3 6 2 2" xfId="40863"/>
    <cellStyle name="Обычный 3 2 5 2 3 6 3" xfId="26560"/>
    <cellStyle name="Обычный 3 2 5 2 3 6 3 2" xfId="54844"/>
    <cellStyle name="Обычный 3 2 5 2 3 6 4" xfId="35137"/>
    <cellStyle name="Обычный 3 2 5 2 3 7" xfId="12569"/>
    <cellStyle name="Обычный 3 2 5 2 3 7 2" xfId="40854"/>
    <cellStyle name="Обычный 3 2 5 2 3 8" xfId="14882"/>
    <cellStyle name="Обычный 3 2 5 2 3 8 2" xfId="43167"/>
    <cellStyle name="Обычный 3 2 5 2 3 9" xfId="19717"/>
    <cellStyle name="Обычный 3 2 5 2 3 9 2" xfId="48001"/>
    <cellStyle name="Обычный 3 2 5 2 4" xfId="1422"/>
    <cellStyle name="Обычный 3 2 5 2 4 10" xfId="29713"/>
    <cellStyle name="Обычный 3 2 5 2 4 11" xfId="58303"/>
    <cellStyle name="Обычный 3 2 5 2 4 12" xfId="59649"/>
    <cellStyle name="Обычный 3 2 5 2 4 2" xfId="3398"/>
    <cellStyle name="Обычный 3 2 5 2 4 2 2" xfId="12580"/>
    <cellStyle name="Обычный 3 2 5 2 4 2 2 2" xfId="40865"/>
    <cellStyle name="Обычный 3 2 5 2 4 2 3" xfId="17546"/>
    <cellStyle name="Обычный 3 2 5 2 4 2 3 2" xfId="45831"/>
    <cellStyle name="Обычный 3 2 5 2 4 2 4" xfId="26562"/>
    <cellStyle name="Обычный 3 2 5 2 4 2 4 2" xfId="54846"/>
    <cellStyle name="Обычный 3 2 5 2 4 2 5" xfId="31688"/>
    <cellStyle name="Обычный 3 2 5 2 4 2 6" xfId="61003"/>
    <cellStyle name="Обычный 3 2 5 2 4 3" xfId="5534"/>
    <cellStyle name="Обычный 3 2 5 2 4 3 2" xfId="12581"/>
    <cellStyle name="Обычный 3 2 5 2 4 3 2 2" xfId="40866"/>
    <cellStyle name="Обычный 3 2 5 2 4 3 3" xfId="26563"/>
    <cellStyle name="Обычный 3 2 5 2 4 3 3 2" xfId="54847"/>
    <cellStyle name="Обычный 3 2 5 2 4 3 4" xfId="33823"/>
    <cellStyle name="Обычный 3 2 5 2 4 4" xfId="6852"/>
    <cellStyle name="Обычный 3 2 5 2 4 4 2" xfId="12582"/>
    <cellStyle name="Обычный 3 2 5 2 4 4 2 2" xfId="40867"/>
    <cellStyle name="Обычный 3 2 5 2 4 4 3" xfId="26564"/>
    <cellStyle name="Обычный 3 2 5 2 4 4 3 2" xfId="54848"/>
    <cellStyle name="Обычный 3 2 5 2 4 4 4" xfId="35139"/>
    <cellStyle name="Обычный 3 2 5 2 4 5" xfId="12579"/>
    <cellStyle name="Обычный 3 2 5 2 4 5 2" xfId="40864"/>
    <cellStyle name="Обычный 3 2 5 2 4 6" xfId="15571"/>
    <cellStyle name="Обычный 3 2 5 2 4 6 2" xfId="43856"/>
    <cellStyle name="Обычный 3 2 5 2 4 7" xfId="19719"/>
    <cellStyle name="Обычный 3 2 5 2 4 7 2" xfId="48003"/>
    <cellStyle name="Обычный 3 2 5 2 4 8" xfId="20996"/>
    <cellStyle name="Обычный 3 2 5 2 4 8 2" xfId="49280"/>
    <cellStyle name="Обычный 3 2 5 2 4 9" xfId="26561"/>
    <cellStyle name="Обычный 3 2 5 2 4 9 2" xfId="54845"/>
    <cellStyle name="Обычный 3 2 5 2 5" xfId="1722"/>
    <cellStyle name="Обычный 3 2 5 2 5 2" xfId="3697"/>
    <cellStyle name="Обычный 3 2 5 2 5 2 2" xfId="12584"/>
    <cellStyle name="Обычный 3 2 5 2 5 2 2 2" xfId="40869"/>
    <cellStyle name="Обычный 3 2 5 2 5 2 3" xfId="17845"/>
    <cellStyle name="Обычный 3 2 5 2 5 2 3 2" xfId="46130"/>
    <cellStyle name="Обычный 3 2 5 2 5 2 4" xfId="26566"/>
    <cellStyle name="Обычный 3 2 5 2 5 2 4 2" xfId="54850"/>
    <cellStyle name="Обычный 3 2 5 2 5 2 5" xfId="31987"/>
    <cellStyle name="Обычный 3 2 5 2 5 3" xfId="12583"/>
    <cellStyle name="Обычный 3 2 5 2 5 3 2" xfId="40868"/>
    <cellStyle name="Обычный 3 2 5 2 5 4" xfId="15870"/>
    <cellStyle name="Обычный 3 2 5 2 5 4 2" xfId="44155"/>
    <cellStyle name="Обычный 3 2 5 2 5 5" xfId="26565"/>
    <cellStyle name="Обычный 3 2 5 2 5 5 2" xfId="54849"/>
    <cellStyle name="Обычный 3 2 5 2 5 6" xfId="30012"/>
    <cellStyle name="Обычный 3 2 5 2 5 7" xfId="60996"/>
    <cellStyle name="Обычный 3 2 5 2 6" xfId="2380"/>
    <cellStyle name="Обычный 3 2 5 2 6 2" xfId="12585"/>
    <cellStyle name="Обычный 3 2 5 2 6 2 2" xfId="40870"/>
    <cellStyle name="Обычный 3 2 5 2 6 3" xfId="16528"/>
    <cellStyle name="Обычный 3 2 5 2 6 3 2" xfId="44813"/>
    <cellStyle name="Обычный 3 2 5 2 6 4" xfId="26567"/>
    <cellStyle name="Обычный 3 2 5 2 6 4 2" xfId="54851"/>
    <cellStyle name="Обычный 3 2 5 2 6 5" xfId="30670"/>
    <cellStyle name="Обычный 3 2 5 2 7" xfId="4356"/>
    <cellStyle name="Обычный 3 2 5 2 7 2" xfId="12586"/>
    <cellStyle name="Обычный 3 2 5 2 7 2 2" xfId="40871"/>
    <cellStyle name="Обычный 3 2 5 2 7 3" xfId="18504"/>
    <cellStyle name="Обычный 3 2 5 2 7 3 2" xfId="46789"/>
    <cellStyle name="Обычный 3 2 5 2 7 4" xfId="26568"/>
    <cellStyle name="Обычный 3 2 5 2 7 4 2" xfId="54852"/>
    <cellStyle name="Обычный 3 2 5 2 7 5" xfId="32646"/>
    <cellStyle name="Обычный 3 2 5 2 8" xfId="4519"/>
    <cellStyle name="Обычный 3 2 5 2 8 2" xfId="12587"/>
    <cellStyle name="Обычный 3 2 5 2 8 2 2" xfId="40872"/>
    <cellStyle name="Обычный 3 2 5 2 8 3" xfId="18667"/>
    <cellStyle name="Обычный 3 2 5 2 8 3 2" xfId="46952"/>
    <cellStyle name="Обычный 3 2 5 2 8 4" xfId="26569"/>
    <cellStyle name="Обычный 3 2 5 2 8 4 2" xfId="54853"/>
    <cellStyle name="Обычный 3 2 5 2 8 5" xfId="32809"/>
    <cellStyle name="Обычный 3 2 5 2 9" xfId="5527"/>
    <cellStyle name="Обычный 3 2 5 2 9 2" xfId="12588"/>
    <cellStyle name="Обычный 3 2 5 2 9 2 2" xfId="40873"/>
    <cellStyle name="Обычный 3 2 5 2 9 3" xfId="26570"/>
    <cellStyle name="Обычный 3 2 5 2 9 3 2" xfId="54854"/>
    <cellStyle name="Обычный 3 2 5 2 9 4" xfId="33816"/>
    <cellStyle name="Обычный 3 2 5 20" xfId="56975"/>
    <cellStyle name="Обычный 3 2 5 21" xfId="57269"/>
    <cellStyle name="Обычный 3 2 5 22" xfId="58295"/>
    <cellStyle name="Обычный 3 2 5 23" xfId="59641"/>
    <cellStyle name="Обычный 3 2 5 3" xfId="557"/>
    <cellStyle name="Обычный 3 2 5 3 10" xfId="19720"/>
    <cellStyle name="Обычный 3 2 5 3 10 2" xfId="48004"/>
    <cellStyle name="Обычный 3 2 5 3 11" xfId="20997"/>
    <cellStyle name="Обычный 3 2 5 3 11 2" xfId="49281"/>
    <cellStyle name="Обычный 3 2 5 3 12" xfId="26571"/>
    <cellStyle name="Обычный 3 2 5 3 12 2" xfId="54855"/>
    <cellStyle name="Обычный 3 2 5 3 13" xfId="28858"/>
    <cellStyle name="Обычный 3 2 5 3 14" xfId="58304"/>
    <cellStyle name="Обычный 3 2 5 3 15" xfId="59650"/>
    <cellStyle name="Обычный 3 2 5 3 2" xfId="895"/>
    <cellStyle name="Обычный 3 2 5 3 2 10" xfId="20998"/>
    <cellStyle name="Обычный 3 2 5 3 2 10 2" xfId="49282"/>
    <cellStyle name="Обычный 3 2 5 3 2 11" xfId="26572"/>
    <cellStyle name="Обычный 3 2 5 3 2 11 2" xfId="54856"/>
    <cellStyle name="Обычный 3 2 5 3 2 12" xfId="29187"/>
    <cellStyle name="Обычный 3 2 5 3 2 13" xfId="58305"/>
    <cellStyle name="Обычный 3 2 5 3 2 14" xfId="59651"/>
    <cellStyle name="Обычный 3 2 5 3 2 2" xfId="1427"/>
    <cellStyle name="Обычный 3 2 5 3 2 2 10" xfId="29718"/>
    <cellStyle name="Обычный 3 2 5 3 2 2 11" xfId="58306"/>
    <cellStyle name="Обычный 3 2 5 3 2 2 12" xfId="59652"/>
    <cellStyle name="Обычный 3 2 5 3 2 2 2" xfId="3403"/>
    <cellStyle name="Обычный 3 2 5 3 2 2 2 2" xfId="12592"/>
    <cellStyle name="Обычный 3 2 5 3 2 2 2 2 2" xfId="40877"/>
    <cellStyle name="Обычный 3 2 5 3 2 2 2 3" xfId="17551"/>
    <cellStyle name="Обычный 3 2 5 3 2 2 2 3 2" xfId="45836"/>
    <cellStyle name="Обычный 3 2 5 3 2 2 2 4" xfId="26574"/>
    <cellStyle name="Обычный 3 2 5 3 2 2 2 4 2" xfId="54858"/>
    <cellStyle name="Обычный 3 2 5 3 2 2 2 5" xfId="31693"/>
    <cellStyle name="Обычный 3 2 5 3 2 2 2 6" xfId="61006"/>
    <cellStyle name="Обычный 3 2 5 3 2 2 3" xfId="5537"/>
    <cellStyle name="Обычный 3 2 5 3 2 2 3 2" xfId="12593"/>
    <cellStyle name="Обычный 3 2 5 3 2 2 3 2 2" xfId="40878"/>
    <cellStyle name="Обычный 3 2 5 3 2 2 3 3" xfId="26575"/>
    <cellStyle name="Обычный 3 2 5 3 2 2 3 3 2" xfId="54859"/>
    <cellStyle name="Обычный 3 2 5 3 2 2 3 4" xfId="33826"/>
    <cellStyle name="Обычный 3 2 5 3 2 2 4" xfId="6855"/>
    <cellStyle name="Обычный 3 2 5 3 2 2 4 2" xfId="12594"/>
    <cellStyle name="Обычный 3 2 5 3 2 2 4 2 2" xfId="40879"/>
    <cellStyle name="Обычный 3 2 5 3 2 2 4 3" xfId="26576"/>
    <cellStyle name="Обычный 3 2 5 3 2 2 4 3 2" xfId="54860"/>
    <cellStyle name="Обычный 3 2 5 3 2 2 4 4" xfId="35142"/>
    <cellStyle name="Обычный 3 2 5 3 2 2 5" xfId="12591"/>
    <cellStyle name="Обычный 3 2 5 3 2 2 5 2" xfId="40876"/>
    <cellStyle name="Обычный 3 2 5 3 2 2 6" xfId="15576"/>
    <cellStyle name="Обычный 3 2 5 3 2 2 6 2" xfId="43861"/>
    <cellStyle name="Обычный 3 2 5 3 2 2 7" xfId="19722"/>
    <cellStyle name="Обычный 3 2 5 3 2 2 7 2" xfId="48006"/>
    <cellStyle name="Обычный 3 2 5 3 2 2 8" xfId="20999"/>
    <cellStyle name="Обычный 3 2 5 3 2 2 8 2" xfId="49283"/>
    <cellStyle name="Обычный 3 2 5 3 2 2 9" xfId="26573"/>
    <cellStyle name="Обычный 3 2 5 3 2 2 9 2" xfId="54857"/>
    <cellStyle name="Обычный 3 2 5 3 2 3" xfId="2214"/>
    <cellStyle name="Обычный 3 2 5 3 2 3 2" xfId="4189"/>
    <cellStyle name="Обычный 3 2 5 3 2 3 2 2" xfId="12596"/>
    <cellStyle name="Обычный 3 2 5 3 2 3 2 2 2" xfId="40881"/>
    <cellStyle name="Обычный 3 2 5 3 2 3 2 3" xfId="18337"/>
    <cellStyle name="Обычный 3 2 5 3 2 3 2 3 2" xfId="46622"/>
    <cellStyle name="Обычный 3 2 5 3 2 3 2 4" xfId="26578"/>
    <cellStyle name="Обычный 3 2 5 3 2 3 2 4 2" xfId="54862"/>
    <cellStyle name="Обычный 3 2 5 3 2 3 2 5" xfId="32479"/>
    <cellStyle name="Обычный 3 2 5 3 2 3 3" xfId="12595"/>
    <cellStyle name="Обычный 3 2 5 3 2 3 3 2" xfId="40880"/>
    <cellStyle name="Обычный 3 2 5 3 2 3 4" xfId="16362"/>
    <cellStyle name="Обычный 3 2 5 3 2 3 4 2" xfId="44647"/>
    <cellStyle name="Обычный 3 2 5 3 2 3 5" xfId="26577"/>
    <cellStyle name="Обычный 3 2 5 3 2 3 5 2" xfId="54861"/>
    <cellStyle name="Обычный 3 2 5 3 2 3 6" xfId="30504"/>
    <cellStyle name="Обычный 3 2 5 3 2 3 7" xfId="61005"/>
    <cellStyle name="Обычный 3 2 5 3 2 4" xfId="2872"/>
    <cellStyle name="Обычный 3 2 5 3 2 4 2" xfId="12597"/>
    <cellStyle name="Обычный 3 2 5 3 2 4 2 2" xfId="40882"/>
    <cellStyle name="Обычный 3 2 5 3 2 4 3" xfId="17020"/>
    <cellStyle name="Обычный 3 2 5 3 2 4 3 2" xfId="45305"/>
    <cellStyle name="Обычный 3 2 5 3 2 4 4" xfId="26579"/>
    <cellStyle name="Обычный 3 2 5 3 2 4 4 2" xfId="54863"/>
    <cellStyle name="Обычный 3 2 5 3 2 4 5" xfId="31162"/>
    <cellStyle name="Обычный 3 2 5 3 2 5" xfId="5536"/>
    <cellStyle name="Обычный 3 2 5 3 2 5 2" xfId="12598"/>
    <cellStyle name="Обычный 3 2 5 3 2 5 2 2" xfId="40883"/>
    <cellStyle name="Обычный 3 2 5 3 2 5 3" xfId="26580"/>
    <cellStyle name="Обычный 3 2 5 3 2 5 3 2" xfId="54864"/>
    <cellStyle name="Обычный 3 2 5 3 2 5 4" xfId="33825"/>
    <cellStyle name="Обычный 3 2 5 3 2 6" xfId="6854"/>
    <cellStyle name="Обычный 3 2 5 3 2 6 2" xfId="12599"/>
    <cellStyle name="Обычный 3 2 5 3 2 6 2 2" xfId="40884"/>
    <cellStyle name="Обычный 3 2 5 3 2 6 3" xfId="26581"/>
    <cellStyle name="Обычный 3 2 5 3 2 6 3 2" xfId="54865"/>
    <cellStyle name="Обычный 3 2 5 3 2 6 4" xfId="35141"/>
    <cellStyle name="Обычный 3 2 5 3 2 7" xfId="12590"/>
    <cellStyle name="Обычный 3 2 5 3 2 7 2" xfId="40875"/>
    <cellStyle name="Обычный 3 2 5 3 2 8" xfId="15045"/>
    <cellStyle name="Обычный 3 2 5 3 2 8 2" xfId="43330"/>
    <cellStyle name="Обычный 3 2 5 3 2 9" xfId="19721"/>
    <cellStyle name="Обычный 3 2 5 3 2 9 2" xfId="48005"/>
    <cellStyle name="Обычный 3 2 5 3 3" xfId="1426"/>
    <cellStyle name="Обычный 3 2 5 3 3 10" xfId="29717"/>
    <cellStyle name="Обычный 3 2 5 3 3 11" xfId="58307"/>
    <cellStyle name="Обычный 3 2 5 3 3 12" xfId="59653"/>
    <cellStyle name="Обычный 3 2 5 3 3 2" xfId="3402"/>
    <cellStyle name="Обычный 3 2 5 3 3 2 2" xfId="12601"/>
    <cellStyle name="Обычный 3 2 5 3 3 2 2 2" xfId="40886"/>
    <cellStyle name="Обычный 3 2 5 3 3 2 3" xfId="17550"/>
    <cellStyle name="Обычный 3 2 5 3 3 2 3 2" xfId="45835"/>
    <cellStyle name="Обычный 3 2 5 3 3 2 4" xfId="26583"/>
    <cellStyle name="Обычный 3 2 5 3 3 2 4 2" xfId="54867"/>
    <cellStyle name="Обычный 3 2 5 3 3 2 5" xfId="31692"/>
    <cellStyle name="Обычный 3 2 5 3 3 2 6" xfId="61007"/>
    <cellStyle name="Обычный 3 2 5 3 3 3" xfId="5538"/>
    <cellStyle name="Обычный 3 2 5 3 3 3 2" xfId="12602"/>
    <cellStyle name="Обычный 3 2 5 3 3 3 2 2" xfId="40887"/>
    <cellStyle name="Обычный 3 2 5 3 3 3 3" xfId="26584"/>
    <cellStyle name="Обычный 3 2 5 3 3 3 3 2" xfId="54868"/>
    <cellStyle name="Обычный 3 2 5 3 3 3 4" xfId="33827"/>
    <cellStyle name="Обычный 3 2 5 3 3 4" xfId="6856"/>
    <cellStyle name="Обычный 3 2 5 3 3 4 2" xfId="12603"/>
    <cellStyle name="Обычный 3 2 5 3 3 4 2 2" xfId="40888"/>
    <cellStyle name="Обычный 3 2 5 3 3 4 3" xfId="26585"/>
    <cellStyle name="Обычный 3 2 5 3 3 4 3 2" xfId="54869"/>
    <cellStyle name="Обычный 3 2 5 3 3 4 4" xfId="35143"/>
    <cellStyle name="Обычный 3 2 5 3 3 5" xfId="12600"/>
    <cellStyle name="Обычный 3 2 5 3 3 5 2" xfId="40885"/>
    <cellStyle name="Обычный 3 2 5 3 3 6" xfId="15575"/>
    <cellStyle name="Обычный 3 2 5 3 3 6 2" xfId="43860"/>
    <cellStyle name="Обычный 3 2 5 3 3 7" xfId="19723"/>
    <cellStyle name="Обычный 3 2 5 3 3 7 2" xfId="48007"/>
    <cellStyle name="Обычный 3 2 5 3 3 8" xfId="21000"/>
    <cellStyle name="Обычный 3 2 5 3 3 8 2" xfId="49284"/>
    <cellStyle name="Обычный 3 2 5 3 3 9" xfId="26582"/>
    <cellStyle name="Обычный 3 2 5 3 3 9 2" xfId="54866"/>
    <cellStyle name="Обычный 3 2 5 3 4" xfId="1885"/>
    <cellStyle name="Обычный 3 2 5 3 4 2" xfId="3860"/>
    <cellStyle name="Обычный 3 2 5 3 4 2 2" xfId="12605"/>
    <cellStyle name="Обычный 3 2 5 3 4 2 2 2" xfId="40890"/>
    <cellStyle name="Обычный 3 2 5 3 4 2 3" xfId="18008"/>
    <cellStyle name="Обычный 3 2 5 3 4 2 3 2" xfId="46293"/>
    <cellStyle name="Обычный 3 2 5 3 4 2 4" xfId="26587"/>
    <cellStyle name="Обычный 3 2 5 3 4 2 4 2" xfId="54871"/>
    <cellStyle name="Обычный 3 2 5 3 4 2 5" xfId="32150"/>
    <cellStyle name="Обычный 3 2 5 3 4 3" xfId="12604"/>
    <cellStyle name="Обычный 3 2 5 3 4 3 2" xfId="40889"/>
    <cellStyle name="Обычный 3 2 5 3 4 4" xfId="16033"/>
    <cellStyle name="Обычный 3 2 5 3 4 4 2" xfId="44318"/>
    <cellStyle name="Обычный 3 2 5 3 4 5" xfId="26586"/>
    <cellStyle name="Обычный 3 2 5 3 4 5 2" xfId="54870"/>
    <cellStyle name="Обычный 3 2 5 3 4 6" xfId="30175"/>
    <cellStyle name="Обычный 3 2 5 3 4 7" xfId="61004"/>
    <cellStyle name="Обычный 3 2 5 3 5" xfId="2543"/>
    <cellStyle name="Обычный 3 2 5 3 5 2" xfId="12606"/>
    <cellStyle name="Обычный 3 2 5 3 5 2 2" xfId="40891"/>
    <cellStyle name="Обычный 3 2 5 3 5 3" xfId="16691"/>
    <cellStyle name="Обычный 3 2 5 3 5 3 2" xfId="44976"/>
    <cellStyle name="Обычный 3 2 5 3 5 4" xfId="26588"/>
    <cellStyle name="Обычный 3 2 5 3 5 4 2" xfId="54872"/>
    <cellStyle name="Обычный 3 2 5 3 5 5" xfId="30833"/>
    <cellStyle name="Обычный 3 2 5 3 6" xfId="5535"/>
    <cellStyle name="Обычный 3 2 5 3 6 2" xfId="12607"/>
    <cellStyle name="Обычный 3 2 5 3 6 2 2" xfId="40892"/>
    <cellStyle name="Обычный 3 2 5 3 6 3" xfId="26589"/>
    <cellStyle name="Обычный 3 2 5 3 6 3 2" xfId="54873"/>
    <cellStyle name="Обычный 3 2 5 3 6 4" xfId="33824"/>
    <cellStyle name="Обычный 3 2 5 3 7" xfId="6853"/>
    <cellStyle name="Обычный 3 2 5 3 7 2" xfId="12608"/>
    <cellStyle name="Обычный 3 2 5 3 7 2 2" xfId="40893"/>
    <cellStyle name="Обычный 3 2 5 3 7 3" xfId="26590"/>
    <cellStyle name="Обычный 3 2 5 3 7 3 2" xfId="54874"/>
    <cellStyle name="Обычный 3 2 5 3 7 4" xfId="35140"/>
    <cellStyle name="Обычный 3 2 5 3 8" xfId="12589"/>
    <cellStyle name="Обычный 3 2 5 3 8 2" xfId="40874"/>
    <cellStyle name="Обычный 3 2 5 3 9" xfId="14716"/>
    <cellStyle name="Обычный 3 2 5 3 9 2" xfId="43001"/>
    <cellStyle name="Обычный 3 2 5 4" xfId="729"/>
    <cellStyle name="Обычный 3 2 5 4 10" xfId="21001"/>
    <cellStyle name="Обычный 3 2 5 4 10 2" xfId="49285"/>
    <cellStyle name="Обычный 3 2 5 4 11" xfId="26591"/>
    <cellStyle name="Обычный 3 2 5 4 11 2" xfId="54875"/>
    <cellStyle name="Обычный 3 2 5 4 12" xfId="29023"/>
    <cellStyle name="Обычный 3 2 5 4 13" xfId="58308"/>
    <cellStyle name="Обычный 3 2 5 4 14" xfId="59654"/>
    <cellStyle name="Обычный 3 2 5 4 2" xfId="1428"/>
    <cellStyle name="Обычный 3 2 5 4 2 10" xfId="29719"/>
    <cellStyle name="Обычный 3 2 5 4 2 11" xfId="58309"/>
    <cellStyle name="Обычный 3 2 5 4 2 12" xfId="59655"/>
    <cellStyle name="Обычный 3 2 5 4 2 2" xfId="3404"/>
    <cellStyle name="Обычный 3 2 5 4 2 2 2" xfId="12611"/>
    <cellStyle name="Обычный 3 2 5 4 2 2 2 2" xfId="40896"/>
    <cellStyle name="Обычный 3 2 5 4 2 2 3" xfId="17552"/>
    <cellStyle name="Обычный 3 2 5 4 2 2 3 2" xfId="45837"/>
    <cellStyle name="Обычный 3 2 5 4 2 2 4" xfId="26593"/>
    <cellStyle name="Обычный 3 2 5 4 2 2 4 2" xfId="54877"/>
    <cellStyle name="Обычный 3 2 5 4 2 2 5" xfId="31694"/>
    <cellStyle name="Обычный 3 2 5 4 2 2 6" xfId="61009"/>
    <cellStyle name="Обычный 3 2 5 4 2 3" xfId="5540"/>
    <cellStyle name="Обычный 3 2 5 4 2 3 2" xfId="12612"/>
    <cellStyle name="Обычный 3 2 5 4 2 3 2 2" xfId="40897"/>
    <cellStyle name="Обычный 3 2 5 4 2 3 3" xfId="26594"/>
    <cellStyle name="Обычный 3 2 5 4 2 3 3 2" xfId="54878"/>
    <cellStyle name="Обычный 3 2 5 4 2 3 4" xfId="33829"/>
    <cellStyle name="Обычный 3 2 5 4 2 4" xfId="6858"/>
    <cellStyle name="Обычный 3 2 5 4 2 4 2" xfId="12613"/>
    <cellStyle name="Обычный 3 2 5 4 2 4 2 2" xfId="40898"/>
    <cellStyle name="Обычный 3 2 5 4 2 4 3" xfId="26595"/>
    <cellStyle name="Обычный 3 2 5 4 2 4 3 2" xfId="54879"/>
    <cellStyle name="Обычный 3 2 5 4 2 4 4" xfId="35145"/>
    <cellStyle name="Обычный 3 2 5 4 2 5" xfId="12610"/>
    <cellStyle name="Обычный 3 2 5 4 2 5 2" xfId="40895"/>
    <cellStyle name="Обычный 3 2 5 4 2 6" xfId="15577"/>
    <cellStyle name="Обычный 3 2 5 4 2 6 2" xfId="43862"/>
    <cellStyle name="Обычный 3 2 5 4 2 7" xfId="19725"/>
    <cellStyle name="Обычный 3 2 5 4 2 7 2" xfId="48009"/>
    <cellStyle name="Обычный 3 2 5 4 2 8" xfId="21002"/>
    <cellStyle name="Обычный 3 2 5 4 2 8 2" xfId="49286"/>
    <cellStyle name="Обычный 3 2 5 4 2 9" xfId="26592"/>
    <cellStyle name="Обычный 3 2 5 4 2 9 2" xfId="54876"/>
    <cellStyle name="Обычный 3 2 5 4 3" xfId="2050"/>
    <cellStyle name="Обычный 3 2 5 4 3 2" xfId="4025"/>
    <cellStyle name="Обычный 3 2 5 4 3 2 2" xfId="12615"/>
    <cellStyle name="Обычный 3 2 5 4 3 2 2 2" xfId="40900"/>
    <cellStyle name="Обычный 3 2 5 4 3 2 3" xfId="18173"/>
    <cellStyle name="Обычный 3 2 5 4 3 2 3 2" xfId="46458"/>
    <cellStyle name="Обычный 3 2 5 4 3 2 4" xfId="26597"/>
    <cellStyle name="Обычный 3 2 5 4 3 2 4 2" xfId="54881"/>
    <cellStyle name="Обычный 3 2 5 4 3 2 5" xfId="32315"/>
    <cellStyle name="Обычный 3 2 5 4 3 3" xfId="12614"/>
    <cellStyle name="Обычный 3 2 5 4 3 3 2" xfId="40899"/>
    <cellStyle name="Обычный 3 2 5 4 3 4" xfId="16198"/>
    <cellStyle name="Обычный 3 2 5 4 3 4 2" xfId="44483"/>
    <cellStyle name="Обычный 3 2 5 4 3 5" xfId="26596"/>
    <cellStyle name="Обычный 3 2 5 4 3 5 2" xfId="54880"/>
    <cellStyle name="Обычный 3 2 5 4 3 6" xfId="30340"/>
    <cellStyle name="Обычный 3 2 5 4 3 7" xfId="61008"/>
    <cellStyle name="Обычный 3 2 5 4 4" xfId="2708"/>
    <cellStyle name="Обычный 3 2 5 4 4 2" xfId="12616"/>
    <cellStyle name="Обычный 3 2 5 4 4 2 2" xfId="40901"/>
    <cellStyle name="Обычный 3 2 5 4 4 3" xfId="16856"/>
    <cellStyle name="Обычный 3 2 5 4 4 3 2" xfId="45141"/>
    <cellStyle name="Обычный 3 2 5 4 4 4" xfId="26598"/>
    <cellStyle name="Обычный 3 2 5 4 4 4 2" xfId="54882"/>
    <cellStyle name="Обычный 3 2 5 4 4 5" xfId="30998"/>
    <cellStyle name="Обычный 3 2 5 4 5" xfId="5539"/>
    <cellStyle name="Обычный 3 2 5 4 5 2" xfId="12617"/>
    <cellStyle name="Обычный 3 2 5 4 5 2 2" xfId="40902"/>
    <cellStyle name="Обычный 3 2 5 4 5 3" xfId="26599"/>
    <cellStyle name="Обычный 3 2 5 4 5 3 2" xfId="54883"/>
    <cellStyle name="Обычный 3 2 5 4 5 4" xfId="33828"/>
    <cellStyle name="Обычный 3 2 5 4 6" xfId="6857"/>
    <cellStyle name="Обычный 3 2 5 4 6 2" xfId="12618"/>
    <cellStyle name="Обычный 3 2 5 4 6 2 2" xfId="40903"/>
    <cellStyle name="Обычный 3 2 5 4 6 3" xfId="26600"/>
    <cellStyle name="Обычный 3 2 5 4 6 3 2" xfId="54884"/>
    <cellStyle name="Обычный 3 2 5 4 6 4" xfId="35144"/>
    <cellStyle name="Обычный 3 2 5 4 7" xfId="12609"/>
    <cellStyle name="Обычный 3 2 5 4 7 2" xfId="40894"/>
    <cellStyle name="Обычный 3 2 5 4 8" xfId="14881"/>
    <cellStyle name="Обычный 3 2 5 4 8 2" xfId="43166"/>
    <cellStyle name="Обычный 3 2 5 4 9" xfId="19724"/>
    <cellStyle name="Обычный 3 2 5 4 9 2" xfId="48008"/>
    <cellStyle name="Обычный 3 2 5 5" xfId="1421"/>
    <cellStyle name="Обычный 3 2 5 5 10" xfId="29712"/>
    <cellStyle name="Обычный 3 2 5 5 11" xfId="58310"/>
    <cellStyle name="Обычный 3 2 5 5 12" xfId="59656"/>
    <cellStyle name="Обычный 3 2 5 5 2" xfId="3397"/>
    <cellStyle name="Обычный 3 2 5 5 2 2" xfId="12620"/>
    <cellStyle name="Обычный 3 2 5 5 2 2 2" xfId="40905"/>
    <cellStyle name="Обычный 3 2 5 5 2 3" xfId="17545"/>
    <cellStyle name="Обычный 3 2 5 5 2 3 2" xfId="45830"/>
    <cellStyle name="Обычный 3 2 5 5 2 4" xfId="26602"/>
    <cellStyle name="Обычный 3 2 5 5 2 4 2" xfId="54886"/>
    <cellStyle name="Обычный 3 2 5 5 2 5" xfId="31687"/>
    <cellStyle name="Обычный 3 2 5 5 2 6" xfId="61010"/>
    <cellStyle name="Обычный 3 2 5 5 3" xfId="5541"/>
    <cellStyle name="Обычный 3 2 5 5 3 2" xfId="12621"/>
    <cellStyle name="Обычный 3 2 5 5 3 2 2" xfId="40906"/>
    <cellStyle name="Обычный 3 2 5 5 3 3" xfId="26603"/>
    <cellStyle name="Обычный 3 2 5 5 3 3 2" xfId="54887"/>
    <cellStyle name="Обычный 3 2 5 5 3 4" xfId="33830"/>
    <cellStyle name="Обычный 3 2 5 5 4" xfId="6859"/>
    <cellStyle name="Обычный 3 2 5 5 4 2" xfId="12622"/>
    <cellStyle name="Обычный 3 2 5 5 4 2 2" xfId="40907"/>
    <cellStyle name="Обычный 3 2 5 5 4 3" xfId="26604"/>
    <cellStyle name="Обычный 3 2 5 5 4 3 2" xfId="54888"/>
    <cellStyle name="Обычный 3 2 5 5 4 4" xfId="35146"/>
    <cellStyle name="Обычный 3 2 5 5 5" xfId="12619"/>
    <cellStyle name="Обычный 3 2 5 5 5 2" xfId="40904"/>
    <cellStyle name="Обычный 3 2 5 5 6" xfId="15570"/>
    <cellStyle name="Обычный 3 2 5 5 6 2" xfId="43855"/>
    <cellStyle name="Обычный 3 2 5 5 7" xfId="19726"/>
    <cellStyle name="Обычный 3 2 5 5 7 2" xfId="48010"/>
    <cellStyle name="Обычный 3 2 5 5 8" xfId="21003"/>
    <cellStyle name="Обычный 3 2 5 5 8 2" xfId="49287"/>
    <cellStyle name="Обычный 3 2 5 5 9" xfId="26601"/>
    <cellStyle name="Обычный 3 2 5 5 9 2" xfId="54885"/>
    <cellStyle name="Обычный 3 2 5 6" xfId="1721"/>
    <cellStyle name="Обычный 3 2 5 6 2" xfId="3696"/>
    <cellStyle name="Обычный 3 2 5 6 2 2" xfId="12624"/>
    <cellStyle name="Обычный 3 2 5 6 2 2 2" xfId="40909"/>
    <cellStyle name="Обычный 3 2 5 6 2 3" xfId="17844"/>
    <cellStyle name="Обычный 3 2 5 6 2 3 2" xfId="46129"/>
    <cellStyle name="Обычный 3 2 5 6 2 4" xfId="26606"/>
    <cellStyle name="Обычный 3 2 5 6 2 4 2" xfId="54890"/>
    <cellStyle name="Обычный 3 2 5 6 2 5" xfId="31986"/>
    <cellStyle name="Обычный 3 2 5 6 3" xfId="12623"/>
    <cellStyle name="Обычный 3 2 5 6 3 2" xfId="40908"/>
    <cellStyle name="Обычный 3 2 5 6 4" xfId="15869"/>
    <cellStyle name="Обычный 3 2 5 6 4 2" xfId="44154"/>
    <cellStyle name="Обычный 3 2 5 6 5" xfId="26605"/>
    <cellStyle name="Обычный 3 2 5 6 5 2" xfId="54889"/>
    <cellStyle name="Обычный 3 2 5 6 6" xfId="30011"/>
    <cellStyle name="Обычный 3 2 5 6 7" xfId="60995"/>
    <cellStyle name="Обычный 3 2 5 7" xfId="2379"/>
    <cellStyle name="Обычный 3 2 5 7 2" xfId="12625"/>
    <cellStyle name="Обычный 3 2 5 7 2 2" xfId="40910"/>
    <cellStyle name="Обычный 3 2 5 7 3" xfId="16527"/>
    <cellStyle name="Обычный 3 2 5 7 3 2" xfId="44812"/>
    <cellStyle name="Обычный 3 2 5 7 4" xfId="26607"/>
    <cellStyle name="Обычный 3 2 5 7 4 2" xfId="54891"/>
    <cellStyle name="Обычный 3 2 5 7 5" xfId="30669"/>
    <cellStyle name="Обычный 3 2 5 8" xfId="4355"/>
    <cellStyle name="Обычный 3 2 5 8 2" xfId="12626"/>
    <cellStyle name="Обычный 3 2 5 8 2 2" xfId="40911"/>
    <cellStyle name="Обычный 3 2 5 8 3" xfId="18503"/>
    <cellStyle name="Обычный 3 2 5 8 3 2" xfId="46788"/>
    <cellStyle name="Обычный 3 2 5 8 4" xfId="26608"/>
    <cellStyle name="Обычный 3 2 5 8 4 2" xfId="54892"/>
    <cellStyle name="Обычный 3 2 5 8 5" xfId="32645"/>
    <cellStyle name="Обычный 3 2 5 9" xfId="4518"/>
    <cellStyle name="Обычный 3 2 5 9 2" xfId="12627"/>
    <cellStyle name="Обычный 3 2 5 9 2 2" xfId="40912"/>
    <cellStyle name="Обычный 3 2 5 9 3" xfId="18666"/>
    <cellStyle name="Обычный 3 2 5 9 3 2" xfId="46951"/>
    <cellStyle name="Обычный 3 2 5 9 4" xfId="26609"/>
    <cellStyle name="Обычный 3 2 5 9 4 2" xfId="54893"/>
    <cellStyle name="Обычный 3 2 5 9 5" xfId="32808"/>
    <cellStyle name="Обычный 3 2 6" xfId="317"/>
    <cellStyle name="Обычный 3 2 6 10" xfId="5542"/>
    <cellStyle name="Обычный 3 2 6 10 2" xfId="12629"/>
    <cellStyle name="Обычный 3 2 6 10 2 2" xfId="40914"/>
    <cellStyle name="Обычный 3 2 6 10 3" xfId="26611"/>
    <cellStyle name="Обычный 3 2 6 10 3 2" xfId="54895"/>
    <cellStyle name="Обычный 3 2 6 10 4" xfId="33831"/>
    <cellStyle name="Обычный 3 2 6 11" xfId="6860"/>
    <cellStyle name="Обычный 3 2 6 11 2" xfId="12630"/>
    <cellStyle name="Обычный 3 2 6 11 2 2" xfId="40915"/>
    <cellStyle name="Обычный 3 2 6 11 3" xfId="26612"/>
    <cellStyle name="Обычный 3 2 6 11 3 2" xfId="54896"/>
    <cellStyle name="Обычный 3 2 6 11 4" xfId="35147"/>
    <cellStyle name="Обычный 3 2 6 12" xfId="7319"/>
    <cellStyle name="Обычный 3 2 6 12 2" xfId="12631"/>
    <cellStyle name="Обычный 3 2 6 12 2 2" xfId="40916"/>
    <cellStyle name="Обычный 3 2 6 12 3" xfId="26613"/>
    <cellStyle name="Обычный 3 2 6 12 3 2" xfId="54897"/>
    <cellStyle name="Обычный 3 2 6 12 4" xfId="35604"/>
    <cellStyle name="Обычный 3 2 6 13" xfId="12628"/>
    <cellStyle name="Обычный 3 2 6 13 2" xfId="40913"/>
    <cellStyle name="Обычный 3 2 6 14" xfId="14554"/>
    <cellStyle name="Обычный 3 2 6 14 2" xfId="42839"/>
    <cellStyle name="Обычный 3 2 6 15" xfId="18830"/>
    <cellStyle name="Обычный 3 2 6 15 2" xfId="47114"/>
    <cellStyle name="Обычный 3 2 6 16" xfId="21004"/>
    <cellStyle name="Обычный 3 2 6 16 2" xfId="49288"/>
    <cellStyle name="Обычный 3 2 6 17" xfId="26610"/>
    <cellStyle name="Обычный 3 2 6 17 2" xfId="54894"/>
    <cellStyle name="Обычный 3 2 6 18" xfId="28533"/>
    <cellStyle name="Обычный 3 2 6 18 2" xfId="56817"/>
    <cellStyle name="Обычный 3 2 6 19" xfId="28696"/>
    <cellStyle name="Обычный 3 2 6 2" xfId="318"/>
    <cellStyle name="Обычный 3 2 6 2 10" xfId="6861"/>
    <cellStyle name="Обычный 3 2 6 2 10 2" xfId="12633"/>
    <cellStyle name="Обычный 3 2 6 2 10 2 2" xfId="40918"/>
    <cellStyle name="Обычный 3 2 6 2 10 3" xfId="26615"/>
    <cellStyle name="Обычный 3 2 6 2 10 3 2" xfId="54899"/>
    <cellStyle name="Обычный 3 2 6 2 10 4" xfId="35148"/>
    <cellStyle name="Обычный 3 2 6 2 11" xfId="7320"/>
    <cellStyle name="Обычный 3 2 6 2 11 2" xfId="12634"/>
    <cellStyle name="Обычный 3 2 6 2 11 2 2" xfId="40919"/>
    <cellStyle name="Обычный 3 2 6 2 11 3" xfId="26616"/>
    <cellStyle name="Обычный 3 2 6 2 11 3 2" xfId="54900"/>
    <cellStyle name="Обычный 3 2 6 2 11 4" xfId="35605"/>
    <cellStyle name="Обычный 3 2 6 2 12" xfId="12632"/>
    <cellStyle name="Обычный 3 2 6 2 12 2" xfId="40917"/>
    <cellStyle name="Обычный 3 2 6 2 13" xfId="14555"/>
    <cellStyle name="Обычный 3 2 6 2 13 2" xfId="42840"/>
    <cellStyle name="Обычный 3 2 6 2 14" xfId="18831"/>
    <cellStyle name="Обычный 3 2 6 2 14 2" xfId="47115"/>
    <cellStyle name="Обычный 3 2 6 2 15" xfId="21005"/>
    <cellStyle name="Обычный 3 2 6 2 15 2" xfId="49289"/>
    <cellStyle name="Обычный 3 2 6 2 16" xfId="26614"/>
    <cellStyle name="Обычный 3 2 6 2 16 2" xfId="54898"/>
    <cellStyle name="Обычный 3 2 6 2 17" xfId="28534"/>
    <cellStyle name="Обычный 3 2 6 2 17 2" xfId="56818"/>
    <cellStyle name="Обычный 3 2 6 2 18" xfId="28697"/>
    <cellStyle name="Обычный 3 2 6 2 19" xfId="56978"/>
    <cellStyle name="Обычный 3 2 6 2 2" xfId="560"/>
    <cellStyle name="Обычный 3 2 6 2 2 10" xfId="19727"/>
    <cellStyle name="Обычный 3 2 6 2 2 10 2" xfId="48011"/>
    <cellStyle name="Обычный 3 2 6 2 2 11" xfId="21006"/>
    <cellStyle name="Обычный 3 2 6 2 2 11 2" xfId="49290"/>
    <cellStyle name="Обычный 3 2 6 2 2 12" xfId="26617"/>
    <cellStyle name="Обычный 3 2 6 2 2 12 2" xfId="54901"/>
    <cellStyle name="Обычный 3 2 6 2 2 13" xfId="28861"/>
    <cellStyle name="Обычный 3 2 6 2 2 14" xfId="58313"/>
    <cellStyle name="Обычный 3 2 6 2 2 15" xfId="59659"/>
    <cellStyle name="Обычный 3 2 6 2 2 2" xfId="898"/>
    <cellStyle name="Обычный 3 2 6 2 2 2 10" xfId="21007"/>
    <cellStyle name="Обычный 3 2 6 2 2 2 10 2" xfId="49291"/>
    <cellStyle name="Обычный 3 2 6 2 2 2 11" xfId="26618"/>
    <cellStyle name="Обычный 3 2 6 2 2 2 11 2" xfId="54902"/>
    <cellStyle name="Обычный 3 2 6 2 2 2 12" xfId="29190"/>
    <cellStyle name="Обычный 3 2 6 2 2 2 13" xfId="58314"/>
    <cellStyle name="Обычный 3 2 6 2 2 2 14" xfId="59660"/>
    <cellStyle name="Обычный 3 2 6 2 2 2 2" xfId="1432"/>
    <cellStyle name="Обычный 3 2 6 2 2 2 2 10" xfId="29723"/>
    <cellStyle name="Обычный 3 2 6 2 2 2 2 11" xfId="58315"/>
    <cellStyle name="Обычный 3 2 6 2 2 2 2 12" xfId="59661"/>
    <cellStyle name="Обычный 3 2 6 2 2 2 2 2" xfId="3408"/>
    <cellStyle name="Обычный 3 2 6 2 2 2 2 2 2" xfId="12638"/>
    <cellStyle name="Обычный 3 2 6 2 2 2 2 2 2 2" xfId="40923"/>
    <cellStyle name="Обычный 3 2 6 2 2 2 2 2 3" xfId="17556"/>
    <cellStyle name="Обычный 3 2 6 2 2 2 2 2 3 2" xfId="45841"/>
    <cellStyle name="Обычный 3 2 6 2 2 2 2 2 4" xfId="26620"/>
    <cellStyle name="Обычный 3 2 6 2 2 2 2 2 4 2" xfId="54904"/>
    <cellStyle name="Обычный 3 2 6 2 2 2 2 2 5" xfId="31698"/>
    <cellStyle name="Обычный 3 2 6 2 2 2 2 2 6" xfId="61015"/>
    <cellStyle name="Обычный 3 2 6 2 2 2 2 3" xfId="5546"/>
    <cellStyle name="Обычный 3 2 6 2 2 2 2 3 2" xfId="12639"/>
    <cellStyle name="Обычный 3 2 6 2 2 2 2 3 2 2" xfId="40924"/>
    <cellStyle name="Обычный 3 2 6 2 2 2 2 3 3" xfId="26621"/>
    <cellStyle name="Обычный 3 2 6 2 2 2 2 3 3 2" xfId="54905"/>
    <cellStyle name="Обычный 3 2 6 2 2 2 2 3 4" xfId="33835"/>
    <cellStyle name="Обычный 3 2 6 2 2 2 2 4" xfId="6864"/>
    <cellStyle name="Обычный 3 2 6 2 2 2 2 4 2" xfId="12640"/>
    <cellStyle name="Обычный 3 2 6 2 2 2 2 4 2 2" xfId="40925"/>
    <cellStyle name="Обычный 3 2 6 2 2 2 2 4 3" xfId="26622"/>
    <cellStyle name="Обычный 3 2 6 2 2 2 2 4 3 2" xfId="54906"/>
    <cellStyle name="Обычный 3 2 6 2 2 2 2 4 4" xfId="35151"/>
    <cellStyle name="Обычный 3 2 6 2 2 2 2 5" xfId="12637"/>
    <cellStyle name="Обычный 3 2 6 2 2 2 2 5 2" xfId="40922"/>
    <cellStyle name="Обычный 3 2 6 2 2 2 2 6" xfId="15581"/>
    <cellStyle name="Обычный 3 2 6 2 2 2 2 6 2" xfId="43866"/>
    <cellStyle name="Обычный 3 2 6 2 2 2 2 7" xfId="19729"/>
    <cellStyle name="Обычный 3 2 6 2 2 2 2 7 2" xfId="48013"/>
    <cellStyle name="Обычный 3 2 6 2 2 2 2 8" xfId="21008"/>
    <cellStyle name="Обычный 3 2 6 2 2 2 2 8 2" xfId="49292"/>
    <cellStyle name="Обычный 3 2 6 2 2 2 2 9" xfId="26619"/>
    <cellStyle name="Обычный 3 2 6 2 2 2 2 9 2" xfId="54903"/>
    <cellStyle name="Обычный 3 2 6 2 2 2 3" xfId="2217"/>
    <cellStyle name="Обычный 3 2 6 2 2 2 3 2" xfId="4192"/>
    <cellStyle name="Обычный 3 2 6 2 2 2 3 2 2" xfId="12642"/>
    <cellStyle name="Обычный 3 2 6 2 2 2 3 2 2 2" xfId="40927"/>
    <cellStyle name="Обычный 3 2 6 2 2 2 3 2 3" xfId="18340"/>
    <cellStyle name="Обычный 3 2 6 2 2 2 3 2 3 2" xfId="46625"/>
    <cellStyle name="Обычный 3 2 6 2 2 2 3 2 4" xfId="26624"/>
    <cellStyle name="Обычный 3 2 6 2 2 2 3 2 4 2" xfId="54908"/>
    <cellStyle name="Обычный 3 2 6 2 2 2 3 2 5" xfId="32482"/>
    <cellStyle name="Обычный 3 2 6 2 2 2 3 3" xfId="12641"/>
    <cellStyle name="Обычный 3 2 6 2 2 2 3 3 2" xfId="40926"/>
    <cellStyle name="Обычный 3 2 6 2 2 2 3 4" xfId="16365"/>
    <cellStyle name="Обычный 3 2 6 2 2 2 3 4 2" xfId="44650"/>
    <cellStyle name="Обычный 3 2 6 2 2 2 3 5" xfId="26623"/>
    <cellStyle name="Обычный 3 2 6 2 2 2 3 5 2" xfId="54907"/>
    <cellStyle name="Обычный 3 2 6 2 2 2 3 6" xfId="30507"/>
    <cellStyle name="Обычный 3 2 6 2 2 2 3 7" xfId="61014"/>
    <cellStyle name="Обычный 3 2 6 2 2 2 4" xfId="2875"/>
    <cellStyle name="Обычный 3 2 6 2 2 2 4 2" xfId="12643"/>
    <cellStyle name="Обычный 3 2 6 2 2 2 4 2 2" xfId="40928"/>
    <cellStyle name="Обычный 3 2 6 2 2 2 4 3" xfId="17023"/>
    <cellStyle name="Обычный 3 2 6 2 2 2 4 3 2" xfId="45308"/>
    <cellStyle name="Обычный 3 2 6 2 2 2 4 4" xfId="26625"/>
    <cellStyle name="Обычный 3 2 6 2 2 2 4 4 2" xfId="54909"/>
    <cellStyle name="Обычный 3 2 6 2 2 2 4 5" xfId="31165"/>
    <cellStyle name="Обычный 3 2 6 2 2 2 5" xfId="5545"/>
    <cellStyle name="Обычный 3 2 6 2 2 2 5 2" xfId="12644"/>
    <cellStyle name="Обычный 3 2 6 2 2 2 5 2 2" xfId="40929"/>
    <cellStyle name="Обычный 3 2 6 2 2 2 5 3" xfId="26626"/>
    <cellStyle name="Обычный 3 2 6 2 2 2 5 3 2" xfId="54910"/>
    <cellStyle name="Обычный 3 2 6 2 2 2 5 4" xfId="33834"/>
    <cellStyle name="Обычный 3 2 6 2 2 2 6" xfId="6863"/>
    <cellStyle name="Обычный 3 2 6 2 2 2 6 2" xfId="12645"/>
    <cellStyle name="Обычный 3 2 6 2 2 2 6 2 2" xfId="40930"/>
    <cellStyle name="Обычный 3 2 6 2 2 2 6 3" xfId="26627"/>
    <cellStyle name="Обычный 3 2 6 2 2 2 6 3 2" xfId="54911"/>
    <cellStyle name="Обычный 3 2 6 2 2 2 6 4" xfId="35150"/>
    <cellStyle name="Обычный 3 2 6 2 2 2 7" xfId="12636"/>
    <cellStyle name="Обычный 3 2 6 2 2 2 7 2" xfId="40921"/>
    <cellStyle name="Обычный 3 2 6 2 2 2 8" xfId="15048"/>
    <cellStyle name="Обычный 3 2 6 2 2 2 8 2" xfId="43333"/>
    <cellStyle name="Обычный 3 2 6 2 2 2 9" xfId="19728"/>
    <cellStyle name="Обычный 3 2 6 2 2 2 9 2" xfId="48012"/>
    <cellStyle name="Обычный 3 2 6 2 2 3" xfId="1431"/>
    <cellStyle name="Обычный 3 2 6 2 2 3 10" xfId="29722"/>
    <cellStyle name="Обычный 3 2 6 2 2 3 11" xfId="58316"/>
    <cellStyle name="Обычный 3 2 6 2 2 3 12" xfId="59662"/>
    <cellStyle name="Обычный 3 2 6 2 2 3 2" xfId="3407"/>
    <cellStyle name="Обычный 3 2 6 2 2 3 2 2" xfId="12647"/>
    <cellStyle name="Обычный 3 2 6 2 2 3 2 2 2" xfId="40932"/>
    <cellStyle name="Обычный 3 2 6 2 2 3 2 3" xfId="17555"/>
    <cellStyle name="Обычный 3 2 6 2 2 3 2 3 2" xfId="45840"/>
    <cellStyle name="Обычный 3 2 6 2 2 3 2 4" xfId="26629"/>
    <cellStyle name="Обычный 3 2 6 2 2 3 2 4 2" xfId="54913"/>
    <cellStyle name="Обычный 3 2 6 2 2 3 2 5" xfId="31697"/>
    <cellStyle name="Обычный 3 2 6 2 2 3 2 6" xfId="61016"/>
    <cellStyle name="Обычный 3 2 6 2 2 3 3" xfId="5547"/>
    <cellStyle name="Обычный 3 2 6 2 2 3 3 2" xfId="12648"/>
    <cellStyle name="Обычный 3 2 6 2 2 3 3 2 2" xfId="40933"/>
    <cellStyle name="Обычный 3 2 6 2 2 3 3 3" xfId="26630"/>
    <cellStyle name="Обычный 3 2 6 2 2 3 3 3 2" xfId="54914"/>
    <cellStyle name="Обычный 3 2 6 2 2 3 3 4" xfId="33836"/>
    <cellStyle name="Обычный 3 2 6 2 2 3 4" xfId="6865"/>
    <cellStyle name="Обычный 3 2 6 2 2 3 4 2" xfId="12649"/>
    <cellStyle name="Обычный 3 2 6 2 2 3 4 2 2" xfId="40934"/>
    <cellStyle name="Обычный 3 2 6 2 2 3 4 3" xfId="26631"/>
    <cellStyle name="Обычный 3 2 6 2 2 3 4 3 2" xfId="54915"/>
    <cellStyle name="Обычный 3 2 6 2 2 3 4 4" xfId="35152"/>
    <cellStyle name="Обычный 3 2 6 2 2 3 5" xfId="12646"/>
    <cellStyle name="Обычный 3 2 6 2 2 3 5 2" xfId="40931"/>
    <cellStyle name="Обычный 3 2 6 2 2 3 6" xfId="15580"/>
    <cellStyle name="Обычный 3 2 6 2 2 3 6 2" xfId="43865"/>
    <cellStyle name="Обычный 3 2 6 2 2 3 7" xfId="19730"/>
    <cellStyle name="Обычный 3 2 6 2 2 3 7 2" xfId="48014"/>
    <cellStyle name="Обычный 3 2 6 2 2 3 8" xfId="21009"/>
    <cellStyle name="Обычный 3 2 6 2 2 3 8 2" xfId="49293"/>
    <cellStyle name="Обычный 3 2 6 2 2 3 9" xfId="26628"/>
    <cellStyle name="Обычный 3 2 6 2 2 3 9 2" xfId="54912"/>
    <cellStyle name="Обычный 3 2 6 2 2 4" xfId="1888"/>
    <cellStyle name="Обычный 3 2 6 2 2 4 2" xfId="3863"/>
    <cellStyle name="Обычный 3 2 6 2 2 4 2 2" xfId="12651"/>
    <cellStyle name="Обычный 3 2 6 2 2 4 2 2 2" xfId="40936"/>
    <cellStyle name="Обычный 3 2 6 2 2 4 2 3" xfId="18011"/>
    <cellStyle name="Обычный 3 2 6 2 2 4 2 3 2" xfId="46296"/>
    <cellStyle name="Обычный 3 2 6 2 2 4 2 4" xfId="26633"/>
    <cellStyle name="Обычный 3 2 6 2 2 4 2 4 2" xfId="54917"/>
    <cellStyle name="Обычный 3 2 6 2 2 4 2 5" xfId="32153"/>
    <cellStyle name="Обычный 3 2 6 2 2 4 3" xfId="12650"/>
    <cellStyle name="Обычный 3 2 6 2 2 4 3 2" xfId="40935"/>
    <cellStyle name="Обычный 3 2 6 2 2 4 4" xfId="16036"/>
    <cellStyle name="Обычный 3 2 6 2 2 4 4 2" xfId="44321"/>
    <cellStyle name="Обычный 3 2 6 2 2 4 5" xfId="26632"/>
    <cellStyle name="Обычный 3 2 6 2 2 4 5 2" xfId="54916"/>
    <cellStyle name="Обычный 3 2 6 2 2 4 6" xfId="30178"/>
    <cellStyle name="Обычный 3 2 6 2 2 4 7" xfId="61013"/>
    <cellStyle name="Обычный 3 2 6 2 2 5" xfId="2546"/>
    <cellStyle name="Обычный 3 2 6 2 2 5 2" xfId="12652"/>
    <cellStyle name="Обычный 3 2 6 2 2 5 2 2" xfId="40937"/>
    <cellStyle name="Обычный 3 2 6 2 2 5 3" xfId="16694"/>
    <cellStyle name="Обычный 3 2 6 2 2 5 3 2" xfId="44979"/>
    <cellStyle name="Обычный 3 2 6 2 2 5 4" xfId="26634"/>
    <cellStyle name="Обычный 3 2 6 2 2 5 4 2" xfId="54918"/>
    <cellStyle name="Обычный 3 2 6 2 2 5 5" xfId="30836"/>
    <cellStyle name="Обычный 3 2 6 2 2 6" xfId="5544"/>
    <cellStyle name="Обычный 3 2 6 2 2 6 2" xfId="12653"/>
    <cellStyle name="Обычный 3 2 6 2 2 6 2 2" xfId="40938"/>
    <cellStyle name="Обычный 3 2 6 2 2 6 3" xfId="26635"/>
    <cellStyle name="Обычный 3 2 6 2 2 6 3 2" xfId="54919"/>
    <cellStyle name="Обычный 3 2 6 2 2 6 4" xfId="33833"/>
    <cellStyle name="Обычный 3 2 6 2 2 7" xfId="6862"/>
    <cellStyle name="Обычный 3 2 6 2 2 7 2" xfId="12654"/>
    <cellStyle name="Обычный 3 2 6 2 2 7 2 2" xfId="40939"/>
    <cellStyle name="Обычный 3 2 6 2 2 7 3" xfId="26636"/>
    <cellStyle name="Обычный 3 2 6 2 2 7 3 2" xfId="54920"/>
    <cellStyle name="Обычный 3 2 6 2 2 7 4" xfId="35149"/>
    <cellStyle name="Обычный 3 2 6 2 2 8" xfId="12635"/>
    <cellStyle name="Обычный 3 2 6 2 2 8 2" xfId="40920"/>
    <cellStyle name="Обычный 3 2 6 2 2 9" xfId="14719"/>
    <cellStyle name="Обычный 3 2 6 2 2 9 2" xfId="43004"/>
    <cellStyle name="Обычный 3 2 6 2 20" xfId="57272"/>
    <cellStyle name="Обычный 3 2 6 2 21" xfId="58312"/>
    <cellStyle name="Обычный 3 2 6 2 22" xfId="59658"/>
    <cellStyle name="Обычный 3 2 6 2 3" xfId="732"/>
    <cellStyle name="Обычный 3 2 6 2 3 10" xfId="21010"/>
    <cellStyle name="Обычный 3 2 6 2 3 10 2" xfId="49294"/>
    <cellStyle name="Обычный 3 2 6 2 3 11" xfId="26637"/>
    <cellStyle name="Обычный 3 2 6 2 3 11 2" xfId="54921"/>
    <cellStyle name="Обычный 3 2 6 2 3 12" xfId="29026"/>
    <cellStyle name="Обычный 3 2 6 2 3 13" xfId="58317"/>
    <cellStyle name="Обычный 3 2 6 2 3 14" xfId="59663"/>
    <cellStyle name="Обычный 3 2 6 2 3 2" xfId="1433"/>
    <cellStyle name="Обычный 3 2 6 2 3 2 10" xfId="29724"/>
    <cellStyle name="Обычный 3 2 6 2 3 2 11" xfId="58318"/>
    <cellStyle name="Обычный 3 2 6 2 3 2 12" xfId="59664"/>
    <cellStyle name="Обычный 3 2 6 2 3 2 2" xfId="3409"/>
    <cellStyle name="Обычный 3 2 6 2 3 2 2 2" xfId="12657"/>
    <cellStyle name="Обычный 3 2 6 2 3 2 2 2 2" xfId="40942"/>
    <cellStyle name="Обычный 3 2 6 2 3 2 2 3" xfId="17557"/>
    <cellStyle name="Обычный 3 2 6 2 3 2 2 3 2" xfId="45842"/>
    <cellStyle name="Обычный 3 2 6 2 3 2 2 4" xfId="26639"/>
    <cellStyle name="Обычный 3 2 6 2 3 2 2 4 2" xfId="54923"/>
    <cellStyle name="Обычный 3 2 6 2 3 2 2 5" xfId="31699"/>
    <cellStyle name="Обычный 3 2 6 2 3 2 2 6" xfId="61018"/>
    <cellStyle name="Обычный 3 2 6 2 3 2 3" xfId="5549"/>
    <cellStyle name="Обычный 3 2 6 2 3 2 3 2" xfId="12658"/>
    <cellStyle name="Обычный 3 2 6 2 3 2 3 2 2" xfId="40943"/>
    <cellStyle name="Обычный 3 2 6 2 3 2 3 3" xfId="26640"/>
    <cellStyle name="Обычный 3 2 6 2 3 2 3 3 2" xfId="54924"/>
    <cellStyle name="Обычный 3 2 6 2 3 2 3 4" xfId="33838"/>
    <cellStyle name="Обычный 3 2 6 2 3 2 4" xfId="6867"/>
    <cellStyle name="Обычный 3 2 6 2 3 2 4 2" xfId="12659"/>
    <cellStyle name="Обычный 3 2 6 2 3 2 4 2 2" xfId="40944"/>
    <cellStyle name="Обычный 3 2 6 2 3 2 4 3" xfId="26641"/>
    <cellStyle name="Обычный 3 2 6 2 3 2 4 3 2" xfId="54925"/>
    <cellStyle name="Обычный 3 2 6 2 3 2 4 4" xfId="35154"/>
    <cellStyle name="Обычный 3 2 6 2 3 2 5" xfId="12656"/>
    <cellStyle name="Обычный 3 2 6 2 3 2 5 2" xfId="40941"/>
    <cellStyle name="Обычный 3 2 6 2 3 2 6" xfId="15582"/>
    <cellStyle name="Обычный 3 2 6 2 3 2 6 2" xfId="43867"/>
    <cellStyle name="Обычный 3 2 6 2 3 2 7" xfId="19732"/>
    <cellStyle name="Обычный 3 2 6 2 3 2 7 2" xfId="48016"/>
    <cellStyle name="Обычный 3 2 6 2 3 2 8" xfId="21011"/>
    <cellStyle name="Обычный 3 2 6 2 3 2 8 2" xfId="49295"/>
    <cellStyle name="Обычный 3 2 6 2 3 2 9" xfId="26638"/>
    <cellStyle name="Обычный 3 2 6 2 3 2 9 2" xfId="54922"/>
    <cellStyle name="Обычный 3 2 6 2 3 3" xfId="2053"/>
    <cellStyle name="Обычный 3 2 6 2 3 3 2" xfId="4028"/>
    <cellStyle name="Обычный 3 2 6 2 3 3 2 2" xfId="12661"/>
    <cellStyle name="Обычный 3 2 6 2 3 3 2 2 2" xfId="40946"/>
    <cellStyle name="Обычный 3 2 6 2 3 3 2 3" xfId="18176"/>
    <cellStyle name="Обычный 3 2 6 2 3 3 2 3 2" xfId="46461"/>
    <cellStyle name="Обычный 3 2 6 2 3 3 2 4" xfId="26643"/>
    <cellStyle name="Обычный 3 2 6 2 3 3 2 4 2" xfId="54927"/>
    <cellStyle name="Обычный 3 2 6 2 3 3 2 5" xfId="32318"/>
    <cellStyle name="Обычный 3 2 6 2 3 3 3" xfId="12660"/>
    <cellStyle name="Обычный 3 2 6 2 3 3 3 2" xfId="40945"/>
    <cellStyle name="Обычный 3 2 6 2 3 3 4" xfId="16201"/>
    <cellStyle name="Обычный 3 2 6 2 3 3 4 2" xfId="44486"/>
    <cellStyle name="Обычный 3 2 6 2 3 3 5" xfId="26642"/>
    <cellStyle name="Обычный 3 2 6 2 3 3 5 2" xfId="54926"/>
    <cellStyle name="Обычный 3 2 6 2 3 3 6" xfId="30343"/>
    <cellStyle name="Обычный 3 2 6 2 3 3 7" xfId="61017"/>
    <cellStyle name="Обычный 3 2 6 2 3 4" xfId="2711"/>
    <cellStyle name="Обычный 3 2 6 2 3 4 2" xfId="12662"/>
    <cellStyle name="Обычный 3 2 6 2 3 4 2 2" xfId="40947"/>
    <cellStyle name="Обычный 3 2 6 2 3 4 3" xfId="16859"/>
    <cellStyle name="Обычный 3 2 6 2 3 4 3 2" xfId="45144"/>
    <cellStyle name="Обычный 3 2 6 2 3 4 4" xfId="26644"/>
    <cellStyle name="Обычный 3 2 6 2 3 4 4 2" xfId="54928"/>
    <cellStyle name="Обычный 3 2 6 2 3 4 5" xfId="31001"/>
    <cellStyle name="Обычный 3 2 6 2 3 5" xfId="5548"/>
    <cellStyle name="Обычный 3 2 6 2 3 5 2" xfId="12663"/>
    <cellStyle name="Обычный 3 2 6 2 3 5 2 2" xfId="40948"/>
    <cellStyle name="Обычный 3 2 6 2 3 5 3" xfId="26645"/>
    <cellStyle name="Обычный 3 2 6 2 3 5 3 2" xfId="54929"/>
    <cellStyle name="Обычный 3 2 6 2 3 5 4" xfId="33837"/>
    <cellStyle name="Обычный 3 2 6 2 3 6" xfId="6866"/>
    <cellStyle name="Обычный 3 2 6 2 3 6 2" xfId="12664"/>
    <cellStyle name="Обычный 3 2 6 2 3 6 2 2" xfId="40949"/>
    <cellStyle name="Обычный 3 2 6 2 3 6 3" xfId="26646"/>
    <cellStyle name="Обычный 3 2 6 2 3 6 3 2" xfId="54930"/>
    <cellStyle name="Обычный 3 2 6 2 3 6 4" xfId="35153"/>
    <cellStyle name="Обычный 3 2 6 2 3 7" xfId="12655"/>
    <cellStyle name="Обычный 3 2 6 2 3 7 2" xfId="40940"/>
    <cellStyle name="Обычный 3 2 6 2 3 8" xfId="14884"/>
    <cellStyle name="Обычный 3 2 6 2 3 8 2" xfId="43169"/>
    <cellStyle name="Обычный 3 2 6 2 3 9" xfId="19731"/>
    <cellStyle name="Обычный 3 2 6 2 3 9 2" xfId="48015"/>
    <cellStyle name="Обычный 3 2 6 2 4" xfId="1430"/>
    <cellStyle name="Обычный 3 2 6 2 4 10" xfId="29721"/>
    <cellStyle name="Обычный 3 2 6 2 4 11" xfId="58319"/>
    <cellStyle name="Обычный 3 2 6 2 4 12" xfId="59665"/>
    <cellStyle name="Обычный 3 2 6 2 4 2" xfId="3406"/>
    <cellStyle name="Обычный 3 2 6 2 4 2 2" xfId="12666"/>
    <cellStyle name="Обычный 3 2 6 2 4 2 2 2" xfId="40951"/>
    <cellStyle name="Обычный 3 2 6 2 4 2 3" xfId="17554"/>
    <cellStyle name="Обычный 3 2 6 2 4 2 3 2" xfId="45839"/>
    <cellStyle name="Обычный 3 2 6 2 4 2 4" xfId="26648"/>
    <cellStyle name="Обычный 3 2 6 2 4 2 4 2" xfId="54932"/>
    <cellStyle name="Обычный 3 2 6 2 4 2 5" xfId="31696"/>
    <cellStyle name="Обычный 3 2 6 2 4 2 6" xfId="61019"/>
    <cellStyle name="Обычный 3 2 6 2 4 3" xfId="5550"/>
    <cellStyle name="Обычный 3 2 6 2 4 3 2" xfId="12667"/>
    <cellStyle name="Обычный 3 2 6 2 4 3 2 2" xfId="40952"/>
    <cellStyle name="Обычный 3 2 6 2 4 3 3" xfId="26649"/>
    <cellStyle name="Обычный 3 2 6 2 4 3 3 2" xfId="54933"/>
    <cellStyle name="Обычный 3 2 6 2 4 3 4" xfId="33839"/>
    <cellStyle name="Обычный 3 2 6 2 4 4" xfId="6868"/>
    <cellStyle name="Обычный 3 2 6 2 4 4 2" xfId="12668"/>
    <cellStyle name="Обычный 3 2 6 2 4 4 2 2" xfId="40953"/>
    <cellStyle name="Обычный 3 2 6 2 4 4 3" xfId="26650"/>
    <cellStyle name="Обычный 3 2 6 2 4 4 3 2" xfId="54934"/>
    <cellStyle name="Обычный 3 2 6 2 4 4 4" xfId="35155"/>
    <cellStyle name="Обычный 3 2 6 2 4 5" xfId="12665"/>
    <cellStyle name="Обычный 3 2 6 2 4 5 2" xfId="40950"/>
    <cellStyle name="Обычный 3 2 6 2 4 6" xfId="15579"/>
    <cellStyle name="Обычный 3 2 6 2 4 6 2" xfId="43864"/>
    <cellStyle name="Обычный 3 2 6 2 4 7" xfId="19733"/>
    <cellStyle name="Обычный 3 2 6 2 4 7 2" xfId="48017"/>
    <cellStyle name="Обычный 3 2 6 2 4 8" xfId="21012"/>
    <cellStyle name="Обычный 3 2 6 2 4 8 2" xfId="49296"/>
    <cellStyle name="Обычный 3 2 6 2 4 9" xfId="26647"/>
    <cellStyle name="Обычный 3 2 6 2 4 9 2" xfId="54931"/>
    <cellStyle name="Обычный 3 2 6 2 5" xfId="1724"/>
    <cellStyle name="Обычный 3 2 6 2 5 2" xfId="3699"/>
    <cellStyle name="Обычный 3 2 6 2 5 2 2" xfId="12670"/>
    <cellStyle name="Обычный 3 2 6 2 5 2 2 2" xfId="40955"/>
    <cellStyle name="Обычный 3 2 6 2 5 2 3" xfId="17847"/>
    <cellStyle name="Обычный 3 2 6 2 5 2 3 2" xfId="46132"/>
    <cellStyle name="Обычный 3 2 6 2 5 2 4" xfId="26652"/>
    <cellStyle name="Обычный 3 2 6 2 5 2 4 2" xfId="54936"/>
    <cellStyle name="Обычный 3 2 6 2 5 2 5" xfId="31989"/>
    <cellStyle name="Обычный 3 2 6 2 5 3" xfId="12669"/>
    <cellStyle name="Обычный 3 2 6 2 5 3 2" xfId="40954"/>
    <cellStyle name="Обычный 3 2 6 2 5 4" xfId="15872"/>
    <cellStyle name="Обычный 3 2 6 2 5 4 2" xfId="44157"/>
    <cellStyle name="Обычный 3 2 6 2 5 5" xfId="26651"/>
    <cellStyle name="Обычный 3 2 6 2 5 5 2" xfId="54935"/>
    <cellStyle name="Обычный 3 2 6 2 5 6" xfId="30014"/>
    <cellStyle name="Обычный 3 2 6 2 5 7" xfId="61012"/>
    <cellStyle name="Обычный 3 2 6 2 6" xfId="2382"/>
    <cellStyle name="Обычный 3 2 6 2 6 2" xfId="12671"/>
    <cellStyle name="Обычный 3 2 6 2 6 2 2" xfId="40956"/>
    <cellStyle name="Обычный 3 2 6 2 6 3" xfId="16530"/>
    <cellStyle name="Обычный 3 2 6 2 6 3 2" xfId="44815"/>
    <cellStyle name="Обычный 3 2 6 2 6 4" xfId="26653"/>
    <cellStyle name="Обычный 3 2 6 2 6 4 2" xfId="54937"/>
    <cellStyle name="Обычный 3 2 6 2 6 5" xfId="30672"/>
    <cellStyle name="Обычный 3 2 6 2 7" xfId="4358"/>
    <cellStyle name="Обычный 3 2 6 2 7 2" xfId="12672"/>
    <cellStyle name="Обычный 3 2 6 2 7 2 2" xfId="40957"/>
    <cellStyle name="Обычный 3 2 6 2 7 3" xfId="18506"/>
    <cellStyle name="Обычный 3 2 6 2 7 3 2" xfId="46791"/>
    <cellStyle name="Обычный 3 2 6 2 7 4" xfId="26654"/>
    <cellStyle name="Обычный 3 2 6 2 7 4 2" xfId="54938"/>
    <cellStyle name="Обычный 3 2 6 2 7 5" xfId="32648"/>
    <cellStyle name="Обычный 3 2 6 2 8" xfId="4521"/>
    <cellStyle name="Обычный 3 2 6 2 8 2" xfId="12673"/>
    <cellStyle name="Обычный 3 2 6 2 8 2 2" xfId="40958"/>
    <cellStyle name="Обычный 3 2 6 2 8 3" xfId="18669"/>
    <cellStyle name="Обычный 3 2 6 2 8 3 2" xfId="46954"/>
    <cellStyle name="Обычный 3 2 6 2 8 4" xfId="26655"/>
    <cellStyle name="Обычный 3 2 6 2 8 4 2" xfId="54939"/>
    <cellStyle name="Обычный 3 2 6 2 8 5" xfId="32811"/>
    <cellStyle name="Обычный 3 2 6 2 9" xfId="5543"/>
    <cellStyle name="Обычный 3 2 6 2 9 2" xfId="12674"/>
    <cellStyle name="Обычный 3 2 6 2 9 2 2" xfId="40959"/>
    <cellStyle name="Обычный 3 2 6 2 9 3" xfId="26656"/>
    <cellStyle name="Обычный 3 2 6 2 9 3 2" xfId="54940"/>
    <cellStyle name="Обычный 3 2 6 2 9 4" xfId="33832"/>
    <cellStyle name="Обычный 3 2 6 20" xfId="56977"/>
    <cellStyle name="Обычный 3 2 6 21" xfId="57271"/>
    <cellStyle name="Обычный 3 2 6 22" xfId="58311"/>
    <cellStyle name="Обычный 3 2 6 23" xfId="59657"/>
    <cellStyle name="Обычный 3 2 6 3" xfId="559"/>
    <cellStyle name="Обычный 3 2 6 3 10" xfId="19734"/>
    <cellStyle name="Обычный 3 2 6 3 10 2" xfId="48018"/>
    <cellStyle name="Обычный 3 2 6 3 11" xfId="21013"/>
    <cellStyle name="Обычный 3 2 6 3 11 2" xfId="49297"/>
    <cellStyle name="Обычный 3 2 6 3 12" xfId="26657"/>
    <cellStyle name="Обычный 3 2 6 3 12 2" xfId="54941"/>
    <cellStyle name="Обычный 3 2 6 3 13" xfId="28860"/>
    <cellStyle name="Обычный 3 2 6 3 14" xfId="58320"/>
    <cellStyle name="Обычный 3 2 6 3 15" xfId="59666"/>
    <cellStyle name="Обычный 3 2 6 3 2" xfId="897"/>
    <cellStyle name="Обычный 3 2 6 3 2 10" xfId="21014"/>
    <cellStyle name="Обычный 3 2 6 3 2 10 2" xfId="49298"/>
    <cellStyle name="Обычный 3 2 6 3 2 11" xfId="26658"/>
    <cellStyle name="Обычный 3 2 6 3 2 11 2" xfId="54942"/>
    <cellStyle name="Обычный 3 2 6 3 2 12" xfId="29189"/>
    <cellStyle name="Обычный 3 2 6 3 2 13" xfId="58321"/>
    <cellStyle name="Обычный 3 2 6 3 2 14" xfId="59667"/>
    <cellStyle name="Обычный 3 2 6 3 2 2" xfId="1435"/>
    <cellStyle name="Обычный 3 2 6 3 2 2 10" xfId="29726"/>
    <cellStyle name="Обычный 3 2 6 3 2 2 11" xfId="58322"/>
    <cellStyle name="Обычный 3 2 6 3 2 2 12" xfId="59668"/>
    <cellStyle name="Обычный 3 2 6 3 2 2 2" xfId="3411"/>
    <cellStyle name="Обычный 3 2 6 3 2 2 2 2" xfId="12678"/>
    <cellStyle name="Обычный 3 2 6 3 2 2 2 2 2" xfId="40963"/>
    <cellStyle name="Обычный 3 2 6 3 2 2 2 3" xfId="17559"/>
    <cellStyle name="Обычный 3 2 6 3 2 2 2 3 2" xfId="45844"/>
    <cellStyle name="Обычный 3 2 6 3 2 2 2 4" xfId="26660"/>
    <cellStyle name="Обычный 3 2 6 3 2 2 2 4 2" xfId="54944"/>
    <cellStyle name="Обычный 3 2 6 3 2 2 2 5" xfId="31701"/>
    <cellStyle name="Обычный 3 2 6 3 2 2 2 6" xfId="61022"/>
    <cellStyle name="Обычный 3 2 6 3 2 2 3" xfId="5553"/>
    <cellStyle name="Обычный 3 2 6 3 2 2 3 2" xfId="12679"/>
    <cellStyle name="Обычный 3 2 6 3 2 2 3 2 2" xfId="40964"/>
    <cellStyle name="Обычный 3 2 6 3 2 2 3 3" xfId="26661"/>
    <cellStyle name="Обычный 3 2 6 3 2 2 3 3 2" xfId="54945"/>
    <cellStyle name="Обычный 3 2 6 3 2 2 3 4" xfId="33842"/>
    <cellStyle name="Обычный 3 2 6 3 2 2 4" xfId="6871"/>
    <cellStyle name="Обычный 3 2 6 3 2 2 4 2" xfId="12680"/>
    <cellStyle name="Обычный 3 2 6 3 2 2 4 2 2" xfId="40965"/>
    <cellStyle name="Обычный 3 2 6 3 2 2 4 3" xfId="26662"/>
    <cellStyle name="Обычный 3 2 6 3 2 2 4 3 2" xfId="54946"/>
    <cellStyle name="Обычный 3 2 6 3 2 2 4 4" xfId="35158"/>
    <cellStyle name="Обычный 3 2 6 3 2 2 5" xfId="12677"/>
    <cellStyle name="Обычный 3 2 6 3 2 2 5 2" xfId="40962"/>
    <cellStyle name="Обычный 3 2 6 3 2 2 6" xfId="15584"/>
    <cellStyle name="Обычный 3 2 6 3 2 2 6 2" xfId="43869"/>
    <cellStyle name="Обычный 3 2 6 3 2 2 7" xfId="19736"/>
    <cellStyle name="Обычный 3 2 6 3 2 2 7 2" xfId="48020"/>
    <cellStyle name="Обычный 3 2 6 3 2 2 8" xfId="21015"/>
    <cellStyle name="Обычный 3 2 6 3 2 2 8 2" xfId="49299"/>
    <cellStyle name="Обычный 3 2 6 3 2 2 9" xfId="26659"/>
    <cellStyle name="Обычный 3 2 6 3 2 2 9 2" xfId="54943"/>
    <cellStyle name="Обычный 3 2 6 3 2 3" xfId="2216"/>
    <cellStyle name="Обычный 3 2 6 3 2 3 2" xfId="4191"/>
    <cellStyle name="Обычный 3 2 6 3 2 3 2 2" xfId="12682"/>
    <cellStyle name="Обычный 3 2 6 3 2 3 2 2 2" xfId="40967"/>
    <cellStyle name="Обычный 3 2 6 3 2 3 2 3" xfId="18339"/>
    <cellStyle name="Обычный 3 2 6 3 2 3 2 3 2" xfId="46624"/>
    <cellStyle name="Обычный 3 2 6 3 2 3 2 4" xfId="26664"/>
    <cellStyle name="Обычный 3 2 6 3 2 3 2 4 2" xfId="54948"/>
    <cellStyle name="Обычный 3 2 6 3 2 3 2 5" xfId="32481"/>
    <cellStyle name="Обычный 3 2 6 3 2 3 3" xfId="12681"/>
    <cellStyle name="Обычный 3 2 6 3 2 3 3 2" xfId="40966"/>
    <cellStyle name="Обычный 3 2 6 3 2 3 4" xfId="16364"/>
    <cellStyle name="Обычный 3 2 6 3 2 3 4 2" xfId="44649"/>
    <cellStyle name="Обычный 3 2 6 3 2 3 5" xfId="26663"/>
    <cellStyle name="Обычный 3 2 6 3 2 3 5 2" xfId="54947"/>
    <cellStyle name="Обычный 3 2 6 3 2 3 6" xfId="30506"/>
    <cellStyle name="Обычный 3 2 6 3 2 3 7" xfId="61021"/>
    <cellStyle name="Обычный 3 2 6 3 2 4" xfId="2874"/>
    <cellStyle name="Обычный 3 2 6 3 2 4 2" xfId="12683"/>
    <cellStyle name="Обычный 3 2 6 3 2 4 2 2" xfId="40968"/>
    <cellStyle name="Обычный 3 2 6 3 2 4 3" xfId="17022"/>
    <cellStyle name="Обычный 3 2 6 3 2 4 3 2" xfId="45307"/>
    <cellStyle name="Обычный 3 2 6 3 2 4 4" xfId="26665"/>
    <cellStyle name="Обычный 3 2 6 3 2 4 4 2" xfId="54949"/>
    <cellStyle name="Обычный 3 2 6 3 2 4 5" xfId="31164"/>
    <cellStyle name="Обычный 3 2 6 3 2 5" xfId="5552"/>
    <cellStyle name="Обычный 3 2 6 3 2 5 2" xfId="12684"/>
    <cellStyle name="Обычный 3 2 6 3 2 5 2 2" xfId="40969"/>
    <cellStyle name="Обычный 3 2 6 3 2 5 3" xfId="26666"/>
    <cellStyle name="Обычный 3 2 6 3 2 5 3 2" xfId="54950"/>
    <cellStyle name="Обычный 3 2 6 3 2 5 4" xfId="33841"/>
    <cellStyle name="Обычный 3 2 6 3 2 6" xfId="6870"/>
    <cellStyle name="Обычный 3 2 6 3 2 6 2" xfId="12685"/>
    <cellStyle name="Обычный 3 2 6 3 2 6 2 2" xfId="40970"/>
    <cellStyle name="Обычный 3 2 6 3 2 6 3" xfId="26667"/>
    <cellStyle name="Обычный 3 2 6 3 2 6 3 2" xfId="54951"/>
    <cellStyle name="Обычный 3 2 6 3 2 6 4" xfId="35157"/>
    <cellStyle name="Обычный 3 2 6 3 2 7" xfId="12676"/>
    <cellStyle name="Обычный 3 2 6 3 2 7 2" xfId="40961"/>
    <cellStyle name="Обычный 3 2 6 3 2 8" xfId="15047"/>
    <cellStyle name="Обычный 3 2 6 3 2 8 2" xfId="43332"/>
    <cellStyle name="Обычный 3 2 6 3 2 9" xfId="19735"/>
    <cellStyle name="Обычный 3 2 6 3 2 9 2" xfId="48019"/>
    <cellStyle name="Обычный 3 2 6 3 3" xfId="1434"/>
    <cellStyle name="Обычный 3 2 6 3 3 10" xfId="29725"/>
    <cellStyle name="Обычный 3 2 6 3 3 11" xfId="58323"/>
    <cellStyle name="Обычный 3 2 6 3 3 12" xfId="59669"/>
    <cellStyle name="Обычный 3 2 6 3 3 2" xfId="3410"/>
    <cellStyle name="Обычный 3 2 6 3 3 2 2" xfId="12687"/>
    <cellStyle name="Обычный 3 2 6 3 3 2 2 2" xfId="40972"/>
    <cellStyle name="Обычный 3 2 6 3 3 2 3" xfId="17558"/>
    <cellStyle name="Обычный 3 2 6 3 3 2 3 2" xfId="45843"/>
    <cellStyle name="Обычный 3 2 6 3 3 2 4" xfId="26669"/>
    <cellStyle name="Обычный 3 2 6 3 3 2 4 2" xfId="54953"/>
    <cellStyle name="Обычный 3 2 6 3 3 2 5" xfId="31700"/>
    <cellStyle name="Обычный 3 2 6 3 3 2 6" xfId="61023"/>
    <cellStyle name="Обычный 3 2 6 3 3 3" xfId="5554"/>
    <cellStyle name="Обычный 3 2 6 3 3 3 2" xfId="12688"/>
    <cellStyle name="Обычный 3 2 6 3 3 3 2 2" xfId="40973"/>
    <cellStyle name="Обычный 3 2 6 3 3 3 3" xfId="26670"/>
    <cellStyle name="Обычный 3 2 6 3 3 3 3 2" xfId="54954"/>
    <cellStyle name="Обычный 3 2 6 3 3 3 4" xfId="33843"/>
    <cellStyle name="Обычный 3 2 6 3 3 4" xfId="6872"/>
    <cellStyle name="Обычный 3 2 6 3 3 4 2" xfId="12689"/>
    <cellStyle name="Обычный 3 2 6 3 3 4 2 2" xfId="40974"/>
    <cellStyle name="Обычный 3 2 6 3 3 4 3" xfId="26671"/>
    <cellStyle name="Обычный 3 2 6 3 3 4 3 2" xfId="54955"/>
    <cellStyle name="Обычный 3 2 6 3 3 4 4" xfId="35159"/>
    <cellStyle name="Обычный 3 2 6 3 3 5" xfId="12686"/>
    <cellStyle name="Обычный 3 2 6 3 3 5 2" xfId="40971"/>
    <cellStyle name="Обычный 3 2 6 3 3 6" xfId="15583"/>
    <cellStyle name="Обычный 3 2 6 3 3 6 2" xfId="43868"/>
    <cellStyle name="Обычный 3 2 6 3 3 7" xfId="19737"/>
    <cellStyle name="Обычный 3 2 6 3 3 7 2" xfId="48021"/>
    <cellStyle name="Обычный 3 2 6 3 3 8" xfId="21016"/>
    <cellStyle name="Обычный 3 2 6 3 3 8 2" xfId="49300"/>
    <cellStyle name="Обычный 3 2 6 3 3 9" xfId="26668"/>
    <cellStyle name="Обычный 3 2 6 3 3 9 2" xfId="54952"/>
    <cellStyle name="Обычный 3 2 6 3 4" xfId="1887"/>
    <cellStyle name="Обычный 3 2 6 3 4 2" xfId="3862"/>
    <cellStyle name="Обычный 3 2 6 3 4 2 2" xfId="12691"/>
    <cellStyle name="Обычный 3 2 6 3 4 2 2 2" xfId="40976"/>
    <cellStyle name="Обычный 3 2 6 3 4 2 3" xfId="18010"/>
    <cellStyle name="Обычный 3 2 6 3 4 2 3 2" xfId="46295"/>
    <cellStyle name="Обычный 3 2 6 3 4 2 4" xfId="26673"/>
    <cellStyle name="Обычный 3 2 6 3 4 2 4 2" xfId="54957"/>
    <cellStyle name="Обычный 3 2 6 3 4 2 5" xfId="32152"/>
    <cellStyle name="Обычный 3 2 6 3 4 3" xfId="12690"/>
    <cellStyle name="Обычный 3 2 6 3 4 3 2" xfId="40975"/>
    <cellStyle name="Обычный 3 2 6 3 4 4" xfId="16035"/>
    <cellStyle name="Обычный 3 2 6 3 4 4 2" xfId="44320"/>
    <cellStyle name="Обычный 3 2 6 3 4 5" xfId="26672"/>
    <cellStyle name="Обычный 3 2 6 3 4 5 2" xfId="54956"/>
    <cellStyle name="Обычный 3 2 6 3 4 6" xfId="30177"/>
    <cellStyle name="Обычный 3 2 6 3 4 7" xfId="61020"/>
    <cellStyle name="Обычный 3 2 6 3 5" xfId="2545"/>
    <cellStyle name="Обычный 3 2 6 3 5 2" xfId="12692"/>
    <cellStyle name="Обычный 3 2 6 3 5 2 2" xfId="40977"/>
    <cellStyle name="Обычный 3 2 6 3 5 3" xfId="16693"/>
    <cellStyle name="Обычный 3 2 6 3 5 3 2" xfId="44978"/>
    <cellStyle name="Обычный 3 2 6 3 5 4" xfId="26674"/>
    <cellStyle name="Обычный 3 2 6 3 5 4 2" xfId="54958"/>
    <cellStyle name="Обычный 3 2 6 3 5 5" xfId="30835"/>
    <cellStyle name="Обычный 3 2 6 3 6" xfId="5551"/>
    <cellStyle name="Обычный 3 2 6 3 6 2" xfId="12693"/>
    <cellStyle name="Обычный 3 2 6 3 6 2 2" xfId="40978"/>
    <cellStyle name="Обычный 3 2 6 3 6 3" xfId="26675"/>
    <cellStyle name="Обычный 3 2 6 3 6 3 2" xfId="54959"/>
    <cellStyle name="Обычный 3 2 6 3 6 4" xfId="33840"/>
    <cellStyle name="Обычный 3 2 6 3 7" xfId="6869"/>
    <cellStyle name="Обычный 3 2 6 3 7 2" xfId="12694"/>
    <cellStyle name="Обычный 3 2 6 3 7 2 2" xfId="40979"/>
    <cellStyle name="Обычный 3 2 6 3 7 3" xfId="26676"/>
    <cellStyle name="Обычный 3 2 6 3 7 3 2" xfId="54960"/>
    <cellStyle name="Обычный 3 2 6 3 7 4" xfId="35156"/>
    <cellStyle name="Обычный 3 2 6 3 8" xfId="12675"/>
    <cellStyle name="Обычный 3 2 6 3 8 2" xfId="40960"/>
    <cellStyle name="Обычный 3 2 6 3 9" xfId="14718"/>
    <cellStyle name="Обычный 3 2 6 3 9 2" xfId="43003"/>
    <cellStyle name="Обычный 3 2 6 4" xfId="731"/>
    <cellStyle name="Обычный 3 2 6 4 10" xfId="21017"/>
    <cellStyle name="Обычный 3 2 6 4 10 2" xfId="49301"/>
    <cellStyle name="Обычный 3 2 6 4 11" xfId="26677"/>
    <cellStyle name="Обычный 3 2 6 4 11 2" xfId="54961"/>
    <cellStyle name="Обычный 3 2 6 4 12" xfId="29025"/>
    <cellStyle name="Обычный 3 2 6 4 13" xfId="58324"/>
    <cellStyle name="Обычный 3 2 6 4 14" xfId="59670"/>
    <cellStyle name="Обычный 3 2 6 4 2" xfId="1436"/>
    <cellStyle name="Обычный 3 2 6 4 2 10" xfId="29727"/>
    <cellStyle name="Обычный 3 2 6 4 2 11" xfId="58325"/>
    <cellStyle name="Обычный 3 2 6 4 2 12" xfId="59671"/>
    <cellStyle name="Обычный 3 2 6 4 2 2" xfId="3412"/>
    <cellStyle name="Обычный 3 2 6 4 2 2 2" xfId="12697"/>
    <cellStyle name="Обычный 3 2 6 4 2 2 2 2" xfId="40982"/>
    <cellStyle name="Обычный 3 2 6 4 2 2 3" xfId="17560"/>
    <cellStyle name="Обычный 3 2 6 4 2 2 3 2" xfId="45845"/>
    <cellStyle name="Обычный 3 2 6 4 2 2 4" xfId="26679"/>
    <cellStyle name="Обычный 3 2 6 4 2 2 4 2" xfId="54963"/>
    <cellStyle name="Обычный 3 2 6 4 2 2 5" xfId="31702"/>
    <cellStyle name="Обычный 3 2 6 4 2 2 6" xfId="61025"/>
    <cellStyle name="Обычный 3 2 6 4 2 3" xfId="5556"/>
    <cellStyle name="Обычный 3 2 6 4 2 3 2" xfId="12698"/>
    <cellStyle name="Обычный 3 2 6 4 2 3 2 2" xfId="40983"/>
    <cellStyle name="Обычный 3 2 6 4 2 3 3" xfId="26680"/>
    <cellStyle name="Обычный 3 2 6 4 2 3 3 2" xfId="54964"/>
    <cellStyle name="Обычный 3 2 6 4 2 3 4" xfId="33845"/>
    <cellStyle name="Обычный 3 2 6 4 2 4" xfId="6874"/>
    <cellStyle name="Обычный 3 2 6 4 2 4 2" xfId="12699"/>
    <cellStyle name="Обычный 3 2 6 4 2 4 2 2" xfId="40984"/>
    <cellStyle name="Обычный 3 2 6 4 2 4 3" xfId="26681"/>
    <cellStyle name="Обычный 3 2 6 4 2 4 3 2" xfId="54965"/>
    <cellStyle name="Обычный 3 2 6 4 2 4 4" xfId="35161"/>
    <cellStyle name="Обычный 3 2 6 4 2 5" xfId="12696"/>
    <cellStyle name="Обычный 3 2 6 4 2 5 2" xfId="40981"/>
    <cellStyle name="Обычный 3 2 6 4 2 6" xfId="15585"/>
    <cellStyle name="Обычный 3 2 6 4 2 6 2" xfId="43870"/>
    <cellStyle name="Обычный 3 2 6 4 2 7" xfId="19739"/>
    <cellStyle name="Обычный 3 2 6 4 2 7 2" xfId="48023"/>
    <cellStyle name="Обычный 3 2 6 4 2 8" xfId="21018"/>
    <cellStyle name="Обычный 3 2 6 4 2 8 2" xfId="49302"/>
    <cellStyle name="Обычный 3 2 6 4 2 9" xfId="26678"/>
    <cellStyle name="Обычный 3 2 6 4 2 9 2" xfId="54962"/>
    <cellStyle name="Обычный 3 2 6 4 3" xfId="2052"/>
    <cellStyle name="Обычный 3 2 6 4 3 2" xfId="4027"/>
    <cellStyle name="Обычный 3 2 6 4 3 2 2" xfId="12701"/>
    <cellStyle name="Обычный 3 2 6 4 3 2 2 2" xfId="40986"/>
    <cellStyle name="Обычный 3 2 6 4 3 2 3" xfId="18175"/>
    <cellStyle name="Обычный 3 2 6 4 3 2 3 2" xfId="46460"/>
    <cellStyle name="Обычный 3 2 6 4 3 2 4" xfId="26683"/>
    <cellStyle name="Обычный 3 2 6 4 3 2 4 2" xfId="54967"/>
    <cellStyle name="Обычный 3 2 6 4 3 2 5" xfId="32317"/>
    <cellStyle name="Обычный 3 2 6 4 3 3" xfId="12700"/>
    <cellStyle name="Обычный 3 2 6 4 3 3 2" xfId="40985"/>
    <cellStyle name="Обычный 3 2 6 4 3 4" xfId="16200"/>
    <cellStyle name="Обычный 3 2 6 4 3 4 2" xfId="44485"/>
    <cellStyle name="Обычный 3 2 6 4 3 5" xfId="26682"/>
    <cellStyle name="Обычный 3 2 6 4 3 5 2" xfId="54966"/>
    <cellStyle name="Обычный 3 2 6 4 3 6" xfId="30342"/>
    <cellStyle name="Обычный 3 2 6 4 3 7" xfId="61024"/>
    <cellStyle name="Обычный 3 2 6 4 4" xfId="2710"/>
    <cellStyle name="Обычный 3 2 6 4 4 2" xfId="12702"/>
    <cellStyle name="Обычный 3 2 6 4 4 2 2" xfId="40987"/>
    <cellStyle name="Обычный 3 2 6 4 4 3" xfId="16858"/>
    <cellStyle name="Обычный 3 2 6 4 4 3 2" xfId="45143"/>
    <cellStyle name="Обычный 3 2 6 4 4 4" xfId="26684"/>
    <cellStyle name="Обычный 3 2 6 4 4 4 2" xfId="54968"/>
    <cellStyle name="Обычный 3 2 6 4 4 5" xfId="31000"/>
    <cellStyle name="Обычный 3 2 6 4 5" xfId="5555"/>
    <cellStyle name="Обычный 3 2 6 4 5 2" xfId="12703"/>
    <cellStyle name="Обычный 3 2 6 4 5 2 2" xfId="40988"/>
    <cellStyle name="Обычный 3 2 6 4 5 3" xfId="26685"/>
    <cellStyle name="Обычный 3 2 6 4 5 3 2" xfId="54969"/>
    <cellStyle name="Обычный 3 2 6 4 5 4" xfId="33844"/>
    <cellStyle name="Обычный 3 2 6 4 6" xfId="6873"/>
    <cellStyle name="Обычный 3 2 6 4 6 2" xfId="12704"/>
    <cellStyle name="Обычный 3 2 6 4 6 2 2" xfId="40989"/>
    <cellStyle name="Обычный 3 2 6 4 6 3" xfId="26686"/>
    <cellStyle name="Обычный 3 2 6 4 6 3 2" xfId="54970"/>
    <cellStyle name="Обычный 3 2 6 4 6 4" xfId="35160"/>
    <cellStyle name="Обычный 3 2 6 4 7" xfId="12695"/>
    <cellStyle name="Обычный 3 2 6 4 7 2" xfId="40980"/>
    <cellStyle name="Обычный 3 2 6 4 8" xfId="14883"/>
    <cellStyle name="Обычный 3 2 6 4 8 2" xfId="43168"/>
    <cellStyle name="Обычный 3 2 6 4 9" xfId="19738"/>
    <cellStyle name="Обычный 3 2 6 4 9 2" xfId="48022"/>
    <cellStyle name="Обычный 3 2 6 5" xfId="1429"/>
    <cellStyle name="Обычный 3 2 6 5 10" xfId="29720"/>
    <cellStyle name="Обычный 3 2 6 5 11" xfId="58326"/>
    <cellStyle name="Обычный 3 2 6 5 12" xfId="59672"/>
    <cellStyle name="Обычный 3 2 6 5 2" xfId="3405"/>
    <cellStyle name="Обычный 3 2 6 5 2 2" xfId="12706"/>
    <cellStyle name="Обычный 3 2 6 5 2 2 2" xfId="40991"/>
    <cellStyle name="Обычный 3 2 6 5 2 3" xfId="17553"/>
    <cellStyle name="Обычный 3 2 6 5 2 3 2" xfId="45838"/>
    <cellStyle name="Обычный 3 2 6 5 2 4" xfId="26688"/>
    <cellStyle name="Обычный 3 2 6 5 2 4 2" xfId="54972"/>
    <cellStyle name="Обычный 3 2 6 5 2 5" xfId="31695"/>
    <cellStyle name="Обычный 3 2 6 5 2 6" xfId="61026"/>
    <cellStyle name="Обычный 3 2 6 5 3" xfId="5557"/>
    <cellStyle name="Обычный 3 2 6 5 3 2" xfId="12707"/>
    <cellStyle name="Обычный 3 2 6 5 3 2 2" xfId="40992"/>
    <cellStyle name="Обычный 3 2 6 5 3 3" xfId="26689"/>
    <cellStyle name="Обычный 3 2 6 5 3 3 2" xfId="54973"/>
    <cellStyle name="Обычный 3 2 6 5 3 4" xfId="33846"/>
    <cellStyle name="Обычный 3 2 6 5 4" xfId="6875"/>
    <cellStyle name="Обычный 3 2 6 5 4 2" xfId="12708"/>
    <cellStyle name="Обычный 3 2 6 5 4 2 2" xfId="40993"/>
    <cellStyle name="Обычный 3 2 6 5 4 3" xfId="26690"/>
    <cellStyle name="Обычный 3 2 6 5 4 3 2" xfId="54974"/>
    <cellStyle name="Обычный 3 2 6 5 4 4" xfId="35162"/>
    <cellStyle name="Обычный 3 2 6 5 5" xfId="12705"/>
    <cellStyle name="Обычный 3 2 6 5 5 2" xfId="40990"/>
    <cellStyle name="Обычный 3 2 6 5 6" xfId="15578"/>
    <cellStyle name="Обычный 3 2 6 5 6 2" xfId="43863"/>
    <cellStyle name="Обычный 3 2 6 5 7" xfId="19740"/>
    <cellStyle name="Обычный 3 2 6 5 7 2" xfId="48024"/>
    <cellStyle name="Обычный 3 2 6 5 8" xfId="21019"/>
    <cellStyle name="Обычный 3 2 6 5 8 2" xfId="49303"/>
    <cellStyle name="Обычный 3 2 6 5 9" xfId="26687"/>
    <cellStyle name="Обычный 3 2 6 5 9 2" xfId="54971"/>
    <cellStyle name="Обычный 3 2 6 6" xfId="1723"/>
    <cellStyle name="Обычный 3 2 6 6 2" xfId="3698"/>
    <cellStyle name="Обычный 3 2 6 6 2 2" xfId="12710"/>
    <cellStyle name="Обычный 3 2 6 6 2 2 2" xfId="40995"/>
    <cellStyle name="Обычный 3 2 6 6 2 3" xfId="17846"/>
    <cellStyle name="Обычный 3 2 6 6 2 3 2" xfId="46131"/>
    <cellStyle name="Обычный 3 2 6 6 2 4" xfId="26692"/>
    <cellStyle name="Обычный 3 2 6 6 2 4 2" xfId="54976"/>
    <cellStyle name="Обычный 3 2 6 6 2 5" xfId="31988"/>
    <cellStyle name="Обычный 3 2 6 6 3" xfId="12709"/>
    <cellStyle name="Обычный 3 2 6 6 3 2" xfId="40994"/>
    <cellStyle name="Обычный 3 2 6 6 4" xfId="15871"/>
    <cellStyle name="Обычный 3 2 6 6 4 2" xfId="44156"/>
    <cellStyle name="Обычный 3 2 6 6 5" xfId="26691"/>
    <cellStyle name="Обычный 3 2 6 6 5 2" xfId="54975"/>
    <cellStyle name="Обычный 3 2 6 6 6" xfId="30013"/>
    <cellStyle name="Обычный 3 2 6 6 7" xfId="61011"/>
    <cellStyle name="Обычный 3 2 6 7" xfId="2381"/>
    <cellStyle name="Обычный 3 2 6 7 2" xfId="12711"/>
    <cellStyle name="Обычный 3 2 6 7 2 2" xfId="40996"/>
    <cellStyle name="Обычный 3 2 6 7 3" xfId="16529"/>
    <cellStyle name="Обычный 3 2 6 7 3 2" xfId="44814"/>
    <cellStyle name="Обычный 3 2 6 7 4" xfId="26693"/>
    <cellStyle name="Обычный 3 2 6 7 4 2" xfId="54977"/>
    <cellStyle name="Обычный 3 2 6 7 5" xfId="30671"/>
    <cellStyle name="Обычный 3 2 6 8" xfId="4357"/>
    <cellStyle name="Обычный 3 2 6 8 2" xfId="12712"/>
    <cellStyle name="Обычный 3 2 6 8 2 2" xfId="40997"/>
    <cellStyle name="Обычный 3 2 6 8 3" xfId="18505"/>
    <cellStyle name="Обычный 3 2 6 8 3 2" xfId="46790"/>
    <cellStyle name="Обычный 3 2 6 8 4" xfId="26694"/>
    <cellStyle name="Обычный 3 2 6 8 4 2" xfId="54978"/>
    <cellStyle name="Обычный 3 2 6 8 5" xfId="32647"/>
    <cellStyle name="Обычный 3 2 6 9" xfId="4520"/>
    <cellStyle name="Обычный 3 2 6 9 2" xfId="12713"/>
    <cellStyle name="Обычный 3 2 6 9 2 2" xfId="40998"/>
    <cellStyle name="Обычный 3 2 6 9 3" xfId="18668"/>
    <cellStyle name="Обычный 3 2 6 9 3 2" xfId="46953"/>
    <cellStyle name="Обычный 3 2 6 9 4" xfId="26695"/>
    <cellStyle name="Обычный 3 2 6 9 4 2" xfId="54979"/>
    <cellStyle name="Обычный 3 2 6 9 5" xfId="32810"/>
    <cellStyle name="Обычный 3 2 7" xfId="319"/>
    <cellStyle name="Обычный 3 2 7 10" xfId="6876"/>
    <cellStyle name="Обычный 3 2 7 10 2" xfId="12715"/>
    <cellStyle name="Обычный 3 2 7 10 2 2" xfId="41000"/>
    <cellStyle name="Обычный 3 2 7 10 3" xfId="26697"/>
    <cellStyle name="Обычный 3 2 7 10 3 2" xfId="54981"/>
    <cellStyle name="Обычный 3 2 7 10 4" xfId="35163"/>
    <cellStyle name="Обычный 3 2 7 11" xfId="7321"/>
    <cellStyle name="Обычный 3 2 7 11 2" xfId="12716"/>
    <cellStyle name="Обычный 3 2 7 11 2 2" xfId="41001"/>
    <cellStyle name="Обычный 3 2 7 11 3" xfId="26698"/>
    <cellStyle name="Обычный 3 2 7 11 3 2" xfId="54982"/>
    <cellStyle name="Обычный 3 2 7 11 4" xfId="35606"/>
    <cellStyle name="Обычный 3 2 7 12" xfId="12714"/>
    <cellStyle name="Обычный 3 2 7 12 2" xfId="40999"/>
    <cellStyle name="Обычный 3 2 7 13" xfId="14556"/>
    <cellStyle name="Обычный 3 2 7 13 2" xfId="42841"/>
    <cellStyle name="Обычный 3 2 7 14" xfId="18832"/>
    <cellStyle name="Обычный 3 2 7 14 2" xfId="47116"/>
    <cellStyle name="Обычный 3 2 7 15" xfId="21020"/>
    <cellStyle name="Обычный 3 2 7 15 2" xfId="49304"/>
    <cellStyle name="Обычный 3 2 7 16" xfId="26696"/>
    <cellStyle name="Обычный 3 2 7 16 2" xfId="54980"/>
    <cellStyle name="Обычный 3 2 7 17" xfId="28535"/>
    <cellStyle name="Обычный 3 2 7 17 2" xfId="56819"/>
    <cellStyle name="Обычный 3 2 7 18" xfId="28698"/>
    <cellStyle name="Обычный 3 2 7 19" xfId="56979"/>
    <cellStyle name="Обычный 3 2 7 2" xfId="561"/>
    <cellStyle name="Обычный 3 2 7 2 10" xfId="19741"/>
    <cellStyle name="Обычный 3 2 7 2 10 2" xfId="48025"/>
    <cellStyle name="Обычный 3 2 7 2 11" xfId="21021"/>
    <cellStyle name="Обычный 3 2 7 2 11 2" xfId="49305"/>
    <cellStyle name="Обычный 3 2 7 2 12" xfId="26699"/>
    <cellStyle name="Обычный 3 2 7 2 12 2" xfId="54983"/>
    <cellStyle name="Обычный 3 2 7 2 13" xfId="28862"/>
    <cellStyle name="Обычный 3 2 7 2 14" xfId="58328"/>
    <cellStyle name="Обычный 3 2 7 2 15" xfId="59674"/>
    <cellStyle name="Обычный 3 2 7 2 2" xfId="899"/>
    <cellStyle name="Обычный 3 2 7 2 2 10" xfId="21022"/>
    <cellStyle name="Обычный 3 2 7 2 2 10 2" xfId="49306"/>
    <cellStyle name="Обычный 3 2 7 2 2 11" xfId="26700"/>
    <cellStyle name="Обычный 3 2 7 2 2 11 2" xfId="54984"/>
    <cellStyle name="Обычный 3 2 7 2 2 12" xfId="29191"/>
    <cellStyle name="Обычный 3 2 7 2 2 13" xfId="58329"/>
    <cellStyle name="Обычный 3 2 7 2 2 14" xfId="59675"/>
    <cellStyle name="Обычный 3 2 7 2 2 2" xfId="1439"/>
    <cellStyle name="Обычный 3 2 7 2 2 2 10" xfId="29730"/>
    <cellStyle name="Обычный 3 2 7 2 2 2 11" xfId="58330"/>
    <cellStyle name="Обычный 3 2 7 2 2 2 12" xfId="59676"/>
    <cellStyle name="Обычный 3 2 7 2 2 2 2" xfId="3415"/>
    <cellStyle name="Обычный 3 2 7 2 2 2 2 2" xfId="12720"/>
    <cellStyle name="Обычный 3 2 7 2 2 2 2 2 2" xfId="41005"/>
    <cellStyle name="Обычный 3 2 7 2 2 2 2 3" xfId="17563"/>
    <cellStyle name="Обычный 3 2 7 2 2 2 2 3 2" xfId="45848"/>
    <cellStyle name="Обычный 3 2 7 2 2 2 2 4" xfId="26702"/>
    <cellStyle name="Обычный 3 2 7 2 2 2 2 4 2" xfId="54986"/>
    <cellStyle name="Обычный 3 2 7 2 2 2 2 5" xfId="31705"/>
    <cellStyle name="Обычный 3 2 7 2 2 2 2 6" xfId="61030"/>
    <cellStyle name="Обычный 3 2 7 2 2 2 3" xfId="5561"/>
    <cellStyle name="Обычный 3 2 7 2 2 2 3 2" xfId="12721"/>
    <cellStyle name="Обычный 3 2 7 2 2 2 3 2 2" xfId="41006"/>
    <cellStyle name="Обычный 3 2 7 2 2 2 3 3" xfId="26703"/>
    <cellStyle name="Обычный 3 2 7 2 2 2 3 3 2" xfId="54987"/>
    <cellStyle name="Обычный 3 2 7 2 2 2 3 4" xfId="33850"/>
    <cellStyle name="Обычный 3 2 7 2 2 2 4" xfId="6879"/>
    <cellStyle name="Обычный 3 2 7 2 2 2 4 2" xfId="12722"/>
    <cellStyle name="Обычный 3 2 7 2 2 2 4 2 2" xfId="41007"/>
    <cellStyle name="Обычный 3 2 7 2 2 2 4 3" xfId="26704"/>
    <cellStyle name="Обычный 3 2 7 2 2 2 4 3 2" xfId="54988"/>
    <cellStyle name="Обычный 3 2 7 2 2 2 4 4" xfId="35166"/>
    <cellStyle name="Обычный 3 2 7 2 2 2 5" xfId="12719"/>
    <cellStyle name="Обычный 3 2 7 2 2 2 5 2" xfId="41004"/>
    <cellStyle name="Обычный 3 2 7 2 2 2 6" xfId="15588"/>
    <cellStyle name="Обычный 3 2 7 2 2 2 6 2" xfId="43873"/>
    <cellStyle name="Обычный 3 2 7 2 2 2 7" xfId="19743"/>
    <cellStyle name="Обычный 3 2 7 2 2 2 7 2" xfId="48027"/>
    <cellStyle name="Обычный 3 2 7 2 2 2 8" xfId="21023"/>
    <cellStyle name="Обычный 3 2 7 2 2 2 8 2" xfId="49307"/>
    <cellStyle name="Обычный 3 2 7 2 2 2 9" xfId="26701"/>
    <cellStyle name="Обычный 3 2 7 2 2 2 9 2" xfId="54985"/>
    <cellStyle name="Обычный 3 2 7 2 2 3" xfId="2218"/>
    <cellStyle name="Обычный 3 2 7 2 2 3 2" xfId="4193"/>
    <cellStyle name="Обычный 3 2 7 2 2 3 2 2" xfId="12724"/>
    <cellStyle name="Обычный 3 2 7 2 2 3 2 2 2" xfId="41009"/>
    <cellStyle name="Обычный 3 2 7 2 2 3 2 3" xfId="18341"/>
    <cellStyle name="Обычный 3 2 7 2 2 3 2 3 2" xfId="46626"/>
    <cellStyle name="Обычный 3 2 7 2 2 3 2 4" xfId="26706"/>
    <cellStyle name="Обычный 3 2 7 2 2 3 2 4 2" xfId="54990"/>
    <cellStyle name="Обычный 3 2 7 2 2 3 2 5" xfId="32483"/>
    <cellStyle name="Обычный 3 2 7 2 2 3 3" xfId="12723"/>
    <cellStyle name="Обычный 3 2 7 2 2 3 3 2" xfId="41008"/>
    <cellStyle name="Обычный 3 2 7 2 2 3 4" xfId="16366"/>
    <cellStyle name="Обычный 3 2 7 2 2 3 4 2" xfId="44651"/>
    <cellStyle name="Обычный 3 2 7 2 2 3 5" xfId="26705"/>
    <cellStyle name="Обычный 3 2 7 2 2 3 5 2" xfId="54989"/>
    <cellStyle name="Обычный 3 2 7 2 2 3 6" xfId="30508"/>
    <cellStyle name="Обычный 3 2 7 2 2 3 7" xfId="61029"/>
    <cellStyle name="Обычный 3 2 7 2 2 4" xfId="2876"/>
    <cellStyle name="Обычный 3 2 7 2 2 4 2" xfId="12725"/>
    <cellStyle name="Обычный 3 2 7 2 2 4 2 2" xfId="41010"/>
    <cellStyle name="Обычный 3 2 7 2 2 4 3" xfId="17024"/>
    <cellStyle name="Обычный 3 2 7 2 2 4 3 2" xfId="45309"/>
    <cellStyle name="Обычный 3 2 7 2 2 4 4" xfId="26707"/>
    <cellStyle name="Обычный 3 2 7 2 2 4 4 2" xfId="54991"/>
    <cellStyle name="Обычный 3 2 7 2 2 4 5" xfId="31166"/>
    <cellStyle name="Обычный 3 2 7 2 2 5" xfId="5560"/>
    <cellStyle name="Обычный 3 2 7 2 2 5 2" xfId="12726"/>
    <cellStyle name="Обычный 3 2 7 2 2 5 2 2" xfId="41011"/>
    <cellStyle name="Обычный 3 2 7 2 2 5 3" xfId="26708"/>
    <cellStyle name="Обычный 3 2 7 2 2 5 3 2" xfId="54992"/>
    <cellStyle name="Обычный 3 2 7 2 2 5 4" xfId="33849"/>
    <cellStyle name="Обычный 3 2 7 2 2 6" xfId="6878"/>
    <cellStyle name="Обычный 3 2 7 2 2 6 2" xfId="12727"/>
    <cellStyle name="Обычный 3 2 7 2 2 6 2 2" xfId="41012"/>
    <cellStyle name="Обычный 3 2 7 2 2 6 3" xfId="26709"/>
    <cellStyle name="Обычный 3 2 7 2 2 6 3 2" xfId="54993"/>
    <cellStyle name="Обычный 3 2 7 2 2 6 4" xfId="35165"/>
    <cellStyle name="Обычный 3 2 7 2 2 7" xfId="12718"/>
    <cellStyle name="Обычный 3 2 7 2 2 7 2" xfId="41003"/>
    <cellStyle name="Обычный 3 2 7 2 2 8" xfId="15049"/>
    <cellStyle name="Обычный 3 2 7 2 2 8 2" xfId="43334"/>
    <cellStyle name="Обычный 3 2 7 2 2 9" xfId="19742"/>
    <cellStyle name="Обычный 3 2 7 2 2 9 2" xfId="48026"/>
    <cellStyle name="Обычный 3 2 7 2 3" xfId="1438"/>
    <cellStyle name="Обычный 3 2 7 2 3 10" xfId="29729"/>
    <cellStyle name="Обычный 3 2 7 2 3 11" xfId="58331"/>
    <cellStyle name="Обычный 3 2 7 2 3 12" xfId="59677"/>
    <cellStyle name="Обычный 3 2 7 2 3 2" xfId="3414"/>
    <cellStyle name="Обычный 3 2 7 2 3 2 2" xfId="12729"/>
    <cellStyle name="Обычный 3 2 7 2 3 2 2 2" xfId="41014"/>
    <cellStyle name="Обычный 3 2 7 2 3 2 3" xfId="17562"/>
    <cellStyle name="Обычный 3 2 7 2 3 2 3 2" xfId="45847"/>
    <cellStyle name="Обычный 3 2 7 2 3 2 4" xfId="26711"/>
    <cellStyle name="Обычный 3 2 7 2 3 2 4 2" xfId="54995"/>
    <cellStyle name="Обычный 3 2 7 2 3 2 5" xfId="31704"/>
    <cellStyle name="Обычный 3 2 7 2 3 2 6" xfId="61031"/>
    <cellStyle name="Обычный 3 2 7 2 3 3" xfId="5562"/>
    <cellStyle name="Обычный 3 2 7 2 3 3 2" xfId="12730"/>
    <cellStyle name="Обычный 3 2 7 2 3 3 2 2" xfId="41015"/>
    <cellStyle name="Обычный 3 2 7 2 3 3 3" xfId="26712"/>
    <cellStyle name="Обычный 3 2 7 2 3 3 3 2" xfId="54996"/>
    <cellStyle name="Обычный 3 2 7 2 3 3 4" xfId="33851"/>
    <cellStyle name="Обычный 3 2 7 2 3 4" xfId="6880"/>
    <cellStyle name="Обычный 3 2 7 2 3 4 2" xfId="12731"/>
    <cellStyle name="Обычный 3 2 7 2 3 4 2 2" xfId="41016"/>
    <cellStyle name="Обычный 3 2 7 2 3 4 3" xfId="26713"/>
    <cellStyle name="Обычный 3 2 7 2 3 4 3 2" xfId="54997"/>
    <cellStyle name="Обычный 3 2 7 2 3 4 4" xfId="35167"/>
    <cellStyle name="Обычный 3 2 7 2 3 5" xfId="12728"/>
    <cellStyle name="Обычный 3 2 7 2 3 5 2" xfId="41013"/>
    <cellStyle name="Обычный 3 2 7 2 3 6" xfId="15587"/>
    <cellStyle name="Обычный 3 2 7 2 3 6 2" xfId="43872"/>
    <cellStyle name="Обычный 3 2 7 2 3 7" xfId="19744"/>
    <cellStyle name="Обычный 3 2 7 2 3 7 2" xfId="48028"/>
    <cellStyle name="Обычный 3 2 7 2 3 8" xfId="21024"/>
    <cellStyle name="Обычный 3 2 7 2 3 8 2" xfId="49308"/>
    <cellStyle name="Обычный 3 2 7 2 3 9" xfId="26710"/>
    <cellStyle name="Обычный 3 2 7 2 3 9 2" xfId="54994"/>
    <cellStyle name="Обычный 3 2 7 2 4" xfId="1889"/>
    <cellStyle name="Обычный 3 2 7 2 4 2" xfId="3864"/>
    <cellStyle name="Обычный 3 2 7 2 4 2 2" xfId="12733"/>
    <cellStyle name="Обычный 3 2 7 2 4 2 2 2" xfId="41018"/>
    <cellStyle name="Обычный 3 2 7 2 4 2 3" xfId="18012"/>
    <cellStyle name="Обычный 3 2 7 2 4 2 3 2" xfId="46297"/>
    <cellStyle name="Обычный 3 2 7 2 4 2 4" xfId="26715"/>
    <cellStyle name="Обычный 3 2 7 2 4 2 4 2" xfId="54999"/>
    <cellStyle name="Обычный 3 2 7 2 4 2 5" xfId="32154"/>
    <cellStyle name="Обычный 3 2 7 2 4 3" xfId="12732"/>
    <cellStyle name="Обычный 3 2 7 2 4 3 2" xfId="41017"/>
    <cellStyle name="Обычный 3 2 7 2 4 4" xfId="16037"/>
    <cellStyle name="Обычный 3 2 7 2 4 4 2" xfId="44322"/>
    <cellStyle name="Обычный 3 2 7 2 4 5" xfId="26714"/>
    <cellStyle name="Обычный 3 2 7 2 4 5 2" xfId="54998"/>
    <cellStyle name="Обычный 3 2 7 2 4 6" xfId="30179"/>
    <cellStyle name="Обычный 3 2 7 2 4 7" xfId="61028"/>
    <cellStyle name="Обычный 3 2 7 2 5" xfId="2547"/>
    <cellStyle name="Обычный 3 2 7 2 5 2" xfId="12734"/>
    <cellStyle name="Обычный 3 2 7 2 5 2 2" xfId="41019"/>
    <cellStyle name="Обычный 3 2 7 2 5 3" xfId="16695"/>
    <cellStyle name="Обычный 3 2 7 2 5 3 2" xfId="44980"/>
    <cellStyle name="Обычный 3 2 7 2 5 4" xfId="26716"/>
    <cellStyle name="Обычный 3 2 7 2 5 4 2" xfId="55000"/>
    <cellStyle name="Обычный 3 2 7 2 5 5" xfId="30837"/>
    <cellStyle name="Обычный 3 2 7 2 6" xfId="5559"/>
    <cellStyle name="Обычный 3 2 7 2 6 2" xfId="12735"/>
    <cellStyle name="Обычный 3 2 7 2 6 2 2" xfId="41020"/>
    <cellStyle name="Обычный 3 2 7 2 6 3" xfId="26717"/>
    <cellStyle name="Обычный 3 2 7 2 6 3 2" xfId="55001"/>
    <cellStyle name="Обычный 3 2 7 2 6 4" xfId="33848"/>
    <cellStyle name="Обычный 3 2 7 2 7" xfId="6877"/>
    <cellStyle name="Обычный 3 2 7 2 7 2" xfId="12736"/>
    <cellStyle name="Обычный 3 2 7 2 7 2 2" xfId="41021"/>
    <cellStyle name="Обычный 3 2 7 2 7 3" xfId="26718"/>
    <cellStyle name="Обычный 3 2 7 2 7 3 2" xfId="55002"/>
    <cellStyle name="Обычный 3 2 7 2 7 4" xfId="35164"/>
    <cellStyle name="Обычный 3 2 7 2 8" xfId="12717"/>
    <cellStyle name="Обычный 3 2 7 2 8 2" xfId="41002"/>
    <cellStyle name="Обычный 3 2 7 2 9" xfId="14720"/>
    <cellStyle name="Обычный 3 2 7 2 9 2" xfId="43005"/>
    <cellStyle name="Обычный 3 2 7 20" xfId="57273"/>
    <cellStyle name="Обычный 3 2 7 21" xfId="58327"/>
    <cellStyle name="Обычный 3 2 7 22" xfId="59673"/>
    <cellStyle name="Обычный 3 2 7 3" xfId="733"/>
    <cellStyle name="Обычный 3 2 7 3 10" xfId="21025"/>
    <cellStyle name="Обычный 3 2 7 3 10 2" xfId="49309"/>
    <cellStyle name="Обычный 3 2 7 3 11" xfId="26719"/>
    <cellStyle name="Обычный 3 2 7 3 11 2" xfId="55003"/>
    <cellStyle name="Обычный 3 2 7 3 12" xfId="29027"/>
    <cellStyle name="Обычный 3 2 7 3 13" xfId="58332"/>
    <cellStyle name="Обычный 3 2 7 3 14" xfId="59678"/>
    <cellStyle name="Обычный 3 2 7 3 2" xfId="1440"/>
    <cellStyle name="Обычный 3 2 7 3 2 10" xfId="29731"/>
    <cellStyle name="Обычный 3 2 7 3 2 11" xfId="58333"/>
    <cellStyle name="Обычный 3 2 7 3 2 12" xfId="59679"/>
    <cellStyle name="Обычный 3 2 7 3 2 2" xfId="3416"/>
    <cellStyle name="Обычный 3 2 7 3 2 2 2" xfId="12739"/>
    <cellStyle name="Обычный 3 2 7 3 2 2 2 2" xfId="41024"/>
    <cellStyle name="Обычный 3 2 7 3 2 2 3" xfId="17564"/>
    <cellStyle name="Обычный 3 2 7 3 2 2 3 2" xfId="45849"/>
    <cellStyle name="Обычный 3 2 7 3 2 2 4" xfId="26721"/>
    <cellStyle name="Обычный 3 2 7 3 2 2 4 2" xfId="55005"/>
    <cellStyle name="Обычный 3 2 7 3 2 2 5" xfId="31706"/>
    <cellStyle name="Обычный 3 2 7 3 2 2 6" xfId="61033"/>
    <cellStyle name="Обычный 3 2 7 3 2 3" xfId="5564"/>
    <cellStyle name="Обычный 3 2 7 3 2 3 2" xfId="12740"/>
    <cellStyle name="Обычный 3 2 7 3 2 3 2 2" xfId="41025"/>
    <cellStyle name="Обычный 3 2 7 3 2 3 3" xfId="26722"/>
    <cellStyle name="Обычный 3 2 7 3 2 3 3 2" xfId="55006"/>
    <cellStyle name="Обычный 3 2 7 3 2 3 4" xfId="33853"/>
    <cellStyle name="Обычный 3 2 7 3 2 4" xfId="6882"/>
    <cellStyle name="Обычный 3 2 7 3 2 4 2" xfId="12741"/>
    <cellStyle name="Обычный 3 2 7 3 2 4 2 2" xfId="41026"/>
    <cellStyle name="Обычный 3 2 7 3 2 4 3" xfId="26723"/>
    <cellStyle name="Обычный 3 2 7 3 2 4 3 2" xfId="55007"/>
    <cellStyle name="Обычный 3 2 7 3 2 4 4" xfId="35169"/>
    <cellStyle name="Обычный 3 2 7 3 2 5" xfId="12738"/>
    <cellStyle name="Обычный 3 2 7 3 2 5 2" xfId="41023"/>
    <cellStyle name="Обычный 3 2 7 3 2 6" xfId="15589"/>
    <cellStyle name="Обычный 3 2 7 3 2 6 2" xfId="43874"/>
    <cellStyle name="Обычный 3 2 7 3 2 7" xfId="19746"/>
    <cellStyle name="Обычный 3 2 7 3 2 7 2" xfId="48030"/>
    <cellStyle name="Обычный 3 2 7 3 2 8" xfId="21026"/>
    <cellStyle name="Обычный 3 2 7 3 2 8 2" xfId="49310"/>
    <cellStyle name="Обычный 3 2 7 3 2 9" xfId="26720"/>
    <cellStyle name="Обычный 3 2 7 3 2 9 2" xfId="55004"/>
    <cellStyle name="Обычный 3 2 7 3 3" xfId="2054"/>
    <cellStyle name="Обычный 3 2 7 3 3 2" xfId="4029"/>
    <cellStyle name="Обычный 3 2 7 3 3 2 2" xfId="12743"/>
    <cellStyle name="Обычный 3 2 7 3 3 2 2 2" xfId="41028"/>
    <cellStyle name="Обычный 3 2 7 3 3 2 3" xfId="18177"/>
    <cellStyle name="Обычный 3 2 7 3 3 2 3 2" xfId="46462"/>
    <cellStyle name="Обычный 3 2 7 3 3 2 4" xfId="26725"/>
    <cellStyle name="Обычный 3 2 7 3 3 2 4 2" xfId="55009"/>
    <cellStyle name="Обычный 3 2 7 3 3 2 5" xfId="32319"/>
    <cellStyle name="Обычный 3 2 7 3 3 3" xfId="12742"/>
    <cellStyle name="Обычный 3 2 7 3 3 3 2" xfId="41027"/>
    <cellStyle name="Обычный 3 2 7 3 3 4" xfId="16202"/>
    <cellStyle name="Обычный 3 2 7 3 3 4 2" xfId="44487"/>
    <cellStyle name="Обычный 3 2 7 3 3 5" xfId="26724"/>
    <cellStyle name="Обычный 3 2 7 3 3 5 2" xfId="55008"/>
    <cellStyle name="Обычный 3 2 7 3 3 6" xfId="30344"/>
    <cellStyle name="Обычный 3 2 7 3 3 7" xfId="61032"/>
    <cellStyle name="Обычный 3 2 7 3 4" xfId="2712"/>
    <cellStyle name="Обычный 3 2 7 3 4 2" xfId="12744"/>
    <cellStyle name="Обычный 3 2 7 3 4 2 2" xfId="41029"/>
    <cellStyle name="Обычный 3 2 7 3 4 3" xfId="16860"/>
    <cellStyle name="Обычный 3 2 7 3 4 3 2" xfId="45145"/>
    <cellStyle name="Обычный 3 2 7 3 4 4" xfId="26726"/>
    <cellStyle name="Обычный 3 2 7 3 4 4 2" xfId="55010"/>
    <cellStyle name="Обычный 3 2 7 3 4 5" xfId="31002"/>
    <cellStyle name="Обычный 3 2 7 3 5" xfId="5563"/>
    <cellStyle name="Обычный 3 2 7 3 5 2" xfId="12745"/>
    <cellStyle name="Обычный 3 2 7 3 5 2 2" xfId="41030"/>
    <cellStyle name="Обычный 3 2 7 3 5 3" xfId="26727"/>
    <cellStyle name="Обычный 3 2 7 3 5 3 2" xfId="55011"/>
    <cellStyle name="Обычный 3 2 7 3 5 4" xfId="33852"/>
    <cellStyle name="Обычный 3 2 7 3 6" xfId="6881"/>
    <cellStyle name="Обычный 3 2 7 3 6 2" xfId="12746"/>
    <cellStyle name="Обычный 3 2 7 3 6 2 2" xfId="41031"/>
    <cellStyle name="Обычный 3 2 7 3 6 3" xfId="26728"/>
    <cellStyle name="Обычный 3 2 7 3 6 3 2" xfId="55012"/>
    <cellStyle name="Обычный 3 2 7 3 6 4" xfId="35168"/>
    <cellStyle name="Обычный 3 2 7 3 7" xfId="12737"/>
    <cellStyle name="Обычный 3 2 7 3 7 2" xfId="41022"/>
    <cellStyle name="Обычный 3 2 7 3 8" xfId="14885"/>
    <cellStyle name="Обычный 3 2 7 3 8 2" xfId="43170"/>
    <cellStyle name="Обычный 3 2 7 3 9" xfId="19745"/>
    <cellStyle name="Обычный 3 2 7 3 9 2" xfId="48029"/>
    <cellStyle name="Обычный 3 2 7 4" xfId="1437"/>
    <cellStyle name="Обычный 3 2 7 4 10" xfId="29728"/>
    <cellStyle name="Обычный 3 2 7 4 11" xfId="58334"/>
    <cellStyle name="Обычный 3 2 7 4 12" xfId="59680"/>
    <cellStyle name="Обычный 3 2 7 4 2" xfId="3413"/>
    <cellStyle name="Обычный 3 2 7 4 2 2" xfId="12748"/>
    <cellStyle name="Обычный 3 2 7 4 2 2 2" xfId="41033"/>
    <cellStyle name="Обычный 3 2 7 4 2 3" xfId="17561"/>
    <cellStyle name="Обычный 3 2 7 4 2 3 2" xfId="45846"/>
    <cellStyle name="Обычный 3 2 7 4 2 4" xfId="26730"/>
    <cellStyle name="Обычный 3 2 7 4 2 4 2" xfId="55014"/>
    <cellStyle name="Обычный 3 2 7 4 2 5" xfId="31703"/>
    <cellStyle name="Обычный 3 2 7 4 2 6" xfId="61034"/>
    <cellStyle name="Обычный 3 2 7 4 3" xfId="5565"/>
    <cellStyle name="Обычный 3 2 7 4 3 2" xfId="12749"/>
    <cellStyle name="Обычный 3 2 7 4 3 2 2" xfId="41034"/>
    <cellStyle name="Обычный 3 2 7 4 3 3" xfId="26731"/>
    <cellStyle name="Обычный 3 2 7 4 3 3 2" xfId="55015"/>
    <cellStyle name="Обычный 3 2 7 4 3 4" xfId="33854"/>
    <cellStyle name="Обычный 3 2 7 4 4" xfId="6883"/>
    <cellStyle name="Обычный 3 2 7 4 4 2" xfId="12750"/>
    <cellStyle name="Обычный 3 2 7 4 4 2 2" xfId="41035"/>
    <cellStyle name="Обычный 3 2 7 4 4 3" xfId="26732"/>
    <cellStyle name="Обычный 3 2 7 4 4 3 2" xfId="55016"/>
    <cellStyle name="Обычный 3 2 7 4 4 4" xfId="35170"/>
    <cellStyle name="Обычный 3 2 7 4 5" xfId="12747"/>
    <cellStyle name="Обычный 3 2 7 4 5 2" xfId="41032"/>
    <cellStyle name="Обычный 3 2 7 4 6" xfId="15586"/>
    <cellStyle name="Обычный 3 2 7 4 6 2" xfId="43871"/>
    <cellStyle name="Обычный 3 2 7 4 7" xfId="19747"/>
    <cellStyle name="Обычный 3 2 7 4 7 2" xfId="48031"/>
    <cellStyle name="Обычный 3 2 7 4 8" xfId="21027"/>
    <cellStyle name="Обычный 3 2 7 4 8 2" xfId="49311"/>
    <cellStyle name="Обычный 3 2 7 4 9" xfId="26729"/>
    <cellStyle name="Обычный 3 2 7 4 9 2" xfId="55013"/>
    <cellStyle name="Обычный 3 2 7 5" xfId="1725"/>
    <cellStyle name="Обычный 3 2 7 5 2" xfId="3700"/>
    <cellStyle name="Обычный 3 2 7 5 2 2" xfId="12752"/>
    <cellStyle name="Обычный 3 2 7 5 2 2 2" xfId="41037"/>
    <cellStyle name="Обычный 3 2 7 5 2 3" xfId="17848"/>
    <cellStyle name="Обычный 3 2 7 5 2 3 2" xfId="46133"/>
    <cellStyle name="Обычный 3 2 7 5 2 4" xfId="26734"/>
    <cellStyle name="Обычный 3 2 7 5 2 4 2" xfId="55018"/>
    <cellStyle name="Обычный 3 2 7 5 2 5" xfId="31990"/>
    <cellStyle name="Обычный 3 2 7 5 3" xfId="12751"/>
    <cellStyle name="Обычный 3 2 7 5 3 2" xfId="41036"/>
    <cellStyle name="Обычный 3 2 7 5 4" xfId="15873"/>
    <cellStyle name="Обычный 3 2 7 5 4 2" xfId="44158"/>
    <cellStyle name="Обычный 3 2 7 5 5" xfId="26733"/>
    <cellStyle name="Обычный 3 2 7 5 5 2" xfId="55017"/>
    <cellStyle name="Обычный 3 2 7 5 6" xfId="30015"/>
    <cellStyle name="Обычный 3 2 7 5 7" xfId="61027"/>
    <cellStyle name="Обычный 3 2 7 6" xfId="2383"/>
    <cellStyle name="Обычный 3 2 7 6 2" xfId="12753"/>
    <cellStyle name="Обычный 3 2 7 6 2 2" xfId="41038"/>
    <cellStyle name="Обычный 3 2 7 6 3" xfId="16531"/>
    <cellStyle name="Обычный 3 2 7 6 3 2" xfId="44816"/>
    <cellStyle name="Обычный 3 2 7 6 4" xfId="26735"/>
    <cellStyle name="Обычный 3 2 7 6 4 2" xfId="55019"/>
    <cellStyle name="Обычный 3 2 7 6 5" xfId="30673"/>
    <cellStyle name="Обычный 3 2 7 7" xfId="4359"/>
    <cellStyle name="Обычный 3 2 7 7 2" xfId="12754"/>
    <cellStyle name="Обычный 3 2 7 7 2 2" xfId="41039"/>
    <cellStyle name="Обычный 3 2 7 7 3" xfId="18507"/>
    <cellStyle name="Обычный 3 2 7 7 3 2" xfId="46792"/>
    <cellStyle name="Обычный 3 2 7 7 4" xfId="26736"/>
    <cellStyle name="Обычный 3 2 7 7 4 2" xfId="55020"/>
    <cellStyle name="Обычный 3 2 7 7 5" xfId="32649"/>
    <cellStyle name="Обычный 3 2 7 8" xfId="4522"/>
    <cellStyle name="Обычный 3 2 7 8 2" xfId="12755"/>
    <cellStyle name="Обычный 3 2 7 8 2 2" xfId="41040"/>
    <cellStyle name="Обычный 3 2 7 8 3" xfId="18670"/>
    <cellStyle name="Обычный 3 2 7 8 3 2" xfId="46955"/>
    <cellStyle name="Обычный 3 2 7 8 4" xfId="26737"/>
    <cellStyle name="Обычный 3 2 7 8 4 2" xfId="55021"/>
    <cellStyle name="Обычный 3 2 7 8 5" xfId="32812"/>
    <cellStyle name="Обычный 3 2 7 9" xfId="5558"/>
    <cellStyle name="Обычный 3 2 7 9 2" xfId="12756"/>
    <cellStyle name="Обычный 3 2 7 9 2 2" xfId="41041"/>
    <cellStyle name="Обычный 3 2 7 9 3" xfId="26738"/>
    <cellStyle name="Обычный 3 2 7 9 3 2" xfId="55022"/>
    <cellStyle name="Обычный 3 2 7 9 4" xfId="33847"/>
    <cellStyle name="Обычный 3 2 8" xfId="320"/>
    <cellStyle name="Обычный 3 2 8 10" xfId="6884"/>
    <cellStyle name="Обычный 3 2 8 10 2" xfId="12758"/>
    <cellStyle name="Обычный 3 2 8 10 2 2" xfId="41043"/>
    <cellStyle name="Обычный 3 2 8 10 3" xfId="26740"/>
    <cellStyle name="Обычный 3 2 8 10 3 2" xfId="55024"/>
    <cellStyle name="Обычный 3 2 8 10 4" xfId="35171"/>
    <cellStyle name="Обычный 3 2 8 11" xfId="12757"/>
    <cellStyle name="Обычный 3 2 8 11 2" xfId="41042"/>
    <cellStyle name="Обычный 3 2 8 12" xfId="14557"/>
    <cellStyle name="Обычный 3 2 8 12 2" xfId="42842"/>
    <cellStyle name="Обычный 3 2 8 13" xfId="19748"/>
    <cellStyle name="Обычный 3 2 8 13 2" xfId="48032"/>
    <cellStyle name="Обычный 3 2 8 14" xfId="21028"/>
    <cellStyle name="Обычный 3 2 8 14 2" xfId="49312"/>
    <cellStyle name="Обычный 3 2 8 15" xfId="26739"/>
    <cellStyle name="Обычный 3 2 8 15 2" xfId="55023"/>
    <cellStyle name="Обычный 3 2 8 16" xfId="28699"/>
    <cellStyle name="Обычный 3 2 8 17" xfId="57238"/>
    <cellStyle name="Обычный 3 2 8 18" xfId="58335"/>
    <cellStyle name="Обычный 3 2 8 19" xfId="59681"/>
    <cellStyle name="Обычный 3 2 8 2" xfId="562"/>
    <cellStyle name="Обычный 3 2 8 2 10" xfId="19749"/>
    <cellStyle name="Обычный 3 2 8 2 10 2" xfId="48033"/>
    <cellStyle name="Обычный 3 2 8 2 11" xfId="21029"/>
    <cellStyle name="Обычный 3 2 8 2 11 2" xfId="49313"/>
    <cellStyle name="Обычный 3 2 8 2 12" xfId="26741"/>
    <cellStyle name="Обычный 3 2 8 2 12 2" xfId="55025"/>
    <cellStyle name="Обычный 3 2 8 2 13" xfId="28863"/>
    <cellStyle name="Обычный 3 2 8 2 14" xfId="58336"/>
    <cellStyle name="Обычный 3 2 8 2 15" xfId="59682"/>
    <cellStyle name="Обычный 3 2 8 2 2" xfId="900"/>
    <cellStyle name="Обычный 3 2 8 2 2 10" xfId="21030"/>
    <cellStyle name="Обычный 3 2 8 2 2 10 2" xfId="49314"/>
    <cellStyle name="Обычный 3 2 8 2 2 11" xfId="26742"/>
    <cellStyle name="Обычный 3 2 8 2 2 11 2" xfId="55026"/>
    <cellStyle name="Обычный 3 2 8 2 2 12" xfId="29192"/>
    <cellStyle name="Обычный 3 2 8 2 2 13" xfId="58337"/>
    <cellStyle name="Обычный 3 2 8 2 2 14" xfId="59683"/>
    <cellStyle name="Обычный 3 2 8 2 2 2" xfId="1443"/>
    <cellStyle name="Обычный 3 2 8 2 2 2 10" xfId="29734"/>
    <cellStyle name="Обычный 3 2 8 2 2 2 11" xfId="58338"/>
    <cellStyle name="Обычный 3 2 8 2 2 2 12" xfId="59684"/>
    <cellStyle name="Обычный 3 2 8 2 2 2 2" xfId="3419"/>
    <cellStyle name="Обычный 3 2 8 2 2 2 2 2" xfId="12762"/>
    <cellStyle name="Обычный 3 2 8 2 2 2 2 2 2" xfId="41047"/>
    <cellStyle name="Обычный 3 2 8 2 2 2 2 3" xfId="17567"/>
    <cellStyle name="Обычный 3 2 8 2 2 2 2 3 2" xfId="45852"/>
    <cellStyle name="Обычный 3 2 8 2 2 2 2 4" xfId="26744"/>
    <cellStyle name="Обычный 3 2 8 2 2 2 2 4 2" xfId="55028"/>
    <cellStyle name="Обычный 3 2 8 2 2 2 2 5" xfId="31709"/>
    <cellStyle name="Обычный 3 2 8 2 2 2 2 6" xfId="61038"/>
    <cellStyle name="Обычный 3 2 8 2 2 2 3" xfId="5569"/>
    <cellStyle name="Обычный 3 2 8 2 2 2 3 2" xfId="12763"/>
    <cellStyle name="Обычный 3 2 8 2 2 2 3 2 2" xfId="41048"/>
    <cellStyle name="Обычный 3 2 8 2 2 2 3 3" xfId="26745"/>
    <cellStyle name="Обычный 3 2 8 2 2 2 3 3 2" xfId="55029"/>
    <cellStyle name="Обычный 3 2 8 2 2 2 3 4" xfId="33858"/>
    <cellStyle name="Обычный 3 2 8 2 2 2 4" xfId="6887"/>
    <cellStyle name="Обычный 3 2 8 2 2 2 4 2" xfId="12764"/>
    <cellStyle name="Обычный 3 2 8 2 2 2 4 2 2" xfId="41049"/>
    <cellStyle name="Обычный 3 2 8 2 2 2 4 3" xfId="26746"/>
    <cellStyle name="Обычный 3 2 8 2 2 2 4 3 2" xfId="55030"/>
    <cellStyle name="Обычный 3 2 8 2 2 2 4 4" xfId="35174"/>
    <cellStyle name="Обычный 3 2 8 2 2 2 5" xfId="12761"/>
    <cellStyle name="Обычный 3 2 8 2 2 2 5 2" xfId="41046"/>
    <cellStyle name="Обычный 3 2 8 2 2 2 6" xfId="15592"/>
    <cellStyle name="Обычный 3 2 8 2 2 2 6 2" xfId="43877"/>
    <cellStyle name="Обычный 3 2 8 2 2 2 7" xfId="19751"/>
    <cellStyle name="Обычный 3 2 8 2 2 2 7 2" xfId="48035"/>
    <cellStyle name="Обычный 3 2 8 2 2 2 8" xfId="21031"/>
    <cellStyle name="Обычный 3 2 8 2 2 2 8 2" xfId="49315"/>
    <cellStyle name="Обычный 3 2 8 2 2 2 9" xfId="26743"/>
    <cellStyle name="Обычный 3 2 8 2 2 2 9 2" xfId="55027"/>
    <cellStyle name="Обычный 3 2 8 2 2 3" xfId="2219"/>
    <cellStyle name="Обычный 3 2 8 2 2 3 2" xfId="4194"/>
    <cellStyle name="Обычный 3 2 8 2 2 3 2 2" xfId="12766"/>
    <cellStyle name="Обычный 3 2 8 2 2 3 2 2 2" xfId="41051"/>
    <cellStyle name="Обычный 3 2 8 2 2 3 2 3" xfId="18342"/>
    <cellStyle name="Обычный 3 2 8 2 2 3 2 3 2" xfId="46627"/>
    <cellStyle name="Обычный 3 2 8 2 2 3 2 4" xfId="26748"/>
    <cellStyle name="Обычный 3 2 8 2 2 3 2 4 2" xfId="55032"/>
    <cellStyle name="Обычный 3 2 8 2 2 3 2 5" xfId="32484"/>
    <cellStyle name="Обычный 3 2 8 2 2 3 3" xfId="12765"/>
    <cellStyle name="Обычный 3 2 8 2 2 3 3 2" xfId="41050"/>
    <cellStyle name="Обычный 3 2 8 2 2 3 4" xfId="16367"/>
    <cellStyle name="Обычный 3 2 8 2 2 3 4 2" xfId="44652"/>
    <cellStyle name="Обычный 3 2 8 2 2 3 5" xfId="26747"/>
    <cellStyle name="Обычный 3 2 8 2 2 3 5 2" xfId="55031"/>
    <cellStyle name="Обычный 3 2 8 2 2 3 6" xfId="30509"/>
    <cellStyle name="Обычный 3 2 8 2 2 3 7" xfId="61037"/>
    <cellStyle name="Обычный 3 2 8 2 2 4" xfId="2877"/>
    <cellStyle name="Обычный 3 2 8 2 2 4 2" xfId="12767"/>
    <cellStyle name="Обычный 3 2 8 2 2 4 2 2" xfId="41052"/>
    <cellStyle name="Обычный 3 2 8 2 2 4 3" xfId="17025"/>
    <cellStyle name="Обычный 3 2 8 2 2 4 3 2" xfId="45310"/>
    <cellStyle name="Обычный 3 2 8 2 2 4 4" xfId="26749"/>
    <cellStyle name="Обычный 3 2 8 2 2 4 4 2" xfId="55033"/>
    <cellStyle name="Обычный 3 2 8 2 2 4 5" xfId="31167"/>
    <cellStyle name="Обычный 3 2 8 2 2 5" xfId="5568"/>
    <cellStyle name="Обычный 3 2 8 2 2 5 2" xfId="12768"/>
    <cellStyle name="Обычный 3 2 8 2 2 5 2 2" xfId="41053"/>
    <cellStyle name="Обычный 3 2 8 2 2 5 3" xfId="26750"/>
    <cellStyle name="Обычный 3 2 8 2 2 5 3 2" xfId="55034"/>
    <cellStyle name="Обычный 3 2 8 2 2 5 4" xfId="33857"/>
    <cellStyle name="Обычный 3 2 8 2 2 6" xfId="6886"/>
    <cellStyle name="Обычный 3 2 8 2 2 6 2" xfId="12769"/>
    <cellStyle name="Обычный 3 2 8 2 2 6 2 2" xfId="41054"/>
    <cellStyle name="Обычный 3 2 8 2 2 6 3" xfId="26751"/>
    <cellStyle name="Обычный 3 2 8 2 2 6 3 2" xfId="55035"/>
    <cellStyle name="Обычный 3 2 8 2 2 6 4" xfId="35173"/>
    <cellStyle name="Обычный 3 2 8 2 2 7" xfId="12760"/>
    <cellStyle name="Обычный 3 2 8 2 2 7 2" xfId="41045"/>
    <cellStyle name="Обычный 3 2 8 2 2 8" xfId="15050"/>
    <cellStyle name="Обычный 3 2 8 2 2 8 2" xfId="43335"/>
    <cellStyle name="Обычный 3 2 8 2 2 9" xfId="19750"/>
    <cellStyle name="Обычный 3 2 8 2 2 9 2" xfId="48034"/>
    <cellStyle name="Обычный 3 2 8 2 3" xfId="1442"/>
    <cellStyle name="Обычный 3 2 8 2 3 10" xfId="29733"/>
    <cellStyle name="Обычный 3 2 8 2 3 11" xfId="58339"/>
    <cellStyle name="Обычный 3 2 8 2 3 12" xfId="59685"/>
    <cellStyle name="Обычный 3 2 8 2 3 2" xfId="3418"/>
    <cellStyle name="Обычный 3 2 8 2 3 2 2" xfId="12771"/>
    <cellStyle name="Обычный 3 2 8 2 3 2 2 2" xfId="41056"/>
    <cellStyle name="Обычный 3 2 8 2 3 2 3" xfId="17566"/>
    <cellStyle name="Обычный 3 2 8 2 3 2 3 2" xfId="45851"/>
    <cellStyle name="Обычный 3 2 8 2 3 2 4" xfId="26753"/>
    <cellStyle name="Обычный 3 2 8 2 3 2 4 2" xfId="55037"/>
    <cellStyle name="Обычный 3 2 8 2 3 2 5" xfId="31708"/>
    <cellStyle name="Обычный 3 2 8 2 3 2 6" xfId="61039"/>
    <cellStyle name="Обычный 3 2 8 2 3 3" xfId="5570"/>
    <cellStyle name="Обычный 3 2 8 2 3 3 2" xfId="12772"/>
    <cellStyle name="Обычный 3 2 8 2 3 3 2 2" xfId="41057"/>
    <cellStyle name="Обычный 3 2 8 2 3 3 3" xfId="26754"/>
    <cellStyle name="Обычный 3 2 8 2 3 3 3 2" xfId="55038"/>
    <cellStyle name="Обычный 3 2 8 2 3 3 4" xfId="33859"/>
    <cellStyle name="Обычный 3 2 8 2 3 4" xfId="6888"/>
    <cellStyle name="Обычный 3 2 8 2 3 4 2" xfId="12773"/>
    <cellStyle name="Обычный 3 2 8 2 3 4 2 2" xfId="41058"/>
    <cellStyle name="Обычный 3 2 8 2 3 4 3" xfId="26755"/>
    <cellStyle name="Обычный 3 2 8 2 3 4 3 2" xfId="55039"/>
    <cellStyle name="Обычный 3 2 8 2 3 4 4" xfId="35175"/>
    <cellStyle name="Обычный 3 2 8 2 3 5" xfId="12770"/>
    <cellStyle name="Обычный 3 2 8 2 3 5 2" xfId="41055"/>
    <cellStyle name="Обычный 3 2 8 2 3 6" xfId="15591"/>
    <cellStyle name="Обычный 3 2 8 2 3 6 2" xfId="43876"/>
    <cellStyle name="Обычный 3 2 8 2 3 7" xfId="19752"/>
    <cellStyle name="Обычный 3 2 8 2 3 7 2" xfId="48036"/>
    <cellStyle name="Обычный 3 2 8 2 3 8" xfId="21032"/>
    <cellStyle name="Обычный 3 2 8 2 3 8 2" xfId="49316"/>
    <cellStyle name="Обычный 3 2 8 2 3 9" xfId="26752"/>
    <cellStyle name="Обычный 3 2 8 2 3 9 2" xfId="55036"/>
    <cellStyle name="Обычный 3 2 8 2 4" xfId="1890"/>
    <cellStyle name="Обычный 3 2 8 2 4 2" xfId="3865"/>
    <cellStyle name="Обычный 3 2 8 2 4 2 2" xfId="12775"/>
    <cellStyle name="Обычный 3 2 8 2 4 2 2 2" xfId="41060"/>
    <cellStyle name="Обычный 3 2 8 2 4 2 3" xfId="18013"/>
    <cellStyle name="Обычный 3 2 8 2 4 2 3 2" xfId="46298"/>
    <cellStyle name="Обычный 3 2 8 2 4 2 4" xfId="26757"/>
    <cellStyle name="Обычный 3 2 8 2 4 2 4 2" xfId="55041"/>
    <cellStyle name="Обычный 3 2 8 2 4 2 5" xfId="32155"/>
    <cellStyle name="Обычный 3 2 8 2 4 3" xfId="12774"/>
    <cellStyle name="Обычный 3 2 8 2 4 3 2" xfId="41059"/>
    <cellStyle name="Обычный 3 2 8 2 4 4" xfId="16038"/>
    <cellStyle name="Обычный 3 2 8 2 4 4 2" xfId="44323"/>
    <cellStyle name="Обычный 3 2 8 2 4 5" xfId="26756"/>
    <cellStyle name="Обычный 3 2 8 2 4 5 2" xfId="55040"/>
    <cellStyle name="Обычный 3 2 8 2 4 6" xfId="30180"/>
    <cellStyle name="Обычный 3 2 8 2 4 7" xfId="61036"/>
    <cellStyle name="Обычный 3 2 8 2 5" xfId="2548"/>
    <cellStyle name="Обычный 3 2 8 2 5 2" xfId="12776"/>
    <cellStyle name="Обычный 3 2 8 2 5 2 2" xfId="41061"/>
    <cellStyle name="Обычный 3 2 8 2 5 3" xfId="16696"/>
    <cellStyle name="Обычный 3 2 8 2 5 3 2" xfId="44981"/>
    <cellStyle name="Обычный 3 2 8 2 5 4" xfId="26758"/>
    <cellStyle name="Обычный 3 2 8 2 5 4 2" xfId="55042"/>
    <cellStyle name="Обычный 3 2 8 2 5 5" xfId="30838"/>
    <cellStyle name="Обычный 3 2 8 2 6" xfId="5567"/>
    <cellStyle name="Обычный 3 2 8 2 6 2" xfId="12777"/>
    <cellStyle name="Обычный 3 2 8 2 6 2 2" xfId="41062"/>
    <cellStyle name="Обычный 3 2 8 2 6 3" xfId="26759"/>
    <cellStyle name="Обычный 3 2 8 2 6 3 2" xfId="55043"/>
    <cellStyle name="Обычный 3 2 8 2 6 4" xfId="33856"/>
    <cellStyle name="Обычный 3 2 8 2 7" xfId="6885"/>
    <cellStyle name="Обычный 3 2 8 2 7 2" xfId="12778"/>
    <cellStyle name="Обычный 3 2 8 2 7 2 2" xfId="41063"/>
    <cellStyle name="Обычный 3 2 8 2 7 3" xfId="26760"/>
    <cellStyle name="Обычный 3 2 8 2 7 3 2" xfId="55044"/>
    <cellStyle name="Обычный 3 2 8 2 7 4" xfId="35172"/>
    <cellStyle name="Обычный 3 2 8 2 8" xfId="12759"/>
    <cellStyle name="Обычный 3 2 8 2 8 2" xfId="41044"/>
    <cellStyle name="Обычный 3 2 8 2 9" xfId="14721"/>
    <cellStyle name="Обычный 3 2 8 2 9 2" xfId="43006"/>
    <cellStyle name="Обычный 3 2 8 3" xfId="734"/>
    <cellStyle name="Обычный 3 2 8 3 10" xfId="21033"/>
    <cellStyle name="Обычный 3 2 8 3 10 2" xfId="49317"/>
    <cellStyle name="Обычный 3 2 8 3 11" xfId="26761"/>
    <cellStyle name="Обычный 3 2 8 3 11 2" xfId="55045"/>
    <cellStyle name="Обычный 3 2 8 3 12" xfId="29028"/>
    <cellStyle name="Обычный 3 2 8 3 13" xfId="58340"/>
    <cellStyle name="Обычный 3 2 8 3 14" xfId="59686"/>
    <cellStyle name="Обычный 3 2 8 3 2" xfId="1444"/>
    <cellStyle name="Обычный 3 2 8 3 2 10" xfId="29735"/>
    <cellStyle name="Обычный 3 2 8 3 2 11" xfId="58341"/>
    <cellStyle name="Обычный 3 2 8 3 2 12" xfId="59687"/>
    <cellStyle name="Обычный 3 2 8 3 2 2" xfId="3420"/>
    <cellStyle name="Обычный 3 2 8 3 2 2 2" xfId="12781"/>
    <cellStyle name="Обычный 3 2 8 3 2 2 2 2" xfId="41066"/>
    <cellStyle name="Обычный 3 2 8 3 2 2 3" xfId="17568"/>
    <cellStyle name="Обычный 3 2 8 3 2 2 3 2" xfId="45853"/>
    <cellStyle name="Обычный 3 2 8 3 2 2 4" xfId="26763"/>
    <cellStyle name="Обычный 3 2 8 3 2 2 4 2" xfId="55047"/>
    <cellStyle name="Обычный 3 2 8 3 2 2 5" xfId="31710"/>
    <cellStyle name="Обычный 3 2 8 3 2 2 6" xfId="61041"/>
    <cellStyle name="Обычный 3 2 8 3 2 3" xfId="5572"/>
    <cellStyle name="Обычный 3 2 8 3 2 3 2" xfId="12782"/>
    <cellStyle name="Обычный 3 2 8 3 2 3 2 2" xfId="41067"/>
    <cellStyle name="Обычный 3 2 8 3 2 3 3" xfId="26764"/>
    <cellStyle name="Обычный 3 2 8 3 2 3 3 2" xfId="55048"/>
    <cellStyle name="Обычный 3 2 8 3 2 3 4" xfId="33861"/>
    <cellStyle name="Обычный 3 2 8 3 2 4" xfId="6890"/>
    <cellStyle name="Обычный 3 2 8 3 2 4 2" xfId="12783"/>
    <cellStyle name="Обычный 3 2 8 3 2 4 2 2" xfId="41068"/>
    <cellStyle name="Обычный 3 2 8 3 2 4 3" xfId="26765"/>
    <cellStyle name="Обычный 3 2 8 3 2 4 3 2" xfId="55049"/>
    <cellStyle name="Обычный 3 2 8 3 2 4 4" xfId="35177"/>
    <cellStyle name="Обычный 3 2 8 3 2 5" xfId="12780"/>
    <cellStyle name="Обычный 3 2 8 3 2 5 2" xfId="41065"/>
    <cellStyle name="Обычный 3 2 8 3 2 6" xfId="15593"/>
    <cellStyle name="Обычный 3 2 8 3 2 6 2" xfId="43878"/>
    <cellStyle name="Обычный 3 2 8 3 2 7" xfId="19754"/>
    <cellStyle name="Обычный 3 2 8 3 2 7 2" xfId="48038"/>
    <cellStyle name="Обычный 3 2 8 3 2 8" xfId="21034"/>
    <cellStyle name="Обычный 3 2 8 3 2 8 2" xfId="49318"/>
    <cellStyle name="Обычный 3 2 8 3 2 9" xfId="26762"/>
    <cellStyle name="Обычный 3 2 8 3 2 9 2" xfId="55046"/>
    <cellStyle name="Обычный 3 2 8 3 3" xfId="2055"/>
    <cellStyle name="Обычный 3 2 8 3 3 2" xfId="4030"/>
    <cellStyle name="Обычный 3 2 8 3 3 2 2" xfId="12785"/>
    <cellStyle name="Обычный 3 2 8 3 3 2 2 2" xfId="41070"/>
    <cellStyle name="Обычный 3 2 8 3 3 2 3" xfId="18178"/>
    <cellStyle name="Обычный 3 2 8 3 3 2 3 2" xfId="46463"/>
    <cellStyle name="Обычный 3 2 8 3 3 2 4" xfId="26767"/>
    <cellStyle name="Обычный 3 2 8 3 3 2 4 2" xfId="55051"/>
    <cellStyle name="Обычный 3 2 8 3 3 2 5" xfId="32320"/>
    <cellStyle name="Обычный 3 2 8 3 3 3" xfId="12784"/>
    <cellStyle name="Обычный 3 2 8 3 3 3 2" xfId="41069"/>
    <cellStyle name="Обычный 3 2 8 3 3 4" xfId="16203"/>
    <cellStyle name="Обычный 3 2 8 3 3 4 2" xfId="44488"/>
    <cellStyle name="Обычный 3 2 8 3 3 5" xfId="26766"/>
    <cellStyle name="Обычный 3 2 8 3 3 5 2" xfId="55050"/>
    <cellStyle name="Обычный 3 2 8 3 3 6" xfId="30345"/>
    <cellStyle name="Обычный 3 2 8 3 3 7" xfId="61040"/>
    <cellStyle name="Обычный 3 2 8 3 4" xfId="2713"/>
    <cellStyle name="Обычный 3 2 8 3 4 2" xfId="12786"/>
    <cellStyle name="Обычный 3 2 8 3 4 2 2" xfId="41071"/>
    <cellStyle name="Обычный 3 2 8 3 4 3" xfId="16861"/>
    <cellStyle name="Обычный 3 2 8 3 4 3 2" xfId="45146"/>
    <cellStyle name="Обычный 3 2 8 3 4 4" xfId="26768"/>
    <cellStyle name="Обычный 3 2 8 3 4 4 2" xfId="55052"/>
    <cellStyle name="Обычный 3 2 8 3 4 5" xfId="31003"/>
    <cellStyle name="Обычный 3 2 8 3 5" xfId="5571"/>
    <cellStyle name="Обычный 3 2 8 3 5 2" xfId="12787"/>
    <cellStyle name="Обычный 3 2 8 3 5 2 2" xfId="41072"/>
    <cellStyle name="Обычный 3 2 8 3 5 3" xfId="26769"/>
    <cellStyle name="Обычный 3 2 8 3 5 3 2" xfId="55053"/>
    <cellStyle name="Обычный 3 2 8 3 5 4" xfId="33860"/>
    <cellStyle name="Обычный 3 2 8 3 6" xfId="6889"/>
    <cellStyle name="Обычный 3 2 8 3 6 2" xfId="12788"/>
    <cellStyle name="Обычный 3 2 8 3 6 2 2" xfId="41073"/>
    <cellStyle name="Обычный 3 2 8 3 6 3" xfId="26770"/>
    <cellStyle name="Обычный 3 2 8 3 6 3 2" xfId="55054"/>
    <cellStyle name="Обычный 3 2 8 3 6 4" xfId="35176"/>
    <cellStyle name="Обычный 3 2 8 3 7" xfId="12779"/>
    <cellStyle name="Обычный 3 2 8 3 7 2" xfId="41064"/>
    <cellStyle name="Обычный 3 2 8 3 8" xfId="14886"/>
    <cellStyle name="Обычный 3 2 8 3 8 2" xfId="43171"/>
    <cellStyle name="Обычный 3 2 8 3 9" xfId="19753"/>
    <cellStyle name="Обычный 3 2 8 3 9 2" xfId="48037"/>
    <cellStyle name="Обычный 3 2 8 4" xfId="1441"/>
    <cellStyle name="Обычный 3 2 8 4 10" xfId="29732"/>
    <cellStyle name="Обычный 3 2 8 4 11" xfId="58342"/>
    <cellStyle name="Обычный 3 2 8 4 12" xfId="59688"/>
    <cellStyle name="Обычный 3 2 8 4 2" xfId="3417"/>
    <cellStyle name="Обычный 3 2 8 4 2 2" xfId="12790"/>
    <cellStyle name="Обычный 3 2 8 4 2 2 2" xfId="41075"/>
    <cellStyle name="Обычный 3 2 8 4 2 3" xfId="17565"/>
    <cellStyle name="Обычный 3 2 8 4 2 3 2" xfId="45850"/>
    <cellStyle name="Обычный 3 2 8 4 2 4" xfId="26772"/>
    <cellStyle name="Обычный 3 2 8 4 2 4 2" xfId="55056"/>
    <cellStyle name="Обычный 3 2 8 4 2 5" xfId="31707"/>
    <cellStyle name="Обычный 3 2 8 4 2 6" xfId="61042"/>
    <cellStyle name="Обычный 3 2 8 4 3" xfId="5573"/>
    <cellStyle name="Обычный 3 2 8 4 3 2" xfId="12791"/>
    <cellStyle name="Обычный 3 2 8 4 3 2 2" xfId="41076"/>
    <cellStyle name="Обычный 3 2 8 4 3 3" xfId="26773"/>
    <cellStyle name="Обычный 3 2 8 4 3 3 2" xfId="55057"/>
    <cellStyle name="Обычный 3 2 8 4 3 4" xfId="33862"/>
    <cellStyle name="Обычный 3 2 8 4 4" xfId="6891"/>
    <cellStyle name="Обычный 3 2 8 4 4 2" xfId="12792"/>
    <cellStyle name="Обычный 3 2 8 4 4 2 2" xfId="41077"/>
    <cellStyle name="Обычный 3 2 8 4 4 3" xfId="26774"/>
    <cellStyle name="Обычный 3 2 8 4 4 3 2" xfId="55058"/>
    <cellStyle name="Обычный 3 2 8 4 4 4" xfId="35178"/>
    <cellStyle name="Обычный 3 2 8 4 5" xfId="12789"/>
    <cellStyle name="Обычный 3 2 8 4 5 2" xfId="41074"/>
    <cellStyle name="Обычный 3 2 8 4 6" xfId="15590"/>
    <cellStyle name="Обычный 3 2 8 4 6 2" xfId="43875"/>
    <cellStyle name="Обычный 3 2 8 4 7" xfId="19755"/>
    <cellStyle name="Обычный 3 2 8 4 7 2" xfId="48039"/>
    <cellStyle name="Обычный 3 2 8 4 8" xfId="21035"/>
    <cellStyle name="Обычный 3 2 8 4 8 2" xfId="49319"/>
    <cellStyle name="Обычный 3 2 8 4 9" xfId="26771"/>
    <cellStyle name="Обычный 3 2 8 4 9 2" xfId="55055"/>
    <cellStyle name="Обычный 3 2 8 5" xfId="1726"/>
    <cellStyle name="Обычный 3 2 8 5 2" xfId="3701"/>
    <cellStyle name="Обычный 3 2 8 5 2 2" xfId="12794"/>
    <cellStyle name="Обычный 3 2 8 5 2 2 2" xfId="41079"/>
    <cellStyle name="Обычный 3 2 8 5 2 3" xfId="17849"/>
    <cellStyle name="Обычный 3 2 8 5 2 3 2" xfId="46134"/>
    <cellStyle name="Обычный 3 2 8 5 2 4" xfId="26776"/>
    <cellStyle name="Обычный 3 2 8 5 2 4 2" xfId="55060"/>
    <cellStyle name="Обычный 3 2 8 5 2 5" xfId="31991"/>
    <cellStyle name="Обычный 3 2 8 5 3" xfId="12793"/>
    <cellStyle name="Обычный 3 2 8 5 3 2" xfId="41078"/>
    <cellStyle name="Обычный 3 2 8 5 4" xfId="15874"/>
    <cellStyle name="Обычный 3 2 8 5 4 2" xfId="44159"/>
    <cellStyle name="Обычный 3 2 8 5 5" xfId="26775"/>
    <cellStyle name="Обычный 3 2 8 5 5 2" xfId="55059"/>
    <cellStyle name="Обычный 3 2 8 5 6" xfId="30016"/>
    <cellStyle name="Обычный 3 2 8 5 7" xfId="61035"/>
    <cellStyle name="Обычный 3 2 8 6" xfId="2384"/>
    <cellStyle name="Обычный 3 2 8 6 2" xfId="12795"/>
    <cellStyle name="Обычный 3 2 8 6 2 2" xfId="41080"/>
    <cellStyle name="Обычный 3 2 8 6 3" xfId="16532"/>
    <cellStyle name="Обычный 3 2 8 6 3 2" xfId="44817"/>
    <cellStyle name="Обычный 3 2 8 6 4" xfId="26777"/>
    <cellStyle name="Обычный 3 2 8 6 4 2" xfId="55061"/>
    <cellStyle name="Обычный 3 2 8 6 5" xfId="30674"/>
    <cellStyle name="Обычный 3 2 8 7" xfId="4324"/>
    <cellStyle name="Обычный 3 2 8 7 2" xfId="12796"/>
    <cellStyle name="Обычный 3 2 8 7 2 2" xfId="41081"/>
    <cellStyle name="Обычный 3 2 8 7 3" xfId="18472"/>
    <cellStyle name="Обычный 3 2 8 7 3 2" xfId="46757"/>
    <cellStyle name="Обычный 3 2 8 7 4" xfId="26778"/>
    <cellStyle name="Обычный 3 2 8 7 4 2" xfId="55062"/>
    <cellStyle name="Обычный 3 2 8 7 5" xfId="32614"/>
    <cellStyle name="Обычный 3 2 8 8" xfId="4487"/>
    <cellStyle name="Обычный 3 2 8 8 2" xfId="12797"/>
    <cellStyle name="Обычный 3 2 8 8 2 2" xfId="41082"/>
    <cellStyle name="Обычный 3 2 8 8 3" xfId="18635"/>
    <cellStyle name="Обычный 3 2 8 8 3 2" xfId="46920"/>
    <cellStyle name="Обычный 3 2 8 8 4" xfId="26779"/>
    <cellStyle name="Обычный 3 2 8 8 4 2" xfId="55063"/>
    <cellStyle name="Обычный 3 2 8 8 5" xfId="32777"/>
    <cellStyle name="Обычный 3 2 8 9" xfId="5566"/>
    <cellStyle name="Обычный 3 2 8 9 2" xfId="12798"/>
    <cellStyle name="Обычный 3 2 8 9 2 2" xfId="41083"/>
    <cellStyle name="Обычный 3 2 8 9 3" xfId="26780"/>
    <cellStyle name="Обычный 3 2 8 9 3 2" xfId="55064"/>
    <cellStyle name="Обычный 3 2 8 9 4" xfId="33855"/>
    <cellStyle name="Обычный 3 2 9" xfId="525"/>
    <cellStyle name="Обычный 3 2 9 10" xfId="19756"/>
    <cellStyle name="Обычный 3 2 9 10 2" xfId="48040"/>
    <cellStyle name="Обычный 3 2 9 11" xfId="21036"/>
    <cellStyle name="Обычный 3 2 9 11 2" xfId="49320"/>
    <cellStyle name="Обычный 3 2 9 12" xfId="26781"/>
    <cellStyle name="Обычный 3 2 9 12 2" xfId="55065"/>
    <cellStyle name="Обычный 3 2 9 13" xfId="28826"/>
    <cellStyle name="Обычный 3 2 9 14" xfId="58343"/>
    <cellStyle name="Обычный 3 2 9 15" xfId="59689"/>
    <cellStyle name="Обычный 3 2 9 2" xfId="863"/>
    <cellStyle name="Обычный 3 2 9 2 10" xfId="21037"/>
    <cellStyle name="Обычный 3 2 9 2 10 2" xfId="49321"/>
    <cellStyle name="Обычный 3 2 9 2 11" xfId="26782"/>
    <cellStyle name="Обычный 3 2 9 2 11 2" xfId="55066"/>
    <cellStyle name="Обычный 3 2 9 2 12" xfId="29155"/>
    <cellStyle name="Обычный 3 2 9 2 13" xfId="58344"/>
    <cellStyle name="Обычный 3 2 9 2 14" xfId="59690"/>
    <cellStyle name="Обычный 3 2 9 2 2" xfId="1446"/>
    <cellStyle name="Обычный 3 2 9 2 2 10" xfId="29737"/>
    <cellStyle name="Обычный 3 2 9 2 2 11" xfId="58345"/>
    <cellStyle name="Обычный 3 2 9 2 2 12" xfId="59691"/>
    <cellStyle name="Обычный 3 2 9 2 2 2" xfId="3422"/>
    <cellStyle name="Обычный 3 2 9 2 2 2 2" xfId="12802"/>
    <cellStyle name="Обычный 3 2 9 2 2 2 2 2" xfId="41087"/>
    <cellStyle name="Обычный 3 2 9 2 2 2 3" xfId="17570"/>
    <cellStyle name="Обычный 3 2 9 2 2 2 3 2" xfId="45855"/>
    <cellStyle name="Обычный 3 2 9 2 2 2 4" xfId="26784"/>
    <cellStyle name="Обычный 3 2 9 2 2 2 4 2" xfId="55068"/>
    <cellStyle name="Обычный 3 2 9 2 2 2 5" xfId="31712"/>
    <cellStyle name="Обычный 3 2 9 2 2 2 6" xfId="61045"/>
    <cellStyle name="Обычный 3 2 9 2 2 3" xfId="5576"/>
    <cellStyle name="Обычный 3 2 9 2 2 3 2" xfId="12803"/>
    <cellStyle name="Обычный 3 2 9 2 2 3 2 2" xfId="41088"/>
    <cellStyle name="Обычный 3 2 9 2 2 3 3" xfId="26785"/>
    <cellStyle name="Обычный 3 2 9 2 2 3 3 2" xfId="55069"/>
    <cellStyle name="Обычный 3 2 9 2 2 3 4" xfId="33865"/>
    <cellStyle name="Обычный 3 2 9 2 2 4" xfId="6894"/>
    <cellStyle name="Обычный 3 2 9 2 2 4 2" xfId="12804"/>
    <cellStyle name="Обычный 3 2 9 2 2 4 2 2" xfId="41089"/>
    <cellStyle name="Обычный 3 2 9 2 2 4 3" xfId="26786"/>
    <cellStyle name="Обычный 3 2 9 2 2 4 3 2" xfId="55070"/>
    <cellStyle name="Обычный 3 2 9 2 2 4 4" xfId="35181"/>
    <cellStyle name="Обычный 3 2 9 2 2 5" xfId="12801"/>
    <cellStyle name="Обычный 3 2 9 2 2 5 2" xfId="41086"/>
    <cellStyle name="Обычный 3 2 9 2 2 6" xfId="15595"/>
    <cellStyle name="Обычный 3 2 9 2 2 6 2" xfId="43880"/>
    <cellStyle name="Обычный 3 2 9 2 2 7" xfId="19758"/>
    <cellStyle name="Обычный 3 2 9 2 2 7 2" xfId="48042"/>
    <cellStyle name="Обычный 3 2 9 2 2 8" xfId="21038"/>
    <cellStyle name="Обычный 3 2 9 2 2 8 2" xfId="49322"/>
    <cellStyle name="Обычный 3 2 9 2 2 9" xfId="26783"/>
    <cellStyle name="Обычный 3 2 9 2 2 9 2" xfId="55067"/>
    <cellStyle name="Обычный 3 2 9 2 3" xfId="2182"/>
    <cellStyle name="Обычный 3 2 9 2 3 2" xfId="4157"/>
    <cellStyle name="Обычный 3 2 9 2 3 2 2" xfId="12806"/>
    <cellStyle name="Обычный 3 2 9 2 3 2 2 2" xfId="41091"/>
    <cellStyle name="Обычный 3 2 9 2 3 2 3" xfId="18305"/>
    <cellStyle name="Обычный 3 2 9 2 3 2 3 2" xfId="46590"/>
    <cellStyle name="Обычный 3 2 9 2 3 2 4" xfId="26788"/>
    <cellStyle name="Обычный 3 2 9 2 3 2 4 2" xfId="55072"/>
    <cellStyle name="Обычный 3 2 9 2 3 2 5" xfId="32447"/>
    <cellStyle name="Обычный 3 2 9 2 3 3" xfId="12805"/>
    <cellStyle name="Обычный 3 2 9 2 3 3 2" xfId="41090"/>
    <cellStyle name="Обычный 3 2 9 2 3 4" xfId="16330"/>
    <cellStyle name="Обычный 3 2 9 2 3 4 2" xfId="44615"/>
    <cellStyle name="Обычный 3 2 9 2 3 5" xfId="26787"/>
    <cellStyle name="Обычный 3 2 9 2 3 5 2" xfId="55071"/>
    <cellStyle name="Обычный 3 2 9 2 3 6" xfId="30472"/>
    <cellStyle name="Обычный 3 2 9 2 3 7" xfId="61044"/>
    <cellStyle name="Обычный 3 2 9 2 4" xfId="2840"/>
    <cellStyle name="Обычный 3 2 9 2 4 2" xfId="12807"/>
    <cellStyle name="Обычный 3 2 9 2 4 2 2" xfId="41092"/>
    <cellStyle name="Обычный 3 2 9 2 4 3" xfId="16988"/>
    <cellStyle name="Обычный 3 2 9 2 4 3 2" xfId="45273"/>
    <cellStyle name="Обычный 3 2 9 2 4 4" xfId="26789"/>
    <cellStyle name="Обычный 3 2 9 2 4 4 2" xfId="55073"/>
    <cellStyle name="Обычный 3 2 9 2 4 5" xfId="31130"/>
    <cellStyle name="Обычный 3 2 9 2 5" xfId="5575"/>
    <cellStyle name="Обычный 3 2 9 2 5 2" xfId="12808"/>
    <cellStyle name="Обычный 3 2 9 2 5 2 2" xfId="41093"/>
    <cellStyle name="Обычный 3 2 9 2 5 3" xfId="26790"/>
    <cellStyle name="Обычный 3 2 9 2 5 3 2" xfId="55074"/>
    <cellStyle name="Обычный 3 2 9 2 5 4" xfId="33864"/>
    <cellStyle name="Обычный 3 2 9 2 6" xfId="6893"/>
    <cellStyle name="Обычный 3 2 9 2 6 2" xfId="12809"/>
    <cellStyle name="Обычный 3 2 9 2 6 2 2" xfId="41094"/>
    <cellStyle name="Обычный 3 2 9 2 6 3" xfId="26791"/>
    <cellStyle name="Обычный 3 2 9 2 6 3 2" xfId="55075"/>
    <cellStyle name="Обычный 3 2 9 2 6 4" xfId="35180"/>
    <cellStyle name="Обычный 3 2 9 2 7" xfId="12800"/>
    <cellStyle name="Обычный 3 2 9 2 7 2" xfId="41085"/>
    <cellStyle name="Обычный 3 2 9 2 8" xfId="15013"/>
    <cellStyle name="Обычный 3 2 9 2 8 2" xfId="43298"/>
    <cellStyle name="Обычный 3 2 9 2 9" xfId="19757"/>
    <cellStyle name="Обычный 3 2 9 2 9 2" xfId="48041"/>
    <cellStyle name="Обычный 3 2 9 3" xfId="1445"/>
    <cellStyle name="Обычный 3 2 9 3 10" xfId="29736"/>
    <cellStyle name="Обычный 3 2 9 3 11" xfId="58346"/>
    <cellStyle name="Обычный 3 2 9 3 12" xfId="59692"/>
    <cellStyle name="Обычный 3 2 9 3 2" xfId="3421"/>
    <cellStyle name="Обычный 3 2 9 3 2 2" xfId="12811"/>
    <cellStyle name="Обычный 3 2 9 3 2 2 2" xfId="41096"/>
    <cellStyle name="Обычный 3 2 9 3 2 3" xfId="17569"/>
    <cellStyle name="Обычный 3 2 9 3 2 3 2" xfId="45854"/>
    <cellStyle name="Обычный 3 2 9 3 2 4" xfId="26793"/>
    <cellStyle name="Обычный 3 2 9 3 2 4 2" xfId="55077"/>
    <cellStyle name="Обычный 3 2 9 3 2 5" xfId="31711"/>
    <cellStyle name="Обычный 3 2 9 3 2 6" xfId="61046"/>
    <cellStyle name="Обычный 3 2 9 3 3" xfId="5577"/>
    <cellStyle name="Обычный 3 2 9 3 3 2" xfId="12812"/>
    <cellStyle name="Обычный 3 2 9 3 3 2 2" xfId="41097"/>
    <cellStyle name="Обычный 3 2 9 3 3 3" xfId="26794"/>
    <cellStyle name="Обычный 3 2 9 3 3 3 2" xfId="55078"/>
    <cellStyle name="Обычный 3 2 9 3 3 4" xfId="33866"/>
    <cellStyle name="Обычный 3 2 9 3 4" xfId="6895"/>
    <cellStyle name="Обычный 3 2 9 3 4 2" xfId="12813"/>
    <cellStyle name="Обычный 3 2 9 3 4 2 2" xfId="41098"/>
    <cellStyle name="Обычный 3 2 9 3 4 3" xfId="26795"/>
    <cellStyle name="Обычный 3 2 9 3 4 3 2" xfId="55079"/>
    <cellStyle name="Обычный 3 2 9 3 4 4" xfId="35182"/>
    <cellStyle name="Обычный 3 2 9 3 5" xfId="12810"/>
    <cellStyle name="Обычный 3 2 9 3 5 2" xfId="41095"/>
    <cellStyle name="Обычный 3 2 9 3 6" xfId="15594"/>
    <cellStyle name="Обычный 3 2 9 3 6 2" xfId="43879"/>
    <cellStyle name="Обычный 3 2 9 3 7" xfId="19759"/>
    <cellStyle name="Обычный 3 2 9 3 7 2" xfId="48043"/>
    <cellStyle name="Обычный 3 2 9 3 8" xfId="21039"/>
    <cellStyle name="Обычный 3 2 9 3 8 2" xfId="49323"/>
    <cellStyle name="Обычный 3 2 9 3 9" xfId="26792"/>
    <cellStyle name="Обычный 3 2 9 3 9 2" xfId="55076"/>
    <cellStyle name="Обычный 3 2 9 4" xfId="1853"/>
    <cellStyle name="Обычный 3 2 9 4 2" xfId="3828"/>
    <cellStyle name="Обычный 3 2 9 4 2 2" xfId="12815"/>
    <cellStyle name="Обычный 3 2 9 4 2 2 2" xfId="41100"/>
    <cellStyle name="Обычный 3 2 9 4 2 3" xfId="17976"/>
    <cellStyle name="Обычный 3 2 9 4 2 3 2" xfId="46261"/>
    <cellStyle name="Обычный 3 2 9 4 2 4" xfId="26797"/>
    <cellStyle name="Обычный 3 2 9 4 2 4 2" xfId="55081"/>
    <cellStyle name="Обычный 3 2 9 4 2 5" xfId="32118"/>
    <cellStyle name="Обычный 3 2 9 4 3" xfId="12814"/>
    <cellStyle name="Обычный 3 2 9 4 3 2" xfId="41099"/>
    <cellStyle name="Обычный 3 2 9 4 4" xfId="16001"/>
    <cellStyle name="Обычный 3 2 9 4 4 2" xfId="44286"/>
    <cellStyle name="Обычный 3 2 9 4 5" xfId="26796"/>
    <cellStyle name="Обычный 3 2 9 4 5 2" xfId="55080"/>
    <cellStyle name="Обычный 3 2 9 4 6" xfId="30143"/>
    <cellStyle name="Обычный 3 2 9 4 7" xfId="61043"/>
    <cellStyle name="Обычный 3 2 9 5" xfId="2511"/>
    <cellStyle name="Обычный 3 2 9 5 2" xfId="12816"/>
    <cellStyle name="Обычный 3 2 9 5 2 2" xfId="41101"/>
    <cellStyle name="Обычный 3 2 9 5 3" xfId="16659"/>
    <cellStyle name="Обычный 3 2 9 5 3 2" xfId="44944"/>
    <cellStyle name="Обычный 3 2 9 5 4" xfId="26798"/>
    <cellStyle name="Обычный 3 2 9 5 4 2" xfId="55082"/>
    <cellStyle name="Обычный 3 2 9 5 5" xfId="30801"/>
    <cellStyle name="Обычный 3 2 9 6" xfId="5574"/>
    <cellStyle name="Обычный 3 2 9 6 2" xfId="12817"/>
    <cellStyle name="Обычный 3 2 9 6 2 2" xfId="41102"/>
    <cellStyle name="Обычный 3 2 9 6 3" xfId="26799"/>
    <cellStyle name="Обычный 3 2 9 6 3 2" xfId="55083"/>
    <cellStyle name="Обычный 3 2 9 6 4" xfId="33863"/>
    <cellStyle name="Обычный 3 2 9 7" xfId="6892"/>
    <cellStyle name="Обычный 3 2 9 7 2" xfId="12818"/>
    <cellStyle name="Обычный 3 2 9 7 2 2" xfId="41103"/>
    <cellStyle name="Обычный 3 2 9 7 3" xfId="26800"/>
    <cellStyle name="Обычный 3 2 9 7 3 2" xfId="55084"/>
    <cellStyle name="Обычный 3 2 9 7 4" xfId="35179"/>
    <cellStyle name="Обычный 3 2 9 8" xfId="12799"/>
    <cellStyle name="Обычный 3 2 9 8 2" xfId="41084"/>
    <cellStyle name="Обычный 3 2 9 9" xfId="14684"/>
    <cellStyle name="Обычный 3 2 9 9 2" xfId="42969"/>
    <cellStyle name="Обычный 3 20" xfId="7285"/>
    <cellStyle name="Обычный 3 20 2" xfId="12819"/>
    <cellStyle name="Обычный 3 20 2 2" xfId="41104"/>
    <cellStyle name="Обычный 3 20 3" xfId="26801"/>
    <cellStyle name="Обычный 3 20 3 2" xfId="55085"/>
    <cellStyle name="Обычный 3 20 4" xfId="35570"/>
    <cellStyle name="Обычный 3 21" xfId="11144"/>
    <cellStyle name="Обычный 3 21 2" xfId="39429"/>
    <cellStyle name="Обычный 3 22" xfId="14519"/>
    <cellStyle name="Обычный 3 22 2" xfId="42804"/>
    <cellStyle name="Обычный 3 23" xfId="18796"/>
    <cellStyle name="Обычный 3 23 2" xfId="47080"/>
    <cellStyle name="Обычный 3 24" xfId="20728"/>
    <cellStyle name="Обычный 3 24 2" xfId="49012"/>
    <cellStyle name="Обычный 3 25" xfId="25126"/>
    <cellStyle name="Обычный 3 25 2" xfId="53410"/>
    <cellStyle name="Обычный 3 26" xfId="28499"/>
    <cellStyle name="Обычный 3 26 2" xfId="56783"/>
    <cellStyle name="Обычный 3 27" xfId="28661"/>
    <cellStyle name="Обычный 3 28" xfId="56943"/>
    <cellStyle name="Обычный 3 29" xfId="57144"/>
    <cellStyle name="Обычный 3 29 2" xfId="57311"/>
    <cellStyle name="Обычный 3 3" xfId="321"/>
    <cellStyle name="Обычный 3 3 10" xfId="1447"/>
    <cellStyle name="Обычный 3 3 10 10" xfId="29738"/>
    <cellStyle name="Обычный 3 3 10 11" xfId="58348"/>
    <cellStyle name="Обычный 3 3 10 12" xfId="59694"/>
    <cellStyle name="Обычный 3 3 10 2" xfId="3423"/>
    <cellStyle name="Обычный 3 3 10 2 2" xfId="12822"/>
    <cellStyle name="Обычный 3 3 10 2 2 2" xfId="41107"/>
    <cellStyle name="Обычный 3 3 10 2 3" xfId="17571"/>
    <cellStyle name="Обычный 3 3 10 2 3 2" xfId="45856"/>
    <cellStyle name="Обычный 3 3 10 2 4" xfId="26804"/>
    <cellStyle name="Обычный 3 3 10 2 4 2" xfId="55088"/>
    <cellStyle name="Обычный 3 3 10 2 5" xfId="31713"/>
    <cellStyle name="Обычный 3 3 10 2 6" xfId="61048"/>
    <cellStyle name="Обычный 3 3 10 3" xfId="5579"/>
    <cellStyle name="Обычный 3 3 10 3 2" xfId="12823"/>
    <cellStyle name="Обычный 3 3 10 3 2 2" xfId="41108"/>
    <cellStyle name="Обычный 3 3 10 3 3" xfId="26805"/>
    <cellStyle name="Обычный 3 3 10 3 3 2" xfId="55089"/>
    <cellStyle name="Обычный 3 3 10 3 4" xfId="33868"/>
    <cellStyle name="Обычный 3 3 10 4" xfId="6897"/>
    <cellStyle name="Обычный 3 3 10 4 2" xfId="12824"/>
    <cellStyle name="Обычный 3 3 10 4 2 2" xfId="41109"/>
    <cellStyle name="Обычный 3 3 10 4 3" xfId="26806"/>
    <cellStyle name="Обычный 3 3 10 4 3 2" xfId="55090"/>
    <cellStyle name="Обычный 3 3 10 4 4" xfId="35184"/>
    <cellStyle name="Обычный 3 3 10 5" xfId="12821"/>
    <cellStyle name="Обычный 3 3 10 5 2" xfId="41106"/>
    <cellStyle name="Обычный 3 3 10 6" xfId="15596"/>
    <cellStyle name="Обычный 3 3 10 6 2" xfId="43881"/>
    <cellStyle name="Обычный 3 3 10 7" xfId="19760"/>
    <cellStyle name="Обычный 3 3 10 7 2" xfId="48044"/>
    <cellStyle name="Обычный 3 3 10 8" xfId="21041"/>
    <cellStyle name="Обычный 3 3 10 8 2" xfId="49325"/>
    <cellStyle name="Обычный 3 3 10 9" xfId="26803"/>
    <cellStyle name="Обычный 3 3 10 9 2" xfId="55087"/>
    <cellStyle name="Обычный 3 3 11" xfId="1727"/>
    <cellStyle name="Обычный 3 3 11 2" xfId="3702"/>
    <cellStyle name="Обычный 3 3 11 2 2" xfId="12826"/>
    <cellStyle name="Обычный 3 3 11 2 2 2" xfId="41111"/>
    <cellStyle name="Обычный 3 3 11 2 3" xfId="17850"/>
    <cellStyle name="Обычный 3 3 11 2 3 2" xfId="46135"/>
    <cellStyle name="Обычный 3 3 11 2 4" xfId="26808"/>
    <cellStyle name="Обычный 3 3 11 2 4 2" xfId="55092"/>
    <cellStyle name="Обычный 3 3 11 2 5" xfId="31992"/>
    <cellStyle name="Обычный 3 3 11 3" xfId="12825"/>
    <cellStyle name="Обычный 3 3 11 3 2" xfId="41110"/>
    <cellStyle name="Обычный 3 3 11 4" xfId="15875"/>
    <cellStyle name="Обычный 3 3 11 4 2" xfId="44160"/>
    <cellStyle name="Обычный 3 3 11 5" xfId="26807"/>
    <cellStyle name="Обычный 3 3 11 5 2" xfId="55091"/>
    <cellStyle name="Обычный 3 3 11 6" xfId="30017"/>
    <cellStyle name="Обычный 3 3 11 7" xfId="61047"/>
    <cellStyle name="Обычный 3 3 12" xfId="2385"/>
    <cellStyle name="Обычный 3 3 12 2" xfId="12827"/>
    <cellStyle name="Обычный 3 3 12 2 2" xfId="41112"/>
    <cellStyle name="Обычный 3 3 12 3" xfId="16533"/>
    <cellStyle name="Обычный 3 3 12 3 2" xfId="44818"/>
    <cellStyle name="Обычный 3 3 12 4" xfId="26809"/>
    <cellStyle name="Обычный 3 3 12 4 2" xfId="55093"/>
    <cellStyle name="Обычный 3 3 12 5" xfId="30675"/>
    <cellStyle name="Обычный 3 3 13" xfId="4236"/>
    <cellStyle name="Обычный 3 3 13 2" xfId="12828"/>
    <cellStyle name="Обычный 3 3 13 2 2" xfId="41113"/>
    <cellStyle name="Обычный 3 3 13 3" xfId="18384"/>
    <cellStyle name="Обычный 3 3 13 3 2" xfId="46669"/>
    <cellStyle name="Обычный 3 3 13 4" xfId="26810"/>
    <cellStyle name="Обычный 3 3 13 4 2" xfId="55094"/>
    <cellStyle name="Обычный 3 3 13 5" xfId="32526"/>
    <cellStyle name="Обычный 3 3 14" xfId="4399"/>
    <cellStyle name="Обычный 3 3 14 2" xfId="12829"/>
    <cellStyle name="Обычный 3 3 14 2 2" xfId="41114"/>
    <cellStyle name="Обычный 3 3 14 3" xfId="18547"/>
    <cellStyle name="Обычный 3 3 14 3 2" xfId="46832"/>
    <cellStyle name="Обычный 3 3 14 4" xfId="26811"/>
    <cellStyle name="Обычный 3 3 14 4 2" xfId="55095"/>
    <cellStyle name="Обычный 3 3 14 5" xfId="32689"/>
    <cellStyle name="Обычный 3 3 15" xfId="5578"/>
    <cellStyle name="Обычный 3 3 15 2" xfId="12830"/>
    <cellStyle name="Обычный 3 3 15 2 2" xfId="41115"/>
    <cellStyle name="Обычный 3 3 15 3" xfId="26812"/>
    <cellStyle name="Обычный 3 3 15 3 2" xfId="55096"/>
    <cellStyle name="Обычный 3 3 15 4" xfId="33867"/>
    <cellStyle name="Обычный 3 3 16" xfId="6896"/>
    <cellStyle name="Обычный 3 3 16 2" xfId="12831"/>
    <cellStyle name="Обычный 3 3 16 2 2" xfId="41116"/>
    <cellStyle name="Обычный 3 3 16 3" xfId="26813"/>
    <cellStyle name="Обычный 3 3 16 3 2" xfId="55097"/>
    <cellStyle name="Обычный 3 3 16 4" xfId="35183"/>
    <cellStyle name="Обычный 3 3 17" xfId="7322"/>
    <cellStyle name="Обычный 3 3 17 2" xfId="12832"/>
    <cellStyle name="Обычный 3 3 17 2 2" xfId="41117"/>
    <cellStyle name="Обычный 3 3 17 3" xfId="26814"/>
    <cellStyle name="Обычный 3 3 17 3 2" xfId="55098"/>
    <cellStyle name="Обычный 3 3 17 4" xfId="35607"/>
    <cellStyle name="Обычный 3 3 18" xfId="12820"/>
    <cellStyle name="Обычный 3 3 18 2" xfId="41105"/>
    <cellStyle name="Обычный 3 3 19" xfId="14558"/>
    <cellStyle name="Обычный 3 3 19 2" xfId="42843"/>
    <cellStyle name="Обычный 3 3 2" xfId="322"/>
    <cellStyle name="Обычный 3 3 2 10" xfId="2386"/>
    <cellStyle name="Обычный 3 3 2 10 2" xfId="12834"/>
    <cellStyle name="Обычный 3 3 2 10 2 2" xfId="41119"/>
    <cellStyle name="Обычный 3 3 2 10 3" xfId="16534"/>
    <cellStyle name="Обычный 3 3 2 10 3 2" xfId="44819"/>
    <cellStyle name="Обычный 3 3 2 10 4" xfId="26816"/>
    <cellStyle name="Обычный 3 3 2 10 4 2" xfId="55100"/>
    <cellStyle name="Обычный 3 3 2 10 5" xfId="30676"/>
    <cellStyle name="Обычный 3 3 2 11" xfId="4361"/>
    <cellStyle name="Обычный 3 3 2 11 2" xfId="12835"/>
    <cellStyle name="Обычный 3 3 2 11 2 2" xfId="41120"/>
    <cellStyle name="Обычный 3 3 2 11 3" xfId="18509"/>
    <cellStyle name="Обычный 3 3 2 11 3 2" xfId="46794"/>
    <cellStyle name="Обычный 3 3 2 11 4" xfId="26817"/>
    <cellStyle name="Обычный 3 3 2 11 4 2" xfId="55101"/>
    <cellStyle name="Обычный 3 3 2 11 5" xfId="32651"/>
    <cellStyle name="Обычный 3 3 2 12" xfId="4524"/>
    <cellStyle name="Обычный 3 3 2 12 2" xfId="12836"/>
    <cellStyle name="Обычный 3 3 2 12 2 2" xfId="41121"/>
    <cellStyle name="Обычный 3 3 2 12 3" xfId="18672"/>
    <cellStyle name="Обычный 3 3 2 12 3 2" xfId="46957"/>
    <cellStyle name="Обычный 3 3 2 12 4" xfId="26818"/>
    <cellStyle name="Обычный 3 3 2 12 4 2" xfId="55102"/>
    <cellStyle name="Обычный 3 3 2 12 5" xfId="32814"/>
    <cellStyle name="Обычный 3 3 2 13" xfId="5580"/>
    <cellStyle name="Обычный 3 3 2 13 2" xfId="12837"/>
    <cellStyle name="Обычный 3 3 2 13 2 2" xfId="41122"/>
    <cellStyle name="Обычный 3 3 2 13 3" xfId="26819"/>
    <cellStyle name="Обычный 3 3 2 13 3 2" xfId="55103"/>
    <cellStyle name="Обычный 3 3 2 13 4" xfId="33869"/>
    <cellStyle name="Обычный 3 3 2 14" xfId="6898"/>
    <cellStyle name="Обычный 3 3 2 14 2" xfId="12838"/>
    <cellStyle name="Обычный 3 3 2 14 2 2" xfId="41123"/>
    <cellStyle name="Обычный 3 3 2 14 3" xfId="26820"/>
    <cellStyle name="Обычный 3 3 2 14 3 2" xfId="55104"/>
    <cellStyle name="Обычный 3 3 2 14 4" xfId="35185"/>
    <cellStyle name="Обычный 3 3 2 15" xfId="7323"/>
    <cellStyle name="Обычный 3 3 2 15 2" xfId="12839"/>
    <cellStyle name="Обычный 3 3 2 15 2 2" xfId="41124"/>
    <cellStyle name="Обычный 3 3 2 15 3" xfId="26821"/>
    <cellStyle name="Обычный 3 3 2 15 3 2" xfId="55105"/>
    <cellStyle name="Обычный 3 3 2 15 4" xfId="35608"/>
    <cellStyle name="Обычный 3 3 2 16" xfId="12833"/>
    <cellStyle name="Обычный 3 3 2 16 2" xfId="41118"/>
    <cellStyle name="Обычный 3 3 2 17" xfId="14559"/>
    <cellStyle name="Обычный 3 3 2 17 2" xfId="42844"/>
    <cellStyle name="Обычный 3 3 2 18" xfId="18834"/>
    <cellStyle name="Обычный 3 3 2 18 2" xfId="47118"/>
    <cellStyle name="Обычный 3 3 2 19" xfId="21042"/>
    <cellStyle name="Обычный 3 3 2 19 2" xfId="49326"/>
    <cellStyle name="Обычный 3 3 2 2" xfId="323"/>
    <cellStyle name="Обычный 3 3 2 2 10" xfId="4362"/>
    <cellStyle name="Обычный 3 3 2 2 10 2" xfId="12841"/>
    <cellStyle name="Обычный 3 3 2 2 10 2 2" xfId="41126"/>
    <cellStyle name="Обычный 3 3 2 2 10 3" xfId="18510"/>
    <cellStyle name="Обычный 3 3 2 2 10 3 2" xfId="46795"/>
    <cellStyle name="Обычный 3 3 2 2 10 4" xfId="26823"/>
    <cellStyle name="Обычный 3 3 2 2 10 4 2" xfId="55107"/>
    <cellStyle name="Обычный 3 3 2 2 10 5" xfId="32652"/>
    <cellStyle name="Обычный 3 3 2 2 11" xfId="4525"/>
    <cellStyle name="Обычный 3 3 2 2 11 2" xfId="12842"/>
    <cellStyle name="Обычный 3 3 2 2 11 2 2" xfId="41127"/>
    <cellStyle name="Обычный 3 3 2 2 11 3" xfId="18673"/>
    <cellStyle name="Обычный 3 3 2 2 11 3 2" xfId="46958"/>
    <cellStyle name="Обычный 3 3 2 2 11 4" xfId="26824"/>
    <cellStyle name="Обычный 3 3 2 2 11 4 2" xfId="55108"/>
    <cellStyle name="Обычный 3 3 2 2 11 5" xfId="32815"/>
    <cellStyle name="Обычный 3 3 2 2 12" xfId="5581"/>
    <cellStyle name="Обычный 3 3 2 2 12 2" xfId="12843"/>
    <cellStyle name="Обычный 3 3 2 2 12 2 2" xfId="41128"/>
    <cellStyle name="Обычный 3 3 2 2 12 3" xfId="26825"/>
    <cellStyle name="Обычный 3 3 2 2 12 3 2" xfId="55109"/>
    <cellStyle name="Обычный 3 3 2 2 12 4" xfId="33870"/>
    <cellStyle name="Обычный 3 3 2 2 13" xfId="6899"/>
    <cellStyle name="Обычный 3 3 2 2 13 2" xfId="12844"/>
    <cellStyle name="Обычный 3 3 2 2 13 2 2" xfId="41129"/>
    <cellStyle name="Обычный 3 3 2 2 13 3" xfId="26826"/>
    <cellStyle name="Обычный 3 3 2 2 13 3 2" xfId="55110"/>
    <cellStyle name="Обычный 3 3 2 2 13 4" xfId="35186"/>
    <cellStyle name="Обычный 3 3 2 2 14" xfId="7324"/>
    <cellStyle name="Обычный 3 3 2 2 14 2" xfId="12845"/>
    <cellStyle name="Обычный 3 3 2 2 14 2 2" xfId="41130"/>
    <cellStyle name="Обычный 3 3 2 2 14 3" xfId="26827"/>
    <cellStyle name="Обычный 3 3 2 2 14 3 2" xfId="55111"/>
    <cellStyle name="Обычный 3 3 2 2 14 4" xfId="35609"/>
    <cellStyle name="Обычный 3 3 2 2 15" xfId="12840"/>
    <cellStyle name="Обычный 3 3 2 2 15 2" xfId="41125"/>
    <cellStyle name="Обычный 3 3 2 2 16" xfId="14560"/>
    <cellStyle name="Обычный 3 3 2 2 16 2" xfId="42845"/>
    <cellStyle name="Обычный 3 3 2 2 17" xfId="18835"/>
    <cellStyle name="Обычный 3 3 2 2 17 2" xfId="47119"/>
    <cellStyle name="Обычный 3 3 2 2 18" xfId="21043"/>
    <cellStyle name="Обычный 3 3 2 2 18 2" xfId="49327"/>
    <cellStyle name="Обычный 3 3 2 2 19" xfId="26822"/>
    <cellStyle name="Обычный 3 3 2 2 19 2" xfId="55106"/>
    <cellStyle name="Обычный 3 3 2 2 2" xfId="324"/>
    <cellStyle name="Обычный 3 3 2 2 2 10" xfId="5582"/>
    <cellStyle name="Обычный 3 3 2 2 2 10 2" xfId="12847"/>
    <cellStyle name="Обычный 3 3 2 2 2 10 2 2" xfId="41132"/>
    <cellStyle name="Обычный 3 3 2 2 2 10 3" xfId="26829"/>
    <cellStyle name="Обычный 3 3 2 2 2 10 3 2" xfId="55113"/>
    <cellStyle name="Обычный 3 3 2 2 2 10 4" xfId="33871"/>
    <cellStyle name="Обычный 3 3 2 2 2 11" xfId="6900"/>
    <cellStyle name="Обычный 3 3 2 2 2 11 2" xfId="12848"/>
    <cellStyle name="Обычный 3 3 2 2 2 11 2 2" xfId="41133"/>
    <cellStyle name="Обычный 3 3 2 2 2 11 3" xfId="26830"/>
    <cellStyle name="Обычный 3 3 2 2 2 11 3 2" xfId="55114"/>
    <cellStyle name="Обычный 3 3 2 2 2 11 4" xfId="35187"/>
    <cellStyle name="Обычный 3 3 2 2 2 12" xfId="7325"/>
    <cellStyle name="Обычный 3 3 2 2 2 12 2" xfId="12849"/>
    <cellStyle name="Обычный 3 3 2 2 2 12 2 2" xfId="41134"/>
    <cellStyle name="Обычный 3 3 2 2 2 12 3" xfId="26831"/>
    <cellStyle name="Обычный 3 3 2 2 2 12 3 2" xfId="55115"/>
    <cellStyle name="Обычный 3 3 2 2 2 12 4" xfId="35610"/>
    <cellStyle name="Обычный 3 3 2 2 2 13" xfId="12846"/>
    <cellStyle name="Обычный 3 3 2 2 2 13 2" xfId="41131"/>
    <cellStyle name="Обычный 3 3 2 2 2 14" xfId="14561"/>
    <cellStyle name="Обычный 3 3 2 2 2 14 2" xfId="42846"/>
    <cellStyle name="Обычный 3 3 2 2 2 15" xfId="18836"/>
    <cellStyle name="Обычный 3 3 2 2 2 15 2" xfId="47120"/>
    <cellStyle name="Обычный 3 3 2 2 2 16" xfId="21044"/>
    <cellStyle name="Обычный 3 3 2 2 2 16 2" xfId="49328"/>
    <cellStyle name="Обычный 3 3 2 2 2 17" xfId="26828"/>
    <cellStyle name="Обычный 3 3 2 2 2 17 2" xfId="55112"/>
    <cellStyle name="Обычный 3 3 2 2 2 18" xfId="28539"/>
    <cellStyle name="Обычный 3 3 2 2 2 18 2" xfId="56823"/>
    <cellStyle name="Обычный 3 3 2 2 2 19" xfId="28703"/>
    <cellStyle name="Обычный 3 3 2 2 2 2" xfId="325"/>
    <cellStyle name="Обычный 3 3 2 2 2 2 10" xfId="6901"/>
    <cellStyle name="Обычный 3 3 2 2 2 2 10 2" xfId="12851"/>
    <cellStyle name="Обычный 3 3 2 2 2 2 10 2 2" xfId="41136"/>
    <cellStyle name="Обычный 3 3 2 2 2 2 10 3" xfId="26833"/>
    <cellStyle name="Обычный 3 3 2 2 2 2 10 3 2" xfId="55117"/>
    <cellStyle name="Обычный 3 3 2 2 2 2 10 4" xfId="35188"/>
    <cellStyle name="Обычный 3 3 2 2 2 2 11" xfId="7326"/>
    <cellStyle name="Обычный 3 3 2 2 2 2 11 2" xfId="12852"/>
    <cellStyle name="Обычный 3 3 2 2 2 2 11 2 2" xfId="41137"/>
    <cellStyle name="Обычный 3 3 2 2 2 2 11 3" xfId="26834"/>
    <cellStyle name="Обычный 3 3 2 2 2 2 11 3 2" xfId="55118"/>
    <cellStyle name="Обычный 3 3 2 2 2 2 11 4" xfId="35611"/>
    <cellStyle name="Обычный 3 3 2 2 2 2 12" xfId="12850"/>
    <cellStyle name="Обычный 3 3 2 2 2 2 12 2" xfId="41135"/>
    <cellStyle name="Обычный 3 3 2 2 2 2 13" xfId="14562"/>
    <cellStyle name="Обычный 3 3 2 2 2 2 13 2" xfId="42847"/>
    <cellStyle name="Обычный 3 3 2 2 2 2 14" xfId="18837"/>
    <cellStyle name="Обычный 3 3 2 2 2 2 14 2" xfId="47121"/>
    <cellStyle name="Обычный 3 3 2 2 2 2 15" xfId="21045"/>
    <cellStyle name="Обычный 3 3 2 2 2 2 15 2" xfId="49329"/>
    <cellStyle name="Обычный 3 3 2 2 2 2 16" xfId="26832"/>
    <cellStyle name="Обычный 3 3 2 2 2 2 16 2" xfId="55116"/>
    <cellStyle name="Обычный 3 3 2 2 2 2 17" xfId="28540"/>
    <cellStyle name="Обычный 3 3 2 2 2 2 17 2" xfId="56824"/>
    <cellStyle name="Обычный 3 3 2 2 2 2 18" xfId="28704"/>
    <cellStyle name="Обычный 3 3 2 2 2 2 19" xfId="56984"/>
    <cellStyle name="Обычный 3 3 2 2 2 2 2" xfId="567"/>
    <cellStyle name="Обычный 3 3 2 2 2 2 2 10" xfId="19761"/>
    <cellStyle name="Обычный 3 3 2 2 2 2 2 10 2" xfId="48045"/>
    <cellStyle name="Обычный 3 3 2 2 2 2 2 11" xfId="21046"/>
    <cellStyle name="Обычный 3 3 2 2 2 2 2 11 2" xfId="49330"/>
    <cellStyle name="Обычный 3 3 2 2 2 2 2 12" xfId="26835"/>
    <cellStyle name="Обычный 3 3 2 2 2 2 2 12 2" xfId="55119"/>
    <cellStyle name="Обычный 3 3 2 2 2 2 2 13" xfId="28868"/>
    <cellStyle name="Обычный 3 3 2 2 2 2 2 14" xfId="58353"/>
    <cellStyle name="Обычный 3 3 2 2 2 2 2 15" xfId="59699"/>
    <cellStyle name="Обычный 3 3 2 2 2 2 2 2" xfId="905"/>
    <cellStyle name="Обычный 3 3 2 2 2 2 2 2 10" xfId="21047"/>
    <cellStyle name="Обычный 3 3 2 2 2 2 2 2 10 2" xfId="49331"/>
    <cellStyle name="Обычный 3 3 2 2 2 2 2 2 11" xfId="26836"/>
    <cellStyle name="Обычный 3 3 2 2 2 2 2 2 11 2" xfId="55120"/>
    <cellStyle name="Обычный 3 3 2 2 2 2 2 2 12" xfId="29197"/>
    <cellStyle name="Обычный 3 3 2 2 2 2 2 2 13" xfId="58354"/>
    <cellStyle name="Обычный 3 3 2 2 2 2 2 2 14" xfId="59700"/>
    <cellStyle name="Обычный 3 3 2 2 2 2 2 2 2" xfId="1453"/>
    <cellStyle name="Обычный 3 3 2 2 2 2 2 2 2 10" xfId="29744"/>
    <cellStyle name="Обычный 3 3 2 2 2 2 2 2 2 11" xfId="58355"/>
    <cellStyle name="Обычный 3 3 2 2 2 2 2 2 2 12" xfId="59701"/>
    <cellStyle name="Обычный 3 3 2 2 2 2 2 2 2 2" xfId="3429"/>
    <cellStyle name="Обычный 3 3 2 2 2 2 2 2 2 2 2" xfId="12856"/>
    <cellStyle name="Обычный 3 3 2 2 2 2 2 2 2 2 2 2" xfId="41141"/>
    <cellStyle name="Обычный 3 3 2 2 2 2 2 2 2 2 3" xfId="17577"/>
    <cellStyle name="Обычный 3 3 2 2 2 2 2 2 2 2 3 2" xfId="45862"/>
    <cellStyle name="Обычный 3 3 2 2 2 2 2 2 2 2 4" xfId="26838"/>
    <cellStyle name="Обычный 3 3 2 2 2 2 2 2 2 2 4 2" xfId="55122"/>
    <cellStyle name="Обычный 3 3 2 2 2 2 2 2 2 2 5" xfId="31719"/>
    <cellStyle name="Обычный 3 3 2 2 2 2 2 2 2 2 6" xfId="61055"/>
    <cellStyle name="Обычный 3 3 2 2 2 2 2 2 2 3" xfId="5586"/>
    <cellStyle name="Обычный 3 3 2 2 2 2 2 2 2 3 2" xfId="12857"/>
    <cellStyle name="Обычный 3 3 2 2 2 2 2 2 2 3 2 2" xfId="41142"/>
    <cellStyle name="Обычный 3 3 2 2 2 2 2 2 2 3 3" xfId="26839"/>
    <cellStyle name="Обычный 3 3 2 2 2 2 2 2 2 3 3 2" xfId="55123"/>
    <cellStyle name="Обычный 3 3 2 2 2 2 2 2 2 3 4" xfId="33875"/>
    <cellStyle name="Обычный 3 3 2 2 2 2 2 2 2 4" xfId="6904"/>
    <cellStyle name="Обычный 3 3 2 2 2 2 2 2 2 4 2" xfId="12858"/>
    <cellStyle name="Обычный 3 3 2 2 2 2 2 2 2 4 2 2" xfId="41143"/>
    <cellStyle name="Обычный 3 3 2 2 2 2 2 2 2 4 3" xfId="26840"/>
    <cellStyle name="Обычный 3 3 2 2 2 2 2 2 2 4 3 2" xfId="55124"/>
    <cellStyle name="Обычный 3 3 2 2 2 2 2 2 2 4 4" xfId="35191"/>
    <cellStyle name="Обычный 3 3 2 2 2 2 2 2 2 5" xfId="12855"/>
    <cellStyle name="Обычный 3 3 2 2 2 2 2 2 2 5 2" xfId="41140"/>
    <cellStyle name="Обычный 3 3 2 2 2 2 2 2 2 6" xfId="15602"/>
    <cellStyle name="Обычный 3 3 2 2 2 2 2 2 2 6 2" xfId="43887"/>
    <cellStyle name="Обычный 3 3 2 2 2 2 2 2 2 7" xfId="19763"/>
    <cellStyle name="Обычный 3 3 2 2 2 2 2 2 2 7 2" xfId="48047"/>
    <cellStyle name="Обычный 3 3 2 2 2 2 2 2 2 8" xfId="21048"/>
    <cellStyle name="Обычный 3 3 2 2 2 2 2 2 2 8 2" xfId="49332"/>
    <cellStyle name="Обычный 3 3 2 2 2 2 2 2 2 9" xfId="26837"/>
    <cellStyle name="Обычный 3 3 2 2 2 2 2 2 2 9 2" xfId="55121"/>
    <cellStyle name="Обычный 3 3 2 2 2 2 2 2 3" xfId="2224"/>
    <cellStyle name="Обычный 3 3 2 2 2 2 2 2 3 2" xfId="4199"/>
    <cellStyle name="Обычный 3 3 2 2 2 2 2 2 3 2 2" xfId="12860"/>
    <cellStyle name="Обычный 3 3 2 2 2 2 2 2 3 2 2 2" xfId="41145"/>
    <cellStyle name="Обычный 3 3 2 2 2 2 2 2 3 2 3" xfId="18347"/>
    <cellStyle name="Обычный 3 3 2 2 2 2 2 2 3 2 3 2" xfId="46632"/>
    <cellStyle name="Обычный 3 3 2 2 2 2 2 2 3 2 4" xfId="26842"/>
    <cellStyle name="Обычный 3 3 2 2 2 2 2 2 3 2 4 2" xfId="55126"/>
    <cellStyle name="Обычный 3 3 2 2 2 2 2 2 3 2 5" xfId="32489"/>
    <cellStyle name="Обычный 3 3 2 2 2 2 2 2 3 3" xfId="12859"/>
    <cellStyle name="Обычный 3 3 2 2 2 2 2 2 3 3 2" xfId="41144"/>
    <cellStyle name="Обычный 3 3 2 2 2 2 2 2 3 4" xfId="16372"/>
    <cellStyle name="Обычный 3 3 2 2 2 2 2 2 3 4 2" xfId="44657"/>
    <cellStyle name="Обычный 3 3 2 2 2 2 2 2 3 5" xfId="26841"/>
    <cellStyle name="Обычный 3 3 2 2 2 2 2 2 3 5 2" xfId="55125"/>
    <cellStyle name="Обычный 3 3 2 2 2 2 2 2 3 6" xfId="30514"/>
    <cellStyle name="Обычный 3 3 2 2 2 2 2 2 3 7" xfId="61054"/>
    <cellStyle name="Обычный 3 3 2 2 2 2 2 2 4" xfId="2882"/>
    <cellStyle name="Обычный 3 3 2 2 2 2 2 2 4 2" xfId="12861"/>
    <cellStyle name="Обычный 3 3 2 2 2 2 2 2 4 2 2" xfId="41146"/>
    <cellStyle name="Обычный 3 3 2 2 2 2 2 2 4 3" xfId="17030"/>
    <cellStyle name="Обычный 3 3 2 2 2 2 2 2 4 3 2" xfId="45315"/>
    <cellStyle name="Обычный 3 3 2 2 2 2 2 2 4 4" xfId="26843"/>
    <cellStyle name="Обычный 3 3 2 2 2 2 2 2 4 4 2" xfId="55127"/>
    <cellStyle name="Обычный 3 3 2 2 2 2 2 2 4 5" xfId="31172"/>
    <cellStyle name="Обычный 3 3 2 2 2 2 2 2 5" xfId="5585"/>
    <cellStyle name="Обычный 3 3 2 2 2 2 2 2 5 2" xfId="12862"/>
    <cellStyle name="Обычный 3 3 2 2 2 2 2 2 5 2 2" xfId="41147"/>
    <cellStyle name="Обычный 3 3 2 2 2 2 2 2 5 3" xfId="26844"/>
    <cellStyle name="Обычный 3 3 2 2 2 2 2 2 5 3 2" xfId="55128"/>
    <cellStyle name="Обычный 3 3 2 2 2 2 2 2 5 4" xfId="33874"/>
    <cellStyle name="Обычный 3 3 2 2 2 2 2 2 6" xfId="6903"/>
    <cellStyle name="Обычный 3 3 2 2 2 2 2 2 6 2" xfId="12863"/>
    <cellStyle name="Обычный 3 3 2 2 2 2 2 2 6 2 2" xfId="41148"/>
    <cellStyle name="Обычный 3 3 2 2 2 2 2 2 6 3" xfId="26845"/>
    <cellStyle name="Обычный 3 3 2 2 2 2 2 2 6 3 2" xfId="55129"/>
    <cellStyle name="Обычный 3 3 2 2 2 2 2 2 6 4" xfId="35190"/>
    <cellStyle name="Обычный 3 3 2 2 2 2 2 2 7" xfId="12854"/>
    <cellStyle name="Обычный 3 3 2 2 2 2 2 2 7 2" xfId="41139"/>
    <cellStyle name="Обычный 3 3 2 2 2 2 2 2 8" xfId="15055"/>
    <cellStyle name="Обычный 3 3 2 2 2 2 2 2 8 2" xfId="43340"/>
    <cellStyle name="Обычный 3 3 2 2 2 2 2 2 9" xfId="19762"/>
    <cellStyle name="Обычный 3 3 2 2 2 2 2 2 9 2" xfId="48046"/>
    <cellStyle name="Обычный 3 3 2 2 2 2 2 3" xfId="1452"/>
    <cellStyle name="Обычный 3 3 2 2 2 2 2 3 10" xfId="29743"/>
    <cellStyle name="Обычный 3 3 2 2 2 2 2 3 11" xfId="58356"/>
    <cellStyle name="Обычный 3 3 2 2 2 2 2 3 12" xfId="59702"/>
    <cellStyle name="Обычный 3 3 2 2 2 2 2 3 2" xfId="3428"/>
    <cellStyle name="Обычный 3 3 2 2 2 2 2 3 2 2" xfId="12865"/>
    <cellStyle name="Обычный 3 3 2 2 2 2 2 3 2 2 2" xfId="41150"/>
    <cellStyle name="Обычный 3 3 2 2 2 2 2 3 2 3" xfId="17576"/>
    <cellStyle name="Обычный 3 3 2 2 2 2 2 3 2 3 2" xfId="45861"/>
    <cellStyle name="Обычный 3 3 2 2 2 2 2 3 2 4" xfId="26847"/>
    <cellStyle name="Обычный 3 3 2 2 2 2 2 3 2 4 2" xfId="55131"/>
    <cellStyle name="Обычный 3 3 2 2 2 2 2 3 2 5" xfId="31718"/>
    <cellStyle name="Обычный 3 3 2 2 2 2 2 3 2 6" xfId="61056"/>
    <cellStyle name="Обычный 3 3 2 2 2 2 2 3 3" xfId="5587"/>
    <cellStyle name="Обычный 3 3 2 2 2 2 2 3 3 2" xfId="12866"/>
    <cellStyle name="Обычный 3 3 2 2 2 2 2 3 3 2 2" xfId="41151"/>
    <cellStyle name="Обычный 3 3 2 2 2 2 2 3 3 3" xfId="26848"/>
    <cellStyle name="Обычный 3 3 2 2 2 2 2 3 3 3 2" xfId="55132"/>
    <cellStyle name="Обычный 3 3 2 2 2 2 2 3 3 4" xfId="33876"/>
    <cellStyle name="Обычный 3 3 2 2 2 2 2 3 4" xfId="6905"/>
    <cellStyle name="Обычный 3 3 2 2 2 2 2 3 4 2" xfId="12867"/>
    <cellStyle name="Обычный 3 3 2 2 2 2 2 3 4 2 2" xfId="41152"/>
    <cellStyle name="Обычный 3 3 2 2 2 2 2 3 4 3" xfId="26849"/>
    <cellStyle name="Обычный 3 3 2 2 2 2 2 3 4 3 2" xfId="55133"/>
    <cellStyle name="Обычный 3 3 2 2 2 2 2 3 4 4" xfId="35192"/>
    <cellStyle name="Обычный 3 3 2 2 2 2 2 3 5" xfId="12864"/>
    <cellStyle name="Обычный 3 3 2 2 2 2 2 3 5 2" xfId="41149"/>
    <cellStyle name="Обычный 3 3 2 2 2 2 2 3 6" xfId="15601"/>
    <cellStyle name="Обычный 3 3 2 2 2 2 2 3 6 2" xfId="43886"/>
    <cellStyle name="Обычный 3 3 2 2 2 2 2 3 7" xfId="19764"/>
    <cellStyle name="Обычный 3 3 2 2 2 2 2 3 7 2" xfId="48048"/>
    <cellStyle name="Обычный 3 3 2 2 2 2 2 3 8" xfId="21049"/>
    <cellStyle name="Обычный 3 3 2 2 2 2 2 3 8 2" xfId="49333"/>
    <cellStyle name="Обычный 3 3 2 2 2 2 2 3 9" xfId="26846"/>
    <cellStyle name="Обычный 3 3 2 2 2 2 2 3 9 2" xfId="55130"/>
    <cellStyle name="Обычный 3 3 2 2 2 2 2 4" xfId="1895"/>
    <cellStyle name="Обычный 3 3 2 2 2 2 2 4 2" xfId="3870"/>
    <cellStyle name="Обычный 3 3 2 2 2 2 2 4 2 2" xfId="12869"/>
    <cellStyle name="Обычный 3 3 2 2 2 2 2 4 2 2 2" xfId="41154"/>
    <cellStyle name="Обычный 3 3 2 2 2 2 2 4 2 3" xfId="18018"/>
    <cellStyle name="Обычный 3 3 2 2 2 2 2 4 2 3 2" xfId="46303"/>
    <cellStyle name="Обычный 3 3 2 2 2 2 2 4 2 4" xfId="26851"/>
    <cellStyle name="Обычный 3 3 2 2 2 2 2 4 2 4 2" xfId="55135"/>
    <cellStyle name="Обычный 3 3 2 2 2 2 2 4 2 5" xfId="32160"/>
    <cellStyle name="Обычный 3 3 2 2 2 2 2 4 3" xfId="12868"/>
    <cellStyle name="Обычный 3 3 2 2 2 2 2 4 3 2" xfId="41153"/>
    <cellStyle name="Обычный 3 3 2 2 2 2 2 4 4" xfId="16043"/>
    <cellStyle name="Обычный 3 3 2 2 2 2 2 4 4 2" xfId="44328"/>
    <cellStyle name="Обычный 3 3 2 2 2 2 2 4 5" xfId="26850"/>
    <cellStyle name="Обычный 3 3 2 2 2 2 2 4 5 2" xfId="55134"/>
    <cellStyle name="Обычный 3 3 2 2 2 2 2 4 6" xfId="30185"/>
    <cellStyle name="Обычный 3 3 2 2 2 2 2 4 7" xfId="61053"/>
    <cellStyle name="Обычный 3 3 2 2 2 2 2 5" xfId="2553"/>
    <cellStyle name="Обычный 3 3 2 2 2 2 2 5 2" xfId="12870"/>
    <cellStyle name="Обычный 3 3 2 2 2 2 2 5 2 2" xfId="41155"/>
    <cellStyle name="Обычный 3 3 2 2 2 2 2 5 3" xfId="16701"/>
    <cellStyle name="Обычный 3 3 2 2 2 2 2 5 3 2" xfId="44986"/>
    <cellStyle name="Обычный 3 3 2 2 2 2 2 5 4" xfId="26852"/>
    <cellStyle name="Обычный 3 3 2 2 2 2 2 5 4 2" xfId="55136"/>
    <cellStyle name="Обычный 3 3 2 2 2 2 2 5 5" xfId="30843"/>
    <cellStyle name="Обычный 3 3 2 2 2 2 2 6" xfId="5584"/>
    <cellStyle name="Обычный 3 3 2 2 2 2 2 6 2" xfId="12871"/>
    <cellStyle name="Обычный 3 3 2 2 2 2 2 6 2 2" xfId="41156"/>
    <cellStyle name="Обычный 3 3 2 2 2 2 2 6 3" xfId="26853"/>
    <cellStyle name="Обычный 3 3 2 2 2 2 2 6 3 2" xfId="55137"/>
    <cellStyle name="Обычный 3 3 2 2 2 2 2 6 4" xfId="33873"/>
    <cellStyle name="Обычный 3 3 2 2 2 2 2 7" xfId="6902"/>
    <cellStyle name="Обычный 3 3 2 2 2 2 2 7 2" xfId="12872"/>
    <cellStyle name="Обычный 3 3 2 2 2 2 2 7 2 2" xfId="41157"/>
    <cellStyle name="Обычный 3 3 2 2 2 2 2 7 3" xfId="26854"/>
    <cellStyle name="Обычный 3 3 2 2 2 2 2 7 3 2" xfId="55138"/>
    <cellStyle name="Обычный 3 3 2 2 2 2 2 7 4" xfId="35189"/>
    <cellStyle name="Обычный 3 3 2 2 2 2 2 8" xfId="12853"/>
    <cellStyle name="Обычный 3 3 2 2 2 2 2 8 2" xfId="41138"/>
    <cellStyle name="Обычный 3 3 2 2 2 2 2 9" xfId="14726"/>
    <cellStyle name="Обычный 3 3 2 2 2 2 2 9 2" xfId="43011"/>
    <cellStyle name="Обычный 3 3 2 2 2 2 20" xfId="57278"/>
    <cellStyle name="Обычный 3 3 2 2 2 2 21" xfId="58352"/>
    <cellStyle name="Обычный 3 3 2 2 2 2 22" xfId="59698"/>
    <cellStyle name="Обычный 3 3 2 2 2 2 3" xfId="739"/>
    <cellStyle name="Обычный 3 3 2 2 2 2 3 10" xfId="21050"/>
    <cellStyle name="Обычный 3 3 2 2 2 2 3 10 2" xfId="49334"/>
    <cellStyle name="Обычный 3 3 2 2 2 2 3 11" xfId="26855"/>
    <cellStyle name="Обычный 3 3 2 2 2 2 3 11 2" xfId="55139"/>
    <cellStyle name="Обычный 3 3 2 2 2 2 3 12" xfId="29033"/>
    <cellStyle name="Обычный 3 3 2 2 2 2 3 13" xfId="58357"/>
    <cellStyle name="Обычный 3 3 2 2 2 2 3 14" xfId="59703"/>
    <cellStyle name="Обычный 3 3 2 2 2 2 3 2" xfId="1454"/>
    <cellStyle name="Обычный 3 3 2 2 2 2 3 2 10" xfId="29745"/>
    <cellStyle name="Обычный 3 3 2 2 2 2 3 2 11" xfId="58358"/>
    <cellStyle name="Обычный 3 3 2 2 2 2 3 2 12" xfId="59704"/>
    <cellStyle name="Обычный 3 3 2 2 2 2 3 2 2" xfId="3430"/>
    <cellStyle name="Обычный 3 3 2 2 2 2 3 2 2 2" xfId="12875"/>
    <cellStyle name="Обычный 3 3 2 2 2 2 3 2 2 2 2" xfId="41160"/>
    <cellStyle name="Обычный 3 3 2 2 2 2 3 2 2 3" xfId="17578"/>
    <cellStyle name="Обычный 3 3 2 2 2 2 3 2 2 3 2" xfId="45863"/>
    <cellStyle name="Обычный 3 3 2 2 2 2 3 2 2 4" xfId="26857"/>
    <cellStyle name="Обычный 3 3 2 2 2 2 3 2 2 4 2" xfId="55141"/>
    <cellStyle name="Обычный 3 3 2 2 2 2 3 2 2 5" xfId="31720"/>
    <cellStyle name="Обычный 3 3 2 2 2 2 3 2 2 6" xfId="61058"/>
    <cellStyle name="Обычный 3 3 2 2 2 2 3 2 3" xfId="5589"/>
    <cellStyle name="Обычный 3 3 2 2 2 2 3 2 3 2" xfId="12876"/>
    <cellStyle name="Обычный 3 3 2 2 2 2 3 2 3 2 2" xfId="41161"/>
    <cellStyle name="Обычный 3 3 2 2 2 2 3 2 3 3" xfId="26858"/>
    <cellStyle name="Обычный 3 3 2 2 2 2 3 2 3 3 2" xfId="55142"/>
    <cellStyle name="Обычный 3 3 2 2 2 2 3 2 3 4" xfId="33878"/>
    <cellStyle name="Обычный 3 3 2 2 2 2 3 2 4" xfId="6907"/>
    <cellStyle name="Обычный 3 3 2 2 2 2 3 2 4 2" xfId="12877"/>
    <cellStyle name="Обычный 3 3 2 2 2 2 3 2 4 2 2" xfId="41162"/>
    <cellStyle name="Обычный 3 3 2 2 2 2 3 2 4 3" xfId="26859"/>
    <cellStyle name="Обычный 3 3 2 2 2 2 3 2 4 3 2" xfId="55143"/>
    <cellStyle name="Обычный 3 3 2 2 2 2 3 2 4 4" xfId="35194"/>
    <cellStyle name="Обычный 3 3 2 2 2 2 3 2 5" xfId="12874"/>
    <cellStyle name="Обычный 3 3 2 2 2 2 3 2 5 2" xfId="41159"/>
    <cellStyle name="Обычный 3 3 2 2 2 2 3 2 6" xfId="15603"/>
    <cellStyle name="Обычный 3 3 2 2 2 2 3 2 6 2" xfId="43888"/>
    <cellStyle name="Обычный 3 3 2 2 2 2 3 2 7" xfId="19766"/>
    <cellStyle name="Обычный 3 3 2 2 2 2 3 2 7 2" xfId="48050"/>
    <cellStyle name="Обычный 3 3 2 2 2 2 3 2 8" xfId="21051"/>
    <cellStyle name="Обычный 3 3 2 2 2 2 3 2 8 2" xfId="49335"/>
    <cellStyle name="Обычный 3 3 2 2 2 2 3 2 9" xfId="26856"/>
    <cellStyle name="Обычный 3 3 2 2 2 2 3 2 9 2" xfId="55140"/>
    <cellStyle name="Обычный 3 3 2 2 2 2 3 3" xfId="2060"/>
    <cellStyle name="Обычный 3 3 2 2 2 2 3 3 2" xfId="4035"/>
    <cellStyle name="Обычный 3 3 2 2 2 2 3 3 2 2" xfId="12879"/>
    <cellStyle name="Обычный 3 3 2 2 2 2 3 3 2 2 2" xfId="41164"/>
    <cellStyle name="Обычный 3 3 2 2 2 2 3 3 2 3" xfId="18183"/>
    <cellStyle name="Обычный 3 3 2 2 2 2 3 3 2 3 2" xfId="46468"/>
    <cellStyle name="Обычный 3 3 2 2 2 2 3 3 2 4" xfId="26861"/>
    <cellStyle name="Обычный 3 3 2 2 2 2 3 3 2 4 2" xfId="55145"/>
    <cellStyle name="Обычный 3 3 2 2 2 2 3 3 2 5" xfId="32325"/>
    <cellStyle name="Обычный 3 3 2 2 2 2 3 3 3" xfId="12878"/>
    <cellStyle name="Обычный 3 3 2 2 2 2 3 3 3 2" xfId="41163"/>
    <cellStyle name="Обычный 3 3 2 2 2 2 3 3 4" xfId="16208"/>
    <cellStyle name="Обычный 3 3 2 2 2 2 3 3 4 2" xfId="44493"/>
    <cellStyle name="Обычный 3 3 2 2 2 2 3 3 5" xfId="26860"/>
    <cellStyle name="Обычный 3 3 2 2 2 2 3 3 5 2" xfId="55144"/>
    <cellStyle name="Обычный 3 3 2 2 2 2 3 3 6" xfId="30350"/>
    <cellStyle name="Обычный 3 3 2 2 2 2 3 3 7" xfId="61057"/>
    <cellStyle name="Обычный 3 3 2 2 2 2 3 4" xfId="2718"/>
    <cellStyle name="Обычный 3 3 2 2 2 2 3 4 2" xfId="12880"/>
    <cellStyle name="Обычный 3 3 2 2 2 2 3 4 2 2" xfId="41165"/>
    <cellStyle name="Обычный 3 3 2 2 2 2 3 4 3" xfId="16866"/>
    <cellStyle name="Обычный 3 3 2 2 2 2 3 4 3 2" xfId="45151"/>
    <cellStyle name="Обычный 3 3 2 2 2 2 3 4 4" xfId="26862"/>
    <cellStyle name="Обычный 3 3 2 2 2 2 3 4 4 2" xfId="55146"/>
    <cellStyle name="Обычный 3 3 2 2 2 2 3 4 5" xfId="31008"/>
    <cellStyle name="Обычный 3 3 2 2 2 2 3 5" xfId="5588"/>
    <cellStyle name="Обычный 3 3 2 2 2 2 3 5 2" xfId="12881"/>
    <cellStyle name="Обычный 3 3 2 2 2 2 3 5 2 2" xfId="41166"/>
    <cellStyle name="Обычный 3 3 2 2 2 2 3 5 3" xfId="26863"/>
    <cellStyle name="Обычный 3 3 2 2 2 2 3 5 3 2" xfId="55147"/>
    <cellStyle name="Обычный 3 3 2 2 2 2 3 5 4" xfId="33877"/>
    <cellStyle name="Обычный 3 3 2 2 2 2 3 6" xfId="6906"/>
    <cellStyle name="Обычный 3 3 2 2 2 2 3 6 2" xfId="12882"/>
    <cellStyle name="Обычный 3 3 2 2 2 2 3 6 2 2" xfId="41167"/>
    <cellStyle name="Обычный 3 3 2 2 2 2 3 6 3" xfId="26864"/>
    <cellStyle name="Обычный 3 3 2 2 2 2 3 6 3 2" xfId="55148"/>
    <cellStyle name="Обычный 3 3 2 2 2 2 3 6 4" xfId="35193"/>
    <cellStyle name="Обычный 3 3 2 2 2 2 3 7" xfId="12873"/>
    <cellStyle name="Обычный 3 3 2 2 2 2 3 7 2" xfId="41158"/>
    <cellStyle name="Обычный 3 3 2 2 2 2 3 8" xfId="14891"/>
    <cellStyle name="Обычный 3 3 2 2 2 2 3 8 2" xfId="43176"/>
    <cellStyle name="Обычный 3 3 2 2 2 2 3 9" xfId="19765"/>
    <cellStyle name="Обычный 3 3 2 2 2 2 3 9 2" xfId="48049"/>
    <cellStyle name="Обычный 3 3 2 2 2 2 4" xfId="1451"/>
    <cellStyle name="Обычный 3 3 2 2 2 2 4 10" xfId="29742"/>
    <cellStyle name="Обычный 3 3 2 2 2 2 4 11" xfId="58359"/>
    <cellStyle name="Обычный 3 3 2 2 2 2 4 12" xfId="59705"/>
    <cellStyle name="Обычный 3 3 2 2 2 2 4 2" xfId="3427"/>
    <cellStyle name="Обычный 3 3 2 2 2 2 4 2 2" xfId="12884"/>
    <cellStyle name="Обычный 3 3 2 2 2 2 4 2 2 2" xfId="41169"/>
    <cellStyle name="Обычный 3 3 2 2 2 2 4 2 3" xfId="17575"/>
    <cellStyle name="Обычный 3 3 2 2 2 2 4 2 3 2" xfId="45860"/>
    <cellStyle name="Обычный 3 3 2 2 2 2 4 2 4" xfId="26866"/>
    <cellStyle name="Обычный 3 3 2 2 2 2 4 2 4 2" xfId="55150"/>
    <cellStyle name="Обычный 3 3 2 2 2 2 4 2 5" xfId="31717"/>
    <cellStyle name="Обычный 3 3 2 2 2 2 4 2 6" xfId="61059"/>
    <cellStyle name="Обычный 3 3 2 2 2 2 4 3" xfId="5590"/>
    <cellStyle name="Обычный 3 3 2 2 2 2 4 3 2" xfId="12885"/>
    <cellStyle name="Обычный 3 3 2 2 2 2 4 3 2 2" xfId="41170"/>
    <cellStyle name="Обычный 3 3 2 2 2 2 4 3 3" xfId="26867"/>
    <cellStyle name="Обычный 3 3 2 2 2 2 4 3 3 2" xfId="55151"/>
    <cellStyle name="Обычный 3 3 2 2 2 2 4 3 4" xfId="33879"/>
    <cellStyle name="Обычный 3 3 2 2 2 2 4 4" xfId="6908"/>
    <cellStyle name="Обычный 3 3 2 2 2 2 4 4 2" xfId="12886"/>
    <cellStyle name="Обычный 3 3 2 2 2 2 4 4 2 2" xfId="41171"/>
    <cellStyle name="Обычный 3 3 2 2 2 2 4 4 3" xfId="26868"/>
    <cellStyle name="Обычный 3 3 2 2 2 2 4 4 3 2" xfId="55152"/>
    <cellStyle name="Обычный 3 3 2 2 2 2 4 4 4" xfId="35195"/>
    <cellStyle name="Обычный 3 3 2 2 2 2 4 5" xfId="12883"/>
    <cellStyle name="Обычный 3 3 2 2 2 2 4 5 2" xfId="41168"/>
    <cellStyle name="Обычный 3 3 2 2 2 2 4 6" xfId="15600"/>
    <cellStyle name="Обычный 3 3 2 2 2 2 4 6 2" xfId="43885"/>
    <cellStyle name="Обычный 3 3 2 2 2 2 4 7" xfId="19767"/>
    <cellStyle name="Обычный 3 3 2 2 2 2 4 7 2" xfId="48051"/>
    <cellStyle name="Обычный 3 3 2 2 2 2 4 8" xfId="21052"/>
    <cellStyle name="Обычный 3 3 2 2 2 2 4 8 2" xfId="49336"/>
    <cellStyle name="Обычный 3 3 2 2 2 2 4 9" xfId="26865"/>
    <cellStyle name="Обычный 3 3 2 2 2 2 4 9 2" xfId="55149"/>
    <cellStyle name="Обычный 3 3 2 2 2 2 5" xfId="1731"/>
    <cellStyle name="Обычный 3 3 2 2 2 2 5 2" xfId="3706"/>
    <cellStyle name="Обычный 3 3 2 2 2 2 5 2 2" xfId="12888"/>
    <cellStyle name="Обычный 3 3 2 2 2 2 5 2 2 2" xfId="41173"/>
    <cellStyle name="Обычный 3 3 2 2 2 2 5 2 3" xfId="17854"/>
    <cellStyle name="Обычный 3 3 2 2 2 2 5 2 3 2" xfId="46139"/>
    <cellStyle name="Обычный 3 3 2 2 2 2 5 2 4" xfId="26870"/>
    <cellStyle name="Обычный 3 3 2 2 2 2 5 2 4 2" xfId="55154"/>
    <cellStyle name="Обычный 3 3 2 2 2 2 5 2 5" xfId="31996"/>
    <cellStyle name="Обычный 3 3 2 2 2 2 5 3" xfId="12887"/>
    <cellStyle name="Обычный 3 3 2 2 2 2 5 3 2" xfId="41172"/>
    <cellStyle name="Обычный 3 3 2 2 2 2 5 4" xfId="15879"/>
    <cellStyle name="Обычный 3 3 2 2 2 2 5 4 2" xfId="44164"/>
    <cellStyle name="Обычный 3 3 2 2 2 2 5 5" xfId="26869"/>
    <cellStyle name="Обычный 3 3 2 2 2 2 5 5 2" xfId="55153"/>
    <cellStyle name="Обычный 3 3 2 2 2 2 5 6" xfId="30021"/>
    <cellStyle name="Обычный 3 3 2 2 2 2 5 7" xfId="61052"/>
    <cellStyle name="Обычный 3 3 2 2 2 2 6" xfId="2389"/>
    <cellStyle name="Обычный 3 3 2 2 2 2 6 2" xfId="12889"/>
    <cellStyle name="Обычный 3 3 2 2 2 2 6 2 2" xfId="41174"/>
    <cellStyle name="Обычный 3 3 2 2 2 2 6 3" xfId="16537"/>
    <cellStyle name="Обычный 3 3 2 2 2 2 6 3 2" xfId="44822"/>
    <cellStyle name="Обычный 3 3 2 2 2 2 6 4" xfId="26871"/>
    <cellStyle name="Обычный 3 3 2 2 2 2 6 4 2" xfId="55155"/>
    <cellStyle name="Обычный 3 3 2 2 2 2 6 5" xfId="30679"/>
    <cellStyle name="Обычный 3 3 2 2 2 2 7" xfId="4364"/>
    <cellStyle name="Обычный 3 3 2 2 2 2 7 2" xfId="12890"/>
    <cellStyle name="Обычный 3 3 2 2 2 2 7 2 2" xfId="41175"/>
    <cellStyle name="Обычный 3 3 2 2 2 2 7 3" xfId="18512"/>
    <cellStyle name="Обычный 3 3 2 2 2 2 7 3 2" xfId="46797"/>
    <cellStyle name="Обычный 3 3 2 2 2 2 7 4" xfId="26872"/>
    <cellStyle name="Обычный 3 3 2 2 2 2 7 4 2" xfId="55156"/>
    <cellStyle name="Обычный 3 3 2 2 2 2 7 5" xfId="32654"/>
    <cellStyle name="Обычный 3 3 2 2 2 2 8" xfId="4527"/>
    <cellStyle name="Обычный 3 3 2 2 2 2 8 2" xfId="12891"/>
    <cellStyle name="Обычный 3 3 2 2 2 2 8 2 2" xfId="41176"/>
    <cellStyle name="Обычный 3 3 2 2 2 2 8 3" xfId="18675"/>
    <cellStyle name="Обычный 3 3 2 2 2 2 8 3 2" xfId="46960"/>
    <cellStyle name="Обычный 3 3 2 2 2 2 8 4" xfId="26873"/>
    <cellStyle name="Обычный 3 3 2 2 2 2 8 4 2" xfId="55157"/>
    <cellStyle name="Обычный 3 3 2 2 2 2 8 5" xfId="32817"/>
    <cellStyle name="Обычный 3 3 2 2 2 2 9" xfId="5583"/>
    <cellStyle name="Обычный 3 3 2 2 2 2 9 2" xfId="12892"/>
    <cellStyle name="Обычный 3 3 2 2 2 2 9 2 2" xfId="41177"/>
    <cellStyle name="Обычный 3 3 2 2 2 2 9 3" xfId="26874"/>
    <cellStyle name="Обычный 3 3 2 2 2 2 9 3 2" xfId="55158"/>
    <cellStyle name="Обычный 3 3 2 2 2 2 9 4" xfId="33872"/>
    <cellStyle name="Обычный 3 3 2 2 2 20" xfId="56983"/>
    <cellStyle name="Обычный 3 3 2 2 2 21" xfId="57277"/>
    <cellStyle name="Обычный 3 3 2 2 2 22" xfId="58351"/>
    <cellStyle name="Обычный 3 3 2 2 2 23" xfId="59697"/>
    <cellStyle name="Обычный 3 3 2 2 2 3" xfId="566"/>
    <cellStyle name="Обычный 3 3 2 2 2 3 10" xfId="19768"/>
    <cellStyle name="Обычный 3 3 2 2 2 3 10 2" xfId="48052"/>
    <cellStyle name="Обычный 3 3 2 2 2 3 11" xfId="21053"/>
    <cellStyle name="Обычный 3 3 2 2 2 3 11 2" xfId="49337"/>
    <cellStyle name="Обычный 3 3 2 2 2 3 12" xfId="26875"/>
    <cellStyle name="Обычный 3 3 2 2 2 3 12 2" xfId="55159"/>
    <cellStyle name="Обычный 3 3 2 2 2 3 13" xfId="28867"/>
    <cellStyle name="Обычный 3 3 2 2 2 3 14" xfId="58360"/>
    <cellStyle name="Обычный 3 3 2 2 2 3 15" xfId="59706"/>
    <cellStyle name="Обычный 3 3 2 2 2 3 2" xfId="904"/>
    <cellStyle name="Обычный 3 3 2 2 2 3 2 10" xfId="21054"/>
    <cellStyle name="Обычный 3 3 2 2 2 3 2 10 2" xfId="49338"/>
    <cellStyle name="Обычный 3 3 2 2 2 3 2 11" xfId="26876"/>
    <cellStyle name="Обычный 3 3 2 2 2 3 2 11 2" xfId="55160"/>
    <cellStyle name="Обычный 3 3 2 2 2 3 2 12" xfId="29196"/>
    <cellStyle name="Обычный 3 3 2 2 2 3 2 13" xfId="58361"/>
    <cellStyle name="Обычный 3 3 2 2 2 3 2 14" xfId="59707"/>
    <cellStyle name="Обычный 3 3 2 2 2 3 2 2" xfId="1456"/>
    <cellStyle name="Обычный 3 3 2 2 2 3 2 2 10" xfId="29747"/>
    <cellStyle name="Обычный 3 3 2 2 2 3 2 2 11" xfId="58362"/>
    <cellStyle name="Обычный 3 3 2 2 2 3 2 2 12" xfId="59708"/>
    <cellStyle name="Обычный 3 3 2 2 2 3 2 2 2" xfId="3432"/>
    <cellStyle name="Обычный 3 3 2 2 2 3 2 2 2 2" xfId="12896"/>
    <cellStyle name="Обычный 3 3 2 2 2 3 2 2 2 2 2" xfId="41181"/>
    <cellStyle name="Обычный 3 3 2 2 2 3 2 2 2 3" xfId="17580"/>
    <cellStyle name="Обычный 3 3 2 2 2 3 2 2 2 3 2" xfId="45865"/>
    <cellStyle name="Обычный 3 3 2 2 2 3 2 2 2 4" xfId="26878"/>
    <cellStyle name="Обычный 3 3 2 2 2 3 2 2 2 4 2" xfId="55162"/>
    <cellStyle name="Обычный 3 3 2 2 2 3 2 2 2 5" xfId="31722"/>
    <cellStyle name="Обычный 3 3 2 2 2 3 2 2 2 6" xfId="61062"/>
    <cellStyle name="Обычный 3 3 2 2 2 3 2 2 3" xfId="5593"/>
    <cellStyle name="Обычный 3 3 2 2 2 3 2 2 3 2" xfId="12897"/>
    <cellStyle name="Обычный 3 3 2 2 2 3 2 2 3 2 2" xfId="41182"/>
    <cellStyle name="Обычный 3 3 2 2 2 3 2 2 3 3" xfId="26879"/>
    <cellStyle name="Обычный 3 3 2 2 2 3 2 2 3 3 2" xfId="55163"/>
    <cellStyle name="Обычный 3 3 2 2 2 3 2 2 3 4" xfId="33882"/>
    <cellStyle name="Обычный 3 3 2 2 2 3 2 2 4" xfId="6911"/>
    <cellStyle name="Обычный 3 3 2 2 2 3 2 2 4 2" xfId="12898"/>
    <cellStyle name="Обычный 3 3 2 2 2 3 2 2 4 2 2" xfId="41183"/>
    <cellStyle name="Обычный 3 3 2 2 2 3 2 2 4 3" xfId="26880"/>
    <cellStyle name="Обычный 3 3 2 2 2 3 2 2 4 3 2" xfId="55164"/>
    <cellStyle name="Обычный 3 3 2 2 2 3 2 2 4 4" xfId="35198"/>
    <cellStyle name="Обычный 3 3 2 2 2 3 2 2 5" xfId="12895"/>
    <cellStyle name="Обычный 3 3 2 2 2 3 2 2 5 2" xfId="41180"/>
    <cellStyle name="Обычный 3 3 2 2 2 3 2 2 6" xfId="15605"/>
    <cellStyle name="Обычный 3 3 2 2 2 3 2 2 6 2" xfId="43890"/>
    <cellStyle name="Обычный 3 3 2 2 2 3 2 2 7" xfId="19770"/>
    <cellStyle name="Обычный 3 3 2 2 2 3 2 2 7 2" xfId="48054"/>
    <cellStyle name="Обычный 3 3 2 2 2 3 2 2 8" xfId="21055"/>
    <cellStyle name="Обычный 3 3 2 2 2 3 2 2 8 2" xfId="49339"/>
    <cellStyle name="Обычный 3 3 2 2 2 3 2 2 9" xfId="26877"/>
    <cellStyle name="Обычный 3 3 2 2 2 3 2 2 9 2" xfId="55161"/>
    <cellStyle name="Обычный 3 3 2 2 2 3 2 3" xfId="2223"/>
    <cellStyle name="Обычный 3 3 2 2 2 3 2 3 2" xfId="4198"/>
    <cellStyle name="Обычный 3 3 2 2 2 3 2 3 2 2" xfId="12900"/>
    <cellStyle name="Обычный 3 3 2 2 2 3 2 3 2 2 2" xfId="41185"/>
    <cellStyle name="Обычный 3 3 2 2 2 3 2 3 2 3" xfId="18346"/>
    <cellStyle name="Обычный 3 3 2 2 2 3 2 3 2 3 2" xfId="46631"/>
    <cellStyle name="Обычный 3 3 2 2 2 3 2 3 2 4" xfId="26882"/>
    <cellStyle name="Обычный 3 3 2 2 2 3 2 3 2 4 2" xfId="55166"/>
    <cellStyle name="Обычный 3 3 2 2 2 3 2 3 2 5" xfId="32488"/>
    <cellStyle name="Обычный 3 3 2 2 2 3 2 3 3" xfId="12899"/>
    <cellStyle name="Обычный 3 3 2 2 2 3 2 3 3 2" xfId="41184"/>
    <cellStyle name="Обычный 3 3 2 2 2 3 2 3 4" xfId="16371"/>
    <cellStyle name="Обычный 3 3 2 2 2 3 2 3 4 2" xfId="44656"/>
    <cellStyle name="Обычный 3 3 2 2 2 3 2 3 5" xfId="26881"/>
    <cellStyle name="Обычный 3 3 2 2 2 3 2 3 5 2" xfId="55165"/>
    <cellStyle name="Обычный 3 3 2 2 2 3 2 3 6" xfId="30513"/>
    <cellStyle name="Обычный 3 3 2 2 2 3 2 3 7" xfId="61061"/>
    <cellStyle name="Обычный 3 3 2 2 2 3 2 4" xfId="2881"/>
    <cellStyle name="Обычный 3 3 2 2 2 3 2 4 2" xfId="12901"/>
    <cellStyle name="Обычный 3 3 2 2 2 3 2 4 2 2" xfId="41186"/>
    <cellStyle name="Обычный 3 3 2 2 2 3 2 4 3" xfId="17029"/>
    <cellStyle name="Обычный 3 3 2 2 2 3 2 4 3 2" xfId="45314"/>
    <cellStyle name="Обычный 3 3 2 2 2 3 2 4 4" xfId="26883"/>
    <cellStyle name="Обычный 3 3 2 2 2 3 2 4 4 2" xfId="55167"/>
    <cellStyle name="Обычный 3 3 2 2 2 3 2 4 5" xfId="31171"/>
    <cellStyle name="Обычный 3 3 2 2 2 3 2 5" xfId="5592"/>
    <cellStyle name="Обычный 3 3 2 2 2 3 2 5 2" xfId="12902"/>
    <cellStyle name="Обычный 3 3 2 2 2 3 2 5 2 2" xfId="41187"/>
    <cellStyle name="Обычный 3 3 2 2 2 3 2 5 3" xfId="26884"/>
    <cellStyle name="Обычный 3 3 2 2 2 3 2 5 3 2" xfId="55168"/>
    <cellStyle name="Обычный 3 3 2 2 2 3 2 5 4" xfId="33881"/>
    <cellStyle name="Обычный 3 3 2 2 2 3 2 6" xfId="6910"/>
    <cellStyle name="Обычный 3 3 2 2 2 3 2 6 2" xfId="12903"/>
    <cellStyle name="Обычный 3 3 2 2 2 3 2 6 2 2" xfId="41188"/>
    <cellStyle name="Обычный 3 3 2 2 2 3 2 6 3" xfId="26885"/>
    <cellStyle name="Обычный 3 3 2 2 2 3 2 6 3 2" xfId="55169"/>
    <cellStyle name="Обычный 3 3 2 2 2 3 2 6 4" xfId="35197"/>
    <cellStyle name="Обычный 3 3 2 2 2 3 2 7" xfId="12894"/>
    <cellStyle name="Обычный 3 3 2 2 2 3 2 7 2" xfId="41179"/>
    <cellStyle name="Обычный 3 3 2 2 2 3 2 8" xfId="15054"/>
    <cellStyle name="Обычный 3 3 2 2 2 3 2 8 2" xfId="43339"/>
    <cellStyle name="Обычный 3 3 2 2 2 3 2 9" xfId="19769"/>
    <cellStyle name="Обычный 3 3 2 2 2 3 2 9 2" xfId="48053"/>
    <cellStyle name="Обычный 3 3 2 2 2 3 3" xfId="1455"/>
    <cellStyle name="Обычный 3 3 2 2 2 3 3 10" xfId="29746"/>
    <cellStyle name="Обычный 3 3 2 2 2 3 3 11" xfId="58363"/>
    <cellStyle name="Обычный 3 3 2 2 2 3 3 12" xfId="59709"/>
    <cellStyle name="Обычный 3 3 2 2 2 3 3 2" xfId="3431"/>
    <cellStyle name="Обычный 3 3 2 2 2 3 3 2 2" xfId="12905"/>
    <cellStyle name="Обычный 3 3 2 2 2 3 3 2 2 2" xfId="41190"/>
    <cellStyle name="Обычный 3 3 2 2 2 3 3 2 3" xfId="17579"/>
    <cellStyle name="Обычный 3 3 2 2 2 3 3 2 3 2" xfId="45864"/>
    <cellStyle name="Обычный 3 3 2 2 2 3 3 2 4" xfId="26887"/>
    <cellStyle name="Обычный 3 3 2 2 2 3 3 2 4 2" xfId="55171"/>
    <cellStyle name="Обычный 3 3 2 2 2 3 3 2 5" xfId="31721"/>
    <cellStyle name="Обычный 3 3 2 2 2 3 3 2 6" xfId="61063"/>
    <cellStyle name="Обычный 3 3 2 2 2 3 3 3" xfId="5594"/>
    <cellStyle name="Обычный 3 3 2 2 2 3 3 3 2" xfId="12906"/>
    <cellStyle name="Обычный 3 3 2 2 2 3 3 3 2 2" xfId="41191"/>
    <cellStyle name="Обычный 3 3 2 2 2 3 3 3 3" xfId="26888"/>
    <cellStyle name="Обычный 3 3 2 2 2 3 3 3 3 2" xfId="55172"/>
    <cellStyle name="Обычный 3 3 2 2 2 3 3 3 4" xfId="33883"/>
    <cellStyle name="Обычный 3 3 2 2 2 3 3 4" xfId="6912"/>
    <cellStyle name="Обычный 3 3 2 2 2 3 3 4 2" xfId="12907"/>
    <cellStyle name="Обычный 3 3 2 2 2 3 3 4 2 2" xfId="41192"/>
    <cellStyle name="Обычный 3 3 2 2 2 3 3 4 3" xfId="26889"/>
    <cellStyle name="Обычный 3 3 2 2 2 3 3 4 3 2" xfId="55173"/>
    <cellStyle name="Обычный 3 3 2 2 2 3 3 4 4" xfId="35199"/>
    <cellStyle name="Обычный 3 3 2 2 2 3 3 5" xfId="12904"/>
    <cellStyle name="Обычный 3 3 2 2 2 3 3 5 2" xfId="41189"/>
    <cellStyle name="Обычный 3 3 2 2 2 3 3 6" xfId="15604"/>
    <cellStyle name="Обычный 3 3 2 2 2 3 3 6 2" xfId="43889"/>
    <cellStyle name="Обычный 3 3 2 2 2 3 3 7" xfId="19771"/>
    <cellStyle name="Обычный 3 3 2 2 2 3 3 7 2" xfId="48055"/>
    <cellStyle name="Обычный 3 3 2 2 2 3 3 8" xfId="21056"/>
    <cellStyle name="Обычный 3 3 2 2 2 3 3 8 2" xfId="49340"/>
    <cellStyle name="Обычный 3 3 2 2 2 3 3 9" xfId="26886"/>
    <cellStyle name="Обычный 3 3 2 2 2 3 3 9 2" xfId="55170"/>
    <cellStyle name="Обычный 3 3 2 2 2 3 4" xfId="1894"/>
    <cellStyle name="Обычный 3 3 2 2 2 3 4 2" xfId="3869"/>
    <cellStyle name="Обычный 3 3 2 2 2 3 4 2 2" xfId="12909"/>
    <cellStyle name="Обычный 3 3 2 2 2 3 4 2 2 2" xfId="41194"/>
    <cellStyle name="Обычный 3 3 2 2 2 3 4 2 3" xfId="18017"/>
    <cellStyle name="Обычный 3 3 2 2 2 3 4 2 3 2" xfId="46302"/>
    <cellStyle name="Обычный 3 3 2 2 2 3 4 2 4" xfId="26891"/>
    <cellStyle name="Обычный 3 3 2 2 2 3 4 2 4 2" xfId="55175"/>
    <cellStyle name="Обычный 3 3 2 2 2 3 4 2 5" xfId="32159"/>
    <cellStyle name="Обычный 3 3 2 2 2 3 4 3" xfId="12908"/>
    <cellStyle name="Обычный 3 3 2 2 2 3 4 3 2" xfId="41193"/>
    <cellStyle name="Обычный 3 3 2 2 2 3 4 4" xfId="16042"/>
    <cellStyle name="Обычный 3 3 2 2 2 3 4 4 2" xfId="44327"/>
    <cellStyle name="Обычный 3 3 2 2 2 3 4 5" xfId="26890"/>
    <cellStyle name="Обычный 3 3 2 2 2 3 4 5 2" xfId="55174"/>
    <cellStyle name="Обычный 3 3 2 2 2 3 4 6" xfId="30184"/>
    <cellStyle name="Обычный 3 3 2 2 2 3 4 7" xfId="61060"/>
    <cellStyle name="Обычный 3 3 2 2 2 3 5" xfId="2552"/>
    <cellStyle name="Обычный 3 3 2 2 2 3 5 2" xfId="12910"/>
    <cellStyle name="Обычный 3 3 2 2 2 3 5 2 2" xfId="41195"/>
    <cellStyle name="Обычный 3 3 2 2 2 3 5 3" xfId="16700"/>
    <cellStyle name="Обычный 3 3 2 2 2 3 5 3 2" xfId="44985"/>
    <cellStyle name="Обычный 3 3 2 2 2 3 5 4" xfId="26892"/>
    <cellStyle name="Обычный 3 3 2 2 2 3 5 4 2" xfId="55176"/>
    <cellStyle name="Обычный 3 3 2 2 2 3 5 5" xfId="30842"/>
    <cellStyle name="Обычный 3 3 2 2 2 3 6" xfId="5591"/>
    <cellStyle name="Обычный 3 3 2 2 2 3 6 2" xfId="12911"/>
    <cellStyle name="Обычный 3 3 2 2 2 3 6 2 2" xfId="41196"/>
    <cellStyle name="Обычный 3 3 2 2 2 3 6 3" xfId="26893"/>
    <cellStyle name="Обычный 3 3 2 2 2 3 6 3 2" xfId="55177"/>
    <cellStyle name="Обычный 3 3 2 2 2 3 6 4" xfId="33880"/>
    <cellStyle name="Обычный 3 3 2 2 2 3 7" xfId="6909"/>
    <cellStyle name="Обычный 3 3 2 2 2 3 7 2" xfId="12912"/>
    <cellStyle name="Обычный 3 3 2 2 2 3 7 2 2" xfId="41197"/>
    <cellStyle name="Обычный 3 3 2 2 2 3 7 3" xfId="26894"/>
    <cellStyle name="Обычный 3 3 2 2 2 3 7 3 2" xfId="55178"/>
    <cellStyle name="Обычный 3 3 2 2 2 3 7 4" xfId="35196"/>
    <cellStyle name="Обычный 3 3 2 2 2 3 8" xfId="12893"/>
    <cellStyle name="Обычный 3 3 2 2 2 3 8 2" xfId="41178"/>
    <cellStyle name="Обычный 3 3 2 2 2 3 9" xfId="14725"/>
    <cellStyle name="Обычный 3 3 2 2 2 3 9 2" xfId="43010"/>
    <cellStyle name="Обычный 3 3 2 2 2 4" xfId="738"/>
    <cellStyle name="Обычный 3 3 2 2 2 4 10" xfId="21057"/>
    <cellStyle name="Обычный 3 3 2 2 2 4 10 2" xfId="49341"/>
    <cellStyle name="Обычный 3 3 2 2 2 4 11" xfId="26895"/>
    <cellStyle name="Обычный 3 3 2 2 2 4 11 2" xfId="55179"/>
    <cellStyle name="Обычный 3 3 2 2 2 4 12" xfId="29032"/>
    <cellStyle name="Обычный 3 3 2 2 2 4 13" xfId="58364"/>
    <cellStyle name="Обычный 3 3 2 2 2 4 14" xfId="59710"/>
    <cellStyle name="Обычный 3 3 2 2 2 4 2" xfId="1457"/>
    <cellStyle name="Обычный 3 3 2 2 2 4 2 10" xfId="29748"/>
    <cellStyle name="Обычный 3 3 2 2 2 4 2 11" xfId="58365"/>
    <cellStyle name="Обычный 3 3 2 2 2 4 2 12" xfId="59711"/>
    <cellStyle name="Обычный 3 3 2 2 2 4 2 2" xfId="3433"/>
    <cellStyle name="Обычный 3 3 2 2 2 4 2 2 2" xfId="12915"/>
    <cellStyle name="Обычный 3 3 2 2 2 4 2 2 2 2" xfId="41200"/>
    <cellStyle name="Обычный 3 3 2 2 2 4 2 2 3" xfId="17581"/>
    <cellStyle name="Обычный 3 3 2 2 2 4 2 2 3 2" xfId="45866"/>
    <cellStyle name="Обычный 3 3 2 2 2 4 2 2 4" xfId="26897"/>
    <cellStyle name="Обычный 3 3 2 2 2 4 2 2 4 2" xfId="55181"/>
    <cellStyle name="Обычный 3 3 2 2 2 4 2 2 5" xfId="31723"/>
    <cellStyle name="Обычный 3 3 2 2 2 4 2 2 6" xfId="61065"/>
    <cellStyle name="Обычный 3 3 2 2 2 4 2 3" xfId="5596"/>
    <cellStyle name="Обычный 3 3 2 2 2 4 2 3 2" xfId="12916"/>
    <cellStyle name="Обычный 3 3 2 2 2 4 2 3 2 2" xfId="41201"/>
    <cellStyle name="Обычный 3 3 2 2 2 4 2 3 3" xfId="26898"/>
    <cellStyle name="Обычный 3 3 2 2 2 4 2 3 3 2" xfId="55182"/>
    <cellStyle name="Обычный 3 3 2 2 2 4 2 3 4" xfId="33885"/>
    <cellStyle name="Обычный 3 3 2 2 2 4 2 4" xfId="6914"/>
    <cellStyle name="Обычный 3 3 2 2 2 4 2 4 2" xfId="12917"/>
    <cellStyle name="Обычный 3 3 2 2 2 4 2 4 2 2" xfId="41202"/>
    <cellStyle name="Обычный 3 3 2 2 2 4 2 4 3" xfId="26899"/>
    <cellStyle name="Обычный 3 3 2 2 2 4 2 4 3 2" xfId="55183"/>
    <cellStyle name="Обычный 3 3 2 2 2 4 2 4 4" xfId="35201"/>
    <cellStyle name="Обычный 3 3 2 2 2 4 2 5" xfId="12914"/>
    <cellStyle name="Обычный 3 3 2 2 2 4 2 5 2" xfId="41199"/>
    <cellStyle name="Обычный 3 3 2 2 2 4 2 6" xfId="15606"/>
    <cellStyle name="Обычный 3 3 2 2 2 4 2 6 2" xfId="43891"/>
    <cellStyle name="Обычный 3 3 2 2 2 4 2 7" xfId="19773"/>
    <cellStyle name="Обычный 3 3 2 2 2 4 2 7 2" xfId="48057"/>
    <cellStyle name="Обычный 3 3 2 2 2 4 2 8" xfId="21058"/>
    <cellStyle name="Обычный 3 3 2 2 2 4 2 8 2" xfId="49342"/>
    <cellStyle name="Обычный 3 3 2 2 2 4 2 9" xfId="26896"/>
    <cellStyle name="Обычный 3 3 2 2 2 4 2 9 2" xfId="55180"/>
    <cellStyle name="Обычный 3 3 2 2 2 4 3" xfId="2059"/>
    <cellStyle name="Обычный 3 3 2 2 2 4 3 2" xfId="4034"/>
    <cellStyle name="Обычный 3 3 2 2 2 4 3 2 2" xfId="12919"/>
    <cellStyle name="Обычный 3 3 2 2 2 4 3 2 2 2" xfId="41204"/>
    <cellStyle name="Обычный 3 3 2 2 2 4 3 2 3" xfId="18182"/>
    <cellStyle name="Обычный 3 3 2 2 2 4 3 2 3 2" xfId="46467"/>
    <cellStyle name="Обычный 3 3 2 2 2 4 3 2 4" xfId="26901"/>
    <cellStyle name="Обычный 3 3 2 2 2 4 3 2 4 2" xfId="55185"/>
    <cellStyle name="Обычный 3 3 2 2 2 4 3 2 5" xfId="32324"/>
    <cellStyle name="Обычный 3 3 2 2 2 4 3 3" xfId="12918"/>
    <cellStyle name="Обычный 3 3 2 2 2 4 3 3 2" xfId="41203"/>
    <cellStyle name="Обычный 3 3 2 2 2 4 3 4" xfId="16207"/>
    <cellStyle name="Обычный 3 3 2 2 2 4 3 4 2" xfId="44492"/>
    <cellStyle name="Обычный 3 3 2 2 2 4 3 5" xfId="26900"/>
    <cellStyle name="Обычный 3 3 2 2 2 4 3 5 2" xfId="55184"/>
    <cellStyle name="Обычный 3 3 2 2 2 4 3 6" xfId="30349"/>
    <cellStyle name="Обычный 3 3 2 2 2 4 3 7" xfId="61064"/>
    <cellStyle name="Обычный 3 3 2 2 2 4 4" xfId="2717"/>
    <cellStyle name="Обычный 3 3 2 2 2 4 4 2" xfId="12920"/>
    <cellStyle name="Обычный 3 3 2 2 2 4 4 2 2" xfId="41205"/>
    <cellStyle name="Обычный 3 3 2 2 2 4 4 3" xfId="16865"/>
    <cellStyle name="Обычный 3 3 2 2 2 4 4 3 2" xfId="45150"/>
    <cellStyle name="Обычный 3 3 2 2 2 4 4 4" xfId="26902"/>
    <cellStyle name="Обычный 3 3 2 2 2 4 4 4 2" xfId="55186"/>
    <cellStyle name="Обычный 3 3 2 2 2 4 4 5" xfId="31007"/>
    <cellStyle name="Обычный 3 3 2 2 2 4 5" xfId="5595"/>
    <cellStyle name="Обычный 3 3 2 2 2 4 5 2" xfId="12921"/>
    <cellStyle name="Обычный 3 3 2 2 2 4 5 2 2" xfId="41206"/>
    <cellStyle name="Обычный 3 3 2 2 2 4 5 3" xfId="26903"/>
    <cellStyle name="Обычный 3 3 2 2 2 4 5 3 2" xfId="55187"/>
    <cellStyle name="Обычный 3 3 2 2 2 4 5 4" xfId="33884"/>
    <cellStyle name="Обычный 3 3 2 2 2 4 6" xfId="6913"/>
    <cellStyle name="Обычный 3 3 2 2 2 4 6 2" xfId="12922"/>
    <cellStyle name="Обычный 3 3 2 2 2 4 6 2 2" xfId="41207"/>
    <cellStyle name="Обычный 3 3 2 2 2 4 6 3" xfId="26904"/>
    <cellStyle name="Обычный 3 3 2 2 2 4 6 3 2" xfId="55188"/>
    <cellStyle name="Обычный 3 3 2 2 2 4 6 4" xfId="35200"/>
    <cellStyle name="Обычный 3 3 2 2 2 4 7" xfId="12913"/>
    <cellStyle name="Обычный 3 3 2 2 2 4 7 2" xfId="41198"/>
    <cellStyle name="Обычный 3 3 2 2 2 4 8" xfId="14890"/>
    <cellStyle name="Обычный 3 3 2 2 2 4 8 2" xfId="43175"/>
    <cellStyle name="Обычный 3 3 2 2 2 4 9" xfId="19772"/>
    <cellStyle name="Обычный 3 3 2 2 2 4 9 2" xfId="48056"/>
    <cellStyle name="Обычный 3 3 2 2 2 5" xfId="1450"/>
    <cellStyle name="Обычный 3 3 2 2 2 5 10" xfId="29741"/>
    <cellStyle name="Обычный 3 3 2 2 2 5 11" xfId="58366"/>
    <cellStyle name="Обычный 3 3 2 2 2 5 12" xfId="59712"/>
    <cellStyle name="Обычный 3 3 2 2 2 5 2" xfId="3426"/>
    <cellStyle name="Обычный 3 3 2 2 2 5 2 2" xfId="12924"/>
    <cellStyle name="Обычный 3 3 2 2 2 5 2 2 2" xfId="41209"/>
    <cellStyle name="Обычный 3 3 2 2 2 5 2 3" xfId="17574"/>
    <cellStyle name="Обычный 3 3 2 2 2 5 2 3 2" xfId="45859"/>
    <cellStyle name="Обычный 3 3 2 2 2 5 2 4" xfId="26906"/>
    <cellStyle name="Обычный 3 3 2 2 2 5 2 4 2" xfId="55190"/>
    <cellStyle name="Обычный 3 3 2 2 2 5 2 5" xfId="31716"/>
    <cellStyle name="Обычный 3 3 2 2 2 5 2 6" xfId="61066"/>
    <cellStyle name="Обычный 3 3 2 2 2 5 3" xfId="5597"/>
    <cellStyle name="Обычный 3 3 2 2 2 5 3 2" xfId="12925"/>
    <cellStyle name="Обычный 3 3 2 2 2 5 3 2 2" xfId="41210"/>
    <cellStyle name="Обычный 3 3 2 2 2 5 3 3" xfId="26907"/>
    <cellStyle name="Обычный 3 3 2 2 2 5 3 3 2" xfId="55191"/>
    <cellStyle name="Обычный 3 3 2 2 2 5 3 4" xfId="33886"/>
    <cellStyle name="Обычный 3 3 2 2 2 5 4" xfId="6915"/>
    <cellStyle name="Обычный 3 3 2 2 2 5 4 2" xfId="12926"/>
    <cellStyle name="Обычный 3 3 2 2 2 5 4 2 2" xfId="41211"/>
    <cellStyle name="Обычный 3 3 2 2 2 5 4 3" xfId="26908"/>
    <cellStyle name="Обычный 3 3 2 2 2 5 4 3 2" xfId="55192"/>
    <cellStyle name="Обычный 3 3 2 2 2 5 4 4" xfId="35202"/>
    <cellStyle name="Обычный 3 3 2 2 2 5 5" xfId="12923"/>
    <cellStyle name="Обычный 3 3 2 2 2 5 5 2" xfId="41208"/>
    <cellStyle name="Обычный 3 3 2 2 2 5 6" xfId="15599"/>
    <cellStyle name="Обычный 3 3 2 2 2 5 6 2" xfId="43884"/>
    <cellStyle name="Обычный 3 3 2 2 2 5 7" xfId="19774"/>
    <cellStyle name="Обычный 3 3 2 2 2 5 7 2" xfId="48058"/>
    <cellStyle name="Обычный 3 3 2 2 2 5 8" xfId="21059"/>
    <cellStyle name="Обычный 3 3 2 2 2 5 8 2" xfId="49343"/>
    <cellStyle name="Обычный 3 3 2 2 2 5 9" xfId="26905"/>
    <cellStyle name="Обычный 3 3 2 2 2 5 9 2" xfId="55189"/>
    <cellStyle name="Обычный 3 3 2 2 2 6" xfId="1730"/>
    <cellStyle name="Обычный 3 3 2 2 2 6 2" xfId="3705"/>
    <cellStyle name="Обычный 3 3 2 2 2 6 2 2" xfId="12928"/>
    <cellStyle name="Обычный 3 3 2 2 2 6 2 2 2" xfId="41213"/>
    <cellStyle name="Обычный 3 3 2 2 2 6 2 3" xfId="17853"/>
    <cellStyle name="Обычный 3 3 2 2 2 6 2 3 2" xfId="46138"/>
    <cellStyle name="Обычный 3 3 2 2 2 6 2 4" xfId="26910"/>
    <cellStyle name="Обычный 3 3 2 2 2 6 2 4 2" xfId="55194"/>
    <cellStyle name="Обычный 3 3 2 2 2 6 2 5" xfId="31995"/>
    <cellStyle name="Обычный 3 3 2 2 2 6 3" xfId="12927"/>
    <cellStyle name="Обычный 3 3 2 2 2 6 3 2" xfId="41212"/>
    <cellStyle name="Обычный 3 3 2 2 2 6 4" xfId="15878"/>
    <cellStyle name="Обычный 3 3 2 2 2 6 4 2" xfId="44163"/>
    <cellStyle name="Обычный 3 3 2 2 2 6 5" xfId="26909"/>
    <cellStyle name="Обычный 3 3 2 2 2 6 5 2" xfId="55193"/>
    <cellStyle name="Обычный 3 3 2 2 2 6 6" xfId="30020"/>
    <cellStyle name="Обычный 3 3 2 2 2 6 7" xfId="61051"/>
    <cellStyle name="Обычный 3 3 2 2 2 7" xfId="2388"/>
    <cellStyle name="Обычный 3 3 2 2 2 7 2" xfId="12929"/>
    <cellStyle name="Обычный 3 3 2 2 2 7 2 2" xfId="41214"/>
    <cellStyle name="Обычный 3 3 2 2 2 7 3" xfId="16536"/>
    <cellStyle name="Обычный 3 3 2 2 2 7 3 2" xfId="44821"/>
    <cellStyle name="Обычный 3 3 2 2 2 7 4" xfId="26911"/>
    <cellStyle name="Обычный 3 3 2 2 2 7 4 2" xfId="55195"/>
    <cellStyle name="Обычный 3 3 2 2 2 7 5" xfId="30678"/>
    <cellStyle name="Обычный 3 3 2 2 2 8" xfId="4363"/>
    <cellStyle name="Обычный 3 3 2 2 2 8 2" xfId="12930"/>
    <cellStyle name="Обычный 3 3 2 2 2 8 2 2" xfId="41215"/>
    <cellStyle name="Обычный 3 3 2 2 2 8 3" xfId="18511"/>
    <cellStyle name="Обычный 3 3 2 2 2 8 3 2" xfId="46796"/>
    <cellStyle name="Обычный 3 3 2 2 2 8 4" xfId="26912"/>
    <cellStyle name="Обычный 3 3 2 2 2 8 4 2" xfId="55196"/>
    <cellStyle name="Обычный 3 3 2 2 2 8 5" xfId="32653"/>
    <cellStyle name="Обычный 3 3 2 2 2 9" xfId="4526"/>
    <cellStyle name="Обычный 3 3 2 2 2 9 2" xfId="12931"/>
    <cellStyle name="Обычный 3 3 2 2 2 9 2 2" xfId="41216"/>
    <cellStyle name="Обычный 3 3 2 2 2 9 3" xfId="18674"/>
    <cellStyle name="Обычный 3 3 2 2 2 9 3 2" xfId="46959"/>
    <cellStyle name="Обычный 3 3 2 2 2 9 4" xfId="26913"/>
    <cellStyle name="Обычный 3 3 2 2 2 9 4 2" xfId="55197"/>
    <cellStyle name="Обычный 3 3 2 2 2 9 5" xfId="32816"/>
    <cellStyle name="Обычный 3 3 2 2 20" xfId="28538"/>
    <cellStyle name="Обычный 3 3 2 2 20 2" xfId="56822"/>
    <cellStyle name="Обычный 3 3 2 2 21" xfId="28702"/>
    <cellStyle name="Обычный 3 3 2 2 22" xfId="56982"/>
    <cellStyle name="Обычный 3 3 2 2 23" xfId="57276"/>
    <cellStyle name="Обычный 3 3 2 2 24" xfId="58350"/>
    <cellStyle name="Обычный 3 3 2 2 25" xfId="59696"/>
    <cellStyle name="Обычный 3 3 2 2 3" xfId="326"/>
    <cellStyle name="Обычный 3 3 2 2 3 10" xfId="5598"/>
    <cellStyle name="Обычный 3 3 2 2 3 10 2" xfId="12933"/>
    <cellStyle name="Обычный 3 3 2 2 3 10 2 2" xfId="41218"/>
    <cellStyle name="Обычный 3 3 2 2 3 10 3" xfId="26915"/>
    <cellStyle name="Обычный 3 3 2 2 3 10 3 2" xfId="55199"/>
    <cellStyle name="Обычный 3 3 2 2 3 10 4" xfId="33887"/>
    <cellStyle name="Обычный 3 3 2 2 3 11" xfId="6916"/>
    <cellStyle name="Обычный 3 3 2 2 3 11 2" xfId="12934"/>
    <cellStyle name="Обычный 3 3 2 2 3 11 2 2" xfId="41219"/>
    <cellStyle name="Обычный 3 3 2 2 3 11 3" xfId="26916"/>
    <cellStyle name="Обычный 3 3 2 2 3 11 3 2" xfId="55200"/>
    <cellStyle name="Обычный 3 3 2 2 3 11 4" xfId="35203"/>
    <cellStyle name="Обычный 3 3 2 2 3 12" xfId="7327"/>
    <cellStyle name="Обычный 3 3 2 2 3 12 2" xfId="12935"/>
    <cellStyle name="Обычный 3 3 2 2 3 12 2 2" xfId="41220"/>
    <cellStyle name="Обычный 3 3 2 2 3 12 3" xfId="26917"/>
    <cellStyle name="Обычный 3 3 2 2 3 12 3 2" xfId="55201"/>
    <cellStyle name="Обычный 3 3 2 2 3 12 4" xfId="35612"/>
    <cellStyle name="Обычный 3 3 2 2 3 13" xfId="12932"/>
    <cellStyle name="Обычный 3 3 2 2 3 13 2" xfId="41217"/>
    <cellStyle name="Обычный 3 3 2 2 3 14" xfId="14563"/>
    <cellStyle name="Обычный 3 3 2 2 3 14 2" xfId="42848"/>
    <cellStyle name="Обычный 3 3 2 2 3 15" xfId="18838"/>
    <cellStyle name="Обычный 3 3 2 2 3 15 2" xfId="47122"/>
    <cellStyle name="Обычный 3 3 2 2 3 16" xfId="21060"/>
    <cellStyle name="Обычный 3 3 2 2 3 16 2" xfId="49344"/>
    <cellStyle name="Обычный 3 3 2 2 3 17" xfId="26914"/>
    <cellStyle name="Обычный 3 3 2 2 3 17 2" xfId="55198"/>
    <cellStyle name="Обычный 3 3 2 2 3 18" xfId="28541"/>
    <cellStyle name="Обычный 3 3 2 2 3 18 2" xfId="56825"/>
    <cellStyle name="Обычный 3 3 2 2 3 19" xfId="28705"/>
    <cellStyle name="Обычный 3 3 2 2 3 2" xfId="327"/>
    <cellStyle name="Обычный 3 3 2 2 3 2 10" xfId="6917"/>
    <cellStyle name="Обычный 3 3 2 2 3 2 10 2" xfId="12937"/>
    <cellStyle name="Обычный 3 3 2 2 3 2 10 2 2" xfId="41222"/>
    <cellStyle name="Обычный 3 3 2 2 3 2 10 3" xfId="26919"/>
    <cellStyle name="Обычный 3 3 2 2 3 2 10 3 2" xfId="55203"/>
    <cellStyle name="Обычный 3 3 2 2 3 2 10 4" xfId="35204"/>
    <cellStyle name="Обычный 3 3 2 2 3 2 11" xfId="7328"/>
    <cellStyle name="Обычный 3 3 2 2 3 2 11 2" xfId="12938"/>
    <cellStyle name="Обычный 3 3 2 2 3 2 11 2 2" xfId="41223"/>
    <cellStyle name="Обычный 3 3 2 2 3 2 11 3" xfId="26920"/>
    <cellStyle name="Обычный 3 3 2 2 3 2 11 3 2" xfId="55204"/>
    <cellStyle name="Обычный 3 3 2 2 3 2 11 4" xfId="35613"/>
    <cellStyle name="Обычный 3 3 2 2 3 2 12" xfId="12936"/>
    <cellStyle name="Обычный 3 3 2 2 3 2 12 2" xfId="41221"/>
    <cellStyle name="Обычный 3 3 2 2 3 2 13" xfId="14564"/>
    <cellStyle name="Обычный 3 3 2 2 3 2 13 2" xfId="42849"/>
    <cellStyle name="Обычный 3 3 2 2 3 2 14" xfId="18839"/>
    <cellStyle name="Обычный 3 3 2 2 3 2 14 2" xfId="47123"/>
    <cellStyle name="Обычный 3 3 2 2 3 2 15" xfId="21061"/>
    <cellStyle name="Обычный 3 3 2 2 3 2 15 2" xfId="49345"/>
    <cellStyle name="Обычный 3 3 2 2 3 2 16" xfId="26918"/>
    <cellStyle name="Обычный 3 3 2 2 3 2 16 2" xfId="55202"/>
    <cellStyle name="Обычный 3 3 2 2 3 2 17" xfId="28542"/>
    <cellStyle name="Обычный 3 3 2 2 3 2 17 2" xfId="56826"/>
    <cellStyle name="Обычный 3 3 2 2 3 2 18" xfId="28706"/>
    <cellStyle name="Обычный 3 3 2 2 3 2 19" xfId="56986"/>
    <cellStyle name="Обычный 3 3 2 2 3 2 2" xfId="569"/>
    <cellStyle name="Обычный 3 3 2 2 3 2 2 10" xfId="19775"/>
    <cellStyle name="Обычный 3 3 2 2 3 2 2 10 2" xfId="48059"/>
    <cellStyle name="Обычный 3 3 2 2 3 2 2 11" xfId="21062"/>
    <cellStyle name="Обычный 3 3 2 2 3 2 2 11 2" xfId="49346"/>
    <cellStyle name="Обычный 3 3 2 2 3 2 2 12" xfId="26921"/>
    <cellStyle name="Обычный 3 3 2 2 3 2 2 12 2" xfId="55205"/>
    <cellStyle name="Обычный 3 3 2 2 3 2 2 13" xfId="28870"/>
    <cellStyle name="Обычный 3 3 2 2 3 2 2 14" xfId="58369"/>
    <cellStyle name="Обычный 3 3 2 2 3 2 2 15" xfId="59715"/>
    <cellStyle name="Обычный 3 3 2 2 3 2 2 2" xfId="907"/>
    <cellStyle name="Обычный 3 3 2 2 3 2 2 2 10" xfId="21063"/>
    <cellStyle name="Обычный 3 3 2 2 3 2 2 2 10 2" xfId="49347"/>
    <cellStyle name="Обычный 3 3 2 2 3 2 2 2 11" xfId="26922"/>
    <cellStyle name="Обычный 3 3 2 2 3 2 2 2 11 2" xfId="55206"/>
    <cellStyle name="Обычный 3 3 2 2 3 2 2 2 12" xfId="29199"/>
    <cellStyle name="Обычный 3 3 2 2 3 2 2 2 13" xfId="58370"/>
    <cellStyle name="Обычный 3 3 2 2 3 2 2 2 14" xfId="59716"/>
    <cellStyle name="Обычный 3 3 2 2 3 2 2 2 2" xfId="1461"/>
    <cellStyle name="Обычный 3 3 2 2 3 2 2 2 2 10" xfId="29752"/>
    <cellStyle name="Обычный 3 3 2 2 3 2 2 2 2 11" xfId="58371"/>
    <cellStyle name="Обычный 3 3 2 2 3 2 2 2 2 12" xfId="59717"/>
    <cellStyle name="Обычный 3 3 2 2 3 2 2 2 2 2" xfId="3437"/>
    <cellStyle name="Обычный 3 3 2 2 3 2 2 2 2 2 2" xfId="12942"/>
    <cellStyle name="Обычный 3 3 2 2 3 2 2 2 2 2 2 2" xfId="41227"/>
    <cellStyle name="Обычный 3 3 2 2 3 2 2 2 2 2 3" xfId="17585"/>
    <cellStyle name="Обычный 3 3 2 2 3 2 2 2 2 2 3 2" xfId="45870"/>
    <cellStyle name="Обычный 3 3 2 2 3 2 2 2 2 2 4" xfId="26924"/>
    <cellStyle name="Обычный 3 3 2 2 3 2 2 2 2 2 4 2" xfId="55208"/>
    <cellStyle name="Обычный 3 3 2 2 3 2 2 2 2 2 5" xfId="31727"/>
    <cellStyle name="Обычный 3 3 2 2 3 2 2 2 2 2 6" xfId="61071"/>
    <cellStyle name="Обычный 3 3 2 2 3 2 2 2 2 3" xfId="5602"/>
    <cellStyle name="Обычный 3 3 2 2 3 2 2 2 2 3 2" xfId="12943"/>
    <cellStyle name="Обычный 3 3 2 2 3 2 2 2 2 3 2 2" xfId="41228"/>
    <cellStyle name="Обычный 3 3 2 2 3 2 2 2 2 3 3" xfId="26925"/>
    <cellStyle name="Обычный 3 3 2 2 3 2 2 2 2 3 3 2" xfId="55209"/>
    <cellStyle name="Обычный 3 3 2 2 3 2 2 2 2 3 4" xfId="33891"/>
    <cellStyle name="Обычный 3 3 2 2 3 2 2 2 2 4" xfId="6920"/>
    <cellStyle name="Обычный 3 3 2 2 3 2 2 2 2 4 2" xfId="12944"/>
    <cellStyle name="Обычный 3 3 2 2 3 2 2 2 2 4 2 2" xfId="41229"/>
    <cellStyle name="Обычный 3 3 2 2 3 2 2 2 2 4 3" xfId="26926"/>
    <cellStyle name="Обычный 3 3 2 2 3 2 2 2 2 4 3 2" xfId="55210"/>
    <cellStyle name="Обычный 3 3 2 2 3 2 2 2 2 4 4" xfId="35207"/>
    <cellStyle name="Обычный 3 3 2 2 3 2 2 2 2 5" xfId="12941"/>
    <cellStyle name="Обычный 3 3 2 2 3 2 2 2 2 5 2" xfId="41226"/>
    <cellStyle name="Обычный 3 3 2 2 3 2 2 2 2 6" xfId="15610"/>
    <cellStyle name="Обычный 3 3 2 2 3 2 2 2 2 6 2" xfId="43895"/>
    <cellStyle name="Обычный 3 3 2 2 3 2 2 2 2 7" xfId="19777"/>
    <cellStyle name="Обычный 3 3 2 2 3 2 2 2 2 7 2" xfId="48061"/>
    <cellStyle name="Обычный 3 3 2 2 3 2 2 2 2 8" xfId="21064"/>
    <cellStyle name="Обычный 3 3 2 2 3 2 2 2 2 8 2" xfId="49348"/>
    <cellStyle name="Обычный 3 3 2 2 3 2 2 2 2 9" xfId="26923"/>
    <cellStyle name="Обычный 3 3 2 2 3 2 2 2 2 9 2" xfId="55207"/>
    <cellStyle name="Обычный 3 3 2 2 3 2 2 2 3" xfId="2226"/>
    <cellStyle name="Обычный 3 3 2 2 3 2 2 2 3 2" xfId="4201"/>
    <cellStyle name="Обычный 3 3 2 2 3 2 2 2 3 2 2" xfId="12946"/>
    <cellStyle name="Обычный 3 3 2 2 3 2 2 2 3 2 2 2" xfId="41231"/>
    <cellStyle name="Обычный 3 3 2 2 3 2 2 2 3 2 3" xfId="18349"/>
    <cellStyle name="Обычный 3 3 2 2 3 2 2 2 3 2 3 2" xfId="46634"/>
    <cellStyle name="Обычный 3 3 2 2 3 2 2 2 3 2 4" xfId="26928"/>
    <cellStyle name="Обычный 3 3 2 2 3 2 2 2 3 2 4 2" xfId="55212"/>
    <cellStyle name="Обычный 3 3 2 2 3 2 2 2 3 2 5" xfId="32491"/>
    <cellStyle name="Обычный 3 3 2 2 3 2 2 2 3 3" xfId="12945"/>
    <cellStyle name="Обычный 3 3 2 2 3 2 2 2 3 3 2" xfId="41230"/>
    <cellStyle name="Обычный 3 3 2 2 3 2 2 2 3 4" xfId="16374"/>
    <cellStyle name="Обычный 3 3 2 2 3 2 2 2 3 4 2" xfId="44659"/>
    <cellStyle name="Обычный 3 3 2 2 3 2 2 2 3 5" xfId="26927"/>
    <cellStyle name="Обычный 3 3 2 2 3 2 2 2 3 5 2" xfId="55211"/>
    <cellStyle name="Обычный 3 3 2 2 3 2 2 2 3 6" xfId="30516"/>
    <cellStyle name="Обычный 3 3 2 2 3 2 2 2 3 7" xfId="61070"/>
    <cellStyle name="Обычный 3 3 2 2 3 2 2 2 4" xfId="2884"/>
    <cellStyle name="Обычный 3 3 2 2 3 2 2 2 4 2" xfId="12947"/>
    <cellStyle name="Обычный 3 3 2 2 3 2 2 2 4 2 2" xfId="41232"/>
    <cellStyle name="Обычный 3 3 2 2 3 2 2 2 4 3" xfId="17032"/>
    <cellStyle name="Обычный 3 3 2 2 3 2 2 2 4 3 2" xfId="45317"/>
    <cellStyle name="Обычный 3 3 2 2 3 2 2 2 4 4" xfId="26929"/>
    <cellStyle name="Обычный 3 3 2 2 3 2 2 2 4 4 2" xfId="55213"/>
    <cellStyle name="Обычный 3 3 2 2 3 2 2 2 4 5" xfId="31174"/>
    <cellStyle name="Обычный 3 3 2 2 3 2 2 2 5" xfId="5601"/>
    <cellStyle name="Обычный 3 3 2 2 3 2 2 2 5 2" xfId="12948"/>
    <cellStyle name="Обычный 3 3 2 2 3 2 2 2 5 2 2" xfId="41233"/>
    <cellStyle name="Обычный 3 3 2 2 3 2 2 2 5 3" xfId="26930"/>
    <cellStyle name="Обычный 3 3 2 2 3 2 2 2 5 3 2" xfId="55214"/>
    <cellStyle name="Обычный 3 3 2 2 3 2 2 2 5 4" xfId="33890"/>
    <cellStyle name="Обычный 3 3 2 2 3 2 2 2 6" xfId="6919"/>
    <cellStyle name="Обычный 3 3 2 2 3 2 2 2 6 2" xfId="12949"/>
    <cellStyle name="Обычный 3 3 2 2 3 2 2 2 6 2 2" xfId="41234"/>
    <cellStyle name="Обычный 3 3 2 2 3 2 2 2 6 3" xfId="26931"/>
    <cellStyle name="Обычный 3 3 2 2 3 2 2 2 6 3 2" xfId="55215"/>
    <cellStyle name="Обычный 3 3 2 2 3 2 2 2 6 4" xfId="35206"/>
    <cellStyle name="Обычный 3 3 2 2 3 2 2 2 7" xfId="12940"/>
    <cellStyle name="Обычный 3 3 2 2 3 2 2 2 7 2" xfId="41225"/>
    <cellStyle name="Обычный 3 3 2 2 3 2 2 2 8" xfId="15057"/>
    <cellStyle name="Обычный 3 3 2 2 3 2 2 2 8 2" xfId="43342"/>
    <cellStyle name="Обычный 3 3 2 2 3 2 2 2 9" xfId="19776"/>
    <cellStyle name="Обычный 3 3 2 2 3 2 2 2 9 2" xfId="48060"/>
    <cellStyle name="Обычный 3 3 2 2 3 2 2 3" xfId="1460"/>
    <cellStyle name="Обычный 3 3 2 2 3 2 2 3 10" xfId="29751"/>
    <cellStyle name="Обычный 3 3 2 2 3 2 2 3 11" xfId="58372"/>
    <cellStyle name="Обычный 3 3 2 2 3 2 2 3 12" xfId="59718"/>
    <cellStyle name="Обычный 3 3 2 2 3 2 2 3 2" xfId="3436"/>
    <cellStyle name="Обычный 3 3 2 2 3 2 2 3 2 2" xfId="12951"/>
    <cellStyle name="Обычный 3 3 2 2 3 2 2 3 2 2 2" xfId="41236"/>
    <cellStyle name="Обычный 3 3 2 2 3 2 2 3 2 3" xfId="17584"/>
    <cellStyle name="Обычный 3 3 2 2 3 2 2 3 2 3 2" xfId="45869"/>
    <cellStyle name="Обычный 3 3 2 2 3 2 2 3 2 4" xfId="26933"/>
    <cellStyle name="Обычный 3 3 2 2 3 2 2 3 2 4 2" xfId="55217"/>
    <cellStyle name="Обычный 3 3 2 2 3 2 2 3 2 5" xfId="31726"/>
    <cellStyle name="Обычный 3 3 2 2 3 2 2 3 2 6" xfId="61072"/>
    <cellStyle name="Обычный 3 3 2 2 3 2 2 3 3" xfId="5603"/>
    <cellStyle name="Обычный 3 3 2 2 3 2 2 3 3 2" xfId="12952"/>
    <cellStyle name="Обычный 3 3 2 2 3 2 2 3 3 2 2" xfId="41237"/>
    <cellStyle name="Обычный 3 3 2 2 3 2 2 3 3 3" xfId="26934"/>
    <cellStyle name="Обычный 3 3 2 2 3 2 2 3 3 3 2" xfId="55218"/>
    <cellStyle name="Обычный 3 3 2 2 3 2 2 3 3 4" xfId="33892"/>
    <cellStyle name="Обычный 3 3 2 2 3 2 2 3 4" xfId="6921"/>
    <cellStyle name="Обычный 3 3 2 2 3 2 2 3 4 2" xfId="12953"/>
    <cellStyle name="Обычный 3 3 2 2 3 2 2 3 4 2 2" xfId="41238"/>
    <cellStyle name="Обычный 3 3 2 2 3 2 2 3 4 3" xfId="26935"/>
    <cellStyle name="Обычный 3 3 2 2 3 2 2 3 4 3 2" xfId="55219"/>
    <cellStyle name="Обычный 3 3 2 2 3 2 2 3 4 4" xfId="35208"/>
    <cellStyle name="Обычный 3 3 2 2 3 2 2 3 5" xfId="12950"/>
    <cellStyle name="Обычный 3 3 2 2 3 2 2 3 5 2" xfId="41235"/>
    <cellStyle name="Обычный 3 3 2 2 3 2 2 3 6" xfId="15609"/>
    <cellStyle name="Обычный 3 3 2 2 3 2 2 3 6 2" xfId="43894"/>
    <cellStyle name="Обычный 3 3 2 2 3 2 2 3 7" xfId="19778"/>
    <cellStyle name="Обычный 3 3 2 2 3 2 2 3 7 2" xfId="48062"/>
    <cellStyle name="Обычный 3 3 2 2 3 2 2 3 8" xfId="21065"/>
    <cellStyle name="Обычный 3 3 2 2 3 2 2 3 8 2" xfId="49349"/>
    <cellStyle name="Обычный 3 3 2 2 3 2 2 3 9" xfId="26932"/>
    <cellStyle name="Обычный 3 3 2 2 3 2 2 3 9 2" xfId="55216"/>
    <cellStyle name="Обычный 3 3 2 2 3 2 2 4" xfId="1897"/>
    <cellStyle name="Обычный 3 3 2 2 3 2 2 4 2" xfId="3872"/>
    <cellStyle name="Обычный 3 3 2 2 3 2 2 4 2 2" xfId="12955"/>
    <cellStyle name="Обычный 3 3 2 2 3 2 2 4 2 2 2" xfId="41240"/>
    <cellStyle name="Обычный 3 3 2 2 3 2 2 4 2 3" xfId="18020"/>
    <cellStyle name="Обычный 3 3 2 2 3 2 2 4 2 3 2" xfId="46305"/>
    <cellStyle name="Обычный 3 3 2 2 3 2 2 4 2 4" xfId="26937"/>
    <cellStyle name="Обычный 3 3 2 2 3 2 2 4 2 4 2" xfId="55221"/>
    <cellStyle name="Обычный 3 3 2 2 3 2 2 4 2 5" xfId="32162"/>
    <cellStyle name="Обычный 3 3 2 2 3 2 2 4 3" xfId="12954"/>
    <cellStyle name="Обычный 3 3 2 2 3 2 2 4 3 2" xfId="41239"/>
    <cellStyle name="Обычный 3 3 2 2 3 2 2 4 4" xfId="16045"/>
    <cellStyle name="Обычный 3 3 2 2 3 2 2 4 4 2" xfId="44330"/>
    <cellStyle name="Обычный 3 3 2 2 3 2 2 4 5" xfId="26936"/>
    <cellStyle name="Обычный 3 3 2 2 3 2 2 4 5 2" xfId="55220"/>
    <cellStyle name="Обычный 3 3 2 2 3 2 2 4 6" xfId="30187"/>
    <cellStyle name="Обычный 3 3 2 2 3 2 2 4 7" xfId="61069"/>
    <cellStyle name="Обычный 3 3 2 2 3 2 2 5" xfId="2555"/>
    <cellStyle name="Обычный 3 3 2 2 3 2 2 5 2" xfId="12956"/>
    <cellStyle name="Обычный 3 3 2 2 3 2 2 5 2 2" xfId="41241"/>
    <cellStyle name="Обычный 3 3 2 2 3 2 2 5 3" xfId="16703"/>
    <cellStyle name="Обычный 3 3 2 2 3 2 2 5 3 2" xfId="44988"/>
    <cellStyle name="Обычный 3 3 2 2 3 2 2 5 4" xfId="26938"/>
    <cellStyle name="Обычный 3 3 2 2 3 2 2 5 4 2" xfId="55222"/>
    <cellStyle name="Обычный 3 3 2 2 3 2 2 5 5" xfId="30845"/>
    <cellStyle name="Обычный 3 3 2 2 3 2 2 6" xfId="5600"/>
    <cellStyle name="Обычный 3 3 2 2 3 2 2 6 2" xfId="12957"/>
    <cellStyle name="Обычный 3 3 2 2 3 2 2 6 2 2" xfId="41242"/>
    <cellStyle name="Обычный 3 3 2 2 3 2 2 6 3" xfId="26939"/>
    <cellStyle name="Обычный 3 3 2 2 3 2 2 6 3 2" xfId="55223"/>
    <cellStyle name="Обычный 3 3 2 2 3 2 2 6 4" xfId="33889"/>
    <cellStyle name="Обычный 3 3 2 2 3 2 2 7" xfId="6918"/>
    <cellStyle name="Обычный 3 3 2 2 3 2 2 7 2" xfId="12958"/>
    <cellStyle name="Обычный 3 3 2 2 3 2 2 7 2 2" xfId="41243"/>
    <cellStyle name="Обычный 3 3 2 2 3 2 2 7 3" xfId="26940"/>
    <cellStyle name="Обычный 3 3 2 2 3 2 2 7 3 2" xfId="55224"/>
    <cellStyle name="Обычный 3 3 2 2 3 2 2 7 4" xfId="35205"/>
    <cellStyle name="Обычный 3 3 2 2 3 2 2 8" xfId="12939"/>
    <cellStyle name="Обычный 3 3 2 2 3 2 2 8 2" xfId="41224"/>
    <cellStyle name="Обычный 3 3 2 2 3 2 2 9" xfId="14728"/>
    <cellStyle name="Обычный 3 3 2 2 3 2 2 9 2" xfId="43013"/>
    <cellStyle name="Обычный 3 3 2 2 3 2 20" xfId="57280"/>
    <cellStyle name="Обычный 3 3 2 2 3 2 21" xfId="58368"/>
    <cellStyle name="Обычный 3 3 2 2 3 2 22" xfId="59714"/>
    <cellStyle name="Обычный 3 3 2 2 3 2 3" xfId="741"/>
    <cellStyle name="Обычный 3 3 2 2 3 2 3 10" xfId="21066"/>
    <cellStyle name="Обычный 3 3 2 2 3 2 3 10 2" xfId="49350"/>
    <cellStyle name="Обычный 3 3 2 2 3 2 3 11" xfId="26941"/>
    <cellStyle name="Обычный 3 3 2 2 3 2 3 11 2" xfId="55225"/>
    <cellStyle name="Обычный 3 3 2 2 3 2 3 12" xfId="29035"/>
    <cellStyle name="Обычный 3 3 2 2 3 2 3 13" xfId="58373"/>
    <cellStyle name="Обычный 3 3 2 2 3 2 3 14" xfId="59719"/>
    <cellStyle name="Обычный 3 3 2 2 3 2 3 2" xfId="1462"/>
    <cellStyle name="Обычный 3 3 2 2 3 2 3 2 10" xfId="29753"/>
    <cellStyle name="Обычный 3 3 2 2 3 2 3 2 11" xfId="58374"/>
    <cellStyle name="Обычный 3 3 2 2 3 2 3 2 12" xfId="59720"/>
    <cellStyle name="Обычный 3 3 2 2 3 2 3 2 2" xfId="3438"/>
    <cellStyle name="Обычный 3 3 2 2 3 2 3 2 2 2" xfId="12961"/>
    <cellStyle name="Обычный 3 3 2 2 3 2 3 2 2 2 2" xfId="41246"/>
    <cellStyle name="Обычный 3 3 2 2 3 2 3 2 2 3" xfId="17586"/>
    <cellStyle name="Обычный 3 3 2 2 3 2 3 2 2 3 2" xfId="45871"/>
    <cellStyle name="Обычный 3 3 2 2 3 2 3 2 2 4" xfId="26943"/>
    <cellStyle name="Обычный 3 3 2 2 3 2 3 2 2 4 2" xfId="55227"/>
    <cellStyle name="Обычный 3 3 2 2 3 2 3 2 2 5" xfId="31728"/>
    <cellStyle name="Обычный 3 3 2 2 3 2 3 2 2 6" xfId="61074"/>
    <cellStyle name="Обычный 3 3 2 2 3 2 3 2 3" xfId="5605"/>
    <cellStyle name="Обычный 3 3 2 2 3 2 3 2 3 2" xfId="12962"/>
    <cellStyle name="Обычный 3 3 2 2 3 2 3 2 3 2 2" xfId="41247"/>
    <cellStyle name="Обычный 3 3 2 2 3 2 3 2 3 3" xfId="26944"/>
    <cellStyle name="Обычный 3 3 2 2 3 2 3 2 3 3 2" xfId="55228"/>
    <cellStyle name="Обычный 3 3 2 2 3 2 3 2 3 4" xfId="33894"/>
    <cellStyle name="Обычный 3 3 2 2 3 2 3 2 4" xfId="6923"/>
    <cellStyle name="Обычный 3 3 2 2 3 2 3 2 4 2" xfId="12963"/>
    <cellStyle name="Обычный 3 3 2 2 3 2 3 2 4 2 2" xfId="41248"/>
    <cellStyle name="Обычный 3 3 2 2 3 2 3 2 4 3" xfId="26945"/>
    <cellStyle name="Обычный 3 3 2 2 3 2 3 2 4 3 2" xfId="55229"/>
    <cellStyle name="Обычный 3 3 2 2 3 2 3 2 4 4" xfId="35210"/>
    <cellStyle name="Обычный 3 3 2 2 3 2 3 2 5" xfId="12960"/>
    <cellStyle name="Обычный 3 3 2 2 3 2 3 2 5 2" xfId="41245"/>
    <cellStyle name="Обычный 3 3 2 2 3 2 3 2 6" xfId="15611"/>
    <cellStyle name="Обычный 3 3 2 2 3 2 3 2 6 2" xfId="43896"/>
    <cellStyle name="Обычный 3 3 2 2 3 2 3 2 7" xfId="19780"/>
    <cellStyle name="Обычный 3 3 2 2 3 2 3 2 7 2" xfId="48064"/>
    <cellStyle name="Обычный 3 3 2 2 3 2 3 2 8" xfId="21067"/>
    <cellStyle name="Обычный 3 3 2 2 3 2 3 2 8 2" xfId="49351"/>
    <cellStyle name="Обычный 3 3 2 2 3 2 3 2 9" xfId="26942"/>
    <cellStyle name="Обычный 3 3 2 2 3 2 3 2 9 2" xfId="55226"/>
    <cellStyle name="Обычный 3 3 2 2 3 2 3 3" xfId="2062"/>
    <cellStyle name="Обычный 3 3 2 2 3 2 3 3 2" xfId="4037"/>
    <cellStyle name="Обычный 3 3 2 2 3 2 3 3 2 2" xfId="12965"/>
    <cellStyle name="Обычный 3 3 2 2 3 2 3 3 2 2 2" xfId="41250"/>
    <cellStyle name="Обычный 3 3 2 2 3 2 3 3 2 3" xfId="18185"/>
    <cellStyle name="Обычный 3 3 2 2 3 2 3 3 2 3 2" xfId="46470"/>
    <cellStyle name="Обычный 3 3 2 2 3 2 3 3 2 4" xfId="26947"/>
    <cellStyle name="Обычный 3 3 2 2 3 2 3 3 2 4 2" xfId="55231"/>
    <cellStyle name="Обычный 3 3 2 2 3 2 3 3 2 5" xfId="32327"/>
    <cellStyle name="Обычный 3 3 2 2 3 2 3 3 3" xfId="12964"/>
    <cellStyle name="Обычный 3 3 2 2 3 2 3 3 3 2" xfId="41249"/>
    <cellStyle name="Обычный 3 3 2 2 3 2 3 3 4" xfId="16210"/>
    <cellStyle name="Обычный 3 3 2 2 3 2 3 3 4 2" xfId="44495"/>
    <cellStyle name="Обычный 3 3 2 2 3 2 3 3 5" xfId="26946"/>
    <cellStyle name="Обычный 3 3 2 2 3 2 3 3 5 2" xfId="55230"/>
    <cellStyle name="Обычный 3 3 2 2 3 2 3 3 6" xfId="30352"/>
    <cellStyle name="Обычный 3 3 2 2 3 2 3 3 7" xfId="61073"/>
    <cellStyle name="Обычный 3 3 2 2 3 2 3 4" xfId="2720"/>
    <cellStyle name="Обычный 3 3 2 2 3 2 3 4 2" xfId="12966"/>
    <cellStyle name="Обычный 3 3 2 2 3 2 3 4 2 2" xfId="41251"/>
    <cellStyle name="Обычный 3 3 2 2 3 2 3 4 3" xfId="16868"/>
    <cellStyle name="Обычный 3 3 2 2 3 2 3 4 3 2" xfId="45153"/>
    <cellStyle name="Обычный 3 3 2 2 3 2 3 4 4" xfId="26948"/>
    <cellStyle name="Обычный 3 3 2 2 3 2 3 4 4 2" xfId="55232"/>
    <cellStyle name="Обычный 3 3 2 2 3 2 3 4 5" xfId="31010"/>
    <cellStyle name="Обычный 3 3 2 2 3 2 3 5" xfId="5604"/>
    <cellStyle name="Обычный 3 3 2 2 3 2 3 5 2" xfId="12967"/>
    <cellStyle name="Обычный 3 3 2 2 3 2 3 5 2 2" xfId="41252"/>
    <cellStyle name="Обычный 3 3 2 2 3 2 3 5 3" xfId="26949"/>
    <cellStyle name="Обычный 3 3 2 2 3 2 3 5 3 2" xfId="55233"/>
    <cellStyle name="Обычный 3 3 2 2 3 2 3 5 4" xfId="33893"/>
    <cellStyle name="Обычный 3 3 2 2 3 2 3 6" xfId="6922"/>
    <cellStyle name="Обычный 3 3 2 2 3 2 3 6 2" xfId="12968"/>
    <cellStyle name="Обычный 3 3 2 2 3 2 3 6 2 2" xfId="41253"/>
    <cellStyle name="Обычный 3 3 2 2 3 2 3 6 3" xfId="26950"/>
    <cellStyle name="Обычный 3 3 2 2 3 2 3 6 3 2" xfId="55234"/>
    <cellStyle name="Обычный 3 3 2 2 3 2 3 6 4" xfId="35209"/>
    <cellStyle name="Обычный 3 3 2 2 3 2 3 7" xfId="12959"/>
    <cellStyle name="Обычный 3 3 2 2 3 2 3 7 2" xfId="41244"/>
    <cellStyle name="Обычный 3 3 2 2 3 2 3 8" xfId="14893"/>
    <cellStyle name="Обычный 3 3 2 2 3 2 3 8 2" xfId="43178"/>
    <cellStyle name="Обычный 3 3 2 2 3 2 3 9" xfId="19779"/>
    <cellStyle name="Обычный 3 3 2 2 3 2 3 9 2" xfId="48063"/>
    <cellStyle name="Обычный 3 3 2 2 3 2 4" xfId="1459"/>
    <cellStyle name="Обычный 3 3 2 2 3 2 4 10" xfId="29750"/>
    <cellStyle name="Обычный 3 3 2 2 3 2 4 11" xfId="58375"/>
    <cellStyle name="Обычный 3 3 2 2 3 2 4 12" xfId="59721"/>
    <cellStyle name="Обычный 3 3 2 2 3 2 4 2" xfId="3435"/>
    <cellStyle name="Обычный 3 3 2 2 3 2 4 2 2" xfId="12970"/>
    <cellStyle name="Обычный 3 3 2 2 3 2 4 2 2 2" xfId="41255"/>
    <cellStyle name="Обычный 3 3 2 2 3 2 4 2 3" xfId="17583"/>
    <cellStyle name="Обычный 3 3 2 2 3 2 4 2 3 2" xfId="45868"/>
    <cellStyle name="Обычный 3 3 2 2 3 2 4 2 4" xfId="26952"/>
    <cellStyle name="Обычный 3 3 2 2 3 2 4 2 4 2" xfId="55236"/>
    <cellStyle name="Обычный 3 3 2 2 3 2 4 2 5" xfId="31725"/>
    <cellStyle name="Обычный 3 3 2 2 3 2 4 2 6" xfId="61075"/>
    <cellStyle name="Обычный 3 3 2 2 3 2 4 3" xfId="5606"/>
    <cellStyle name="Обычный 3 3 2 2 3 2 4 3 2" xfId="12971"/>
    <cellStyle name="Обычный 3 3 2 2 3 2 4 3 2 2" xfId="41256"/>
    <cellStyle name="Обычный 3 3 2 2 3 2 4 3 3" xfId="26953"/>
    <cellStyle name="Обычный 3 3 2 2 3 2 4 3 3 2" xfId="55237"/>
    <cellStyle name="Обычный 3 3 2 2 3 2 4 3 4" xfId="33895"/>
    <cellStyle name="Обычный 3 3 2 2 3 2 4 4" xfId="6924"/>
    <cellStyle name="Обычный 3 3 2 2 3 2 4 4 2" xfId="12972"/>
    <cellStyle name="Обычный 3 3 2 2 3 2 4 4 2 2" xfId="41257"/>
    <cellStyle name="Обычный 3 3 2 2 3 2 4 4 3" xfId="26954"/>
    <cellStyle name="Обычный 3 3 2 2 3 2 4 4 3 2" xfId="55238"/>
    <cellStyle name="Обычный 3 3 2 2 3 2 4 4 4" xfId="35211"/>
    <cellStyle name="Обычный 3 3 2 2 3 2 4 5" xfId="12969"/>
    <cellStyle name="Обычный 3 3 2 2 3 2 4 5 2" xfId="41254"/>
    <cellStyle name="Обычный 3 3 2 2 3 2 4 6" xfId="15608"/>
    <cellStyle name="Обычный 3 3 2 2 3 2 4 6 2" xfId="43893"/>
    <cellStyle name="Обычный 3 3 2 2 3 2 4 7" xfId="19781"/>
    <cellStyle name="Обычный 3 3 2 2 3 2 4 7 2" xfId="48065"/>
    <cellStyle name="Обычный 3 3 2 2 3 2 4 8" xfId="21068"/>
    <cellStyle name="Обычный 3 3 2 2 3 2 4 8 2" xfId="49352"/>
    <cellStyle name="Обычный 3 3 2 2 3 2 4 9" xfId="26951"/>
    <cellStyle name="Обычный 3 3 2 2 3 2 4 9 2" xfId="55235"/>
    <cellStyle name="Обычный 3 3 2 2 3 2 5" xfId="1733"/>
    <cellStyle name="Обычный 3 3 2 2 3 2 5 2" xfId="3708"/>
    <cellStyle name="Обычный 3 3 2 2 3 2 5 2 2" xfId="12974"/>
    <cellStyle name="Обычный 3 3 2 2 3 2 5 2 2 2" xfId="41259"/>
    <cellStyle name="Обычный 3 3 2 2 3 2 5 2 3" xfId="17856"/>
    <cellStyle name="Обычный 3 3 2 2 3 2 5 2 3 2" xfId="46141"/>
    <cellStyle name="Обычный 3 3 2 2 3 2 5 2 4" xfId="26956"/>
    <cellStyle name="Обычный 3 3 2 2 3 2 5 2 4 2" xfId="55240"/>
    <cellStyle name="Обычный 3 3 2 2 3 2 5 2 5" xfId="31998"/>
    <cellStyle name="Обычный 3 3 2 2 3 2 5 3" xfId="12973"/>
    <cellStyle name="Обычный 3 3 2 2 3 2 5 3 2" xfId="41258"/>
    <cellStyle name="Обычный 3 3 2 2 3 2 5 4" xfId="15881"/>
    <cellStyle name="Обычный 3 3 2 2 3 2 5 4 2" xfId="44166"/>
    <cellStyle name="Обычный 3 3 2 2 3 2 5 5" xfId="26955"/>
    <cellStyle name="Обычный 3 3 2 2 3 2 5 5 2" xfId="55239"/>
    <cellStyle name="Обычный 3 3 2 2 3 2 5 6" xfId="30023"/>
    <cellStyle name="Обычный 3 3 2 2 3 2 5 7" xfId="61068"/>
    <cellStyle name="Обычный 3 3 2 2 3 2 6" xfId="2391"/>
    <cellStyle name="Обычный 3 3 2 2 3 2 6 2" xfId="12975"/>
    <cellStyle name="Обычный 3 3 2 2 3 2 6 2 2" xfId="41260"/>
    <cellStyle name="Обычный 3 3 2 2 3 2 6 3" xfId="16539"/>
    <cellStyle name="Обычный 3 3 2 2 3 2 6 3 2" xfId="44824"/>
    <cellStyle name="Обычный 3 3 2 2 3 2 6 4" xfId="26957"/>
    <cellStyle name="Обычный 3 3 2 2 3 2 6 4 2" xfId="55241"/>
    <cellStyle name="Обычный 3 3 2 2 3 2 6 5" xfId="30681"/>
    <cellStyle name="Обычный 3 3 2 2 3 2 7" xfId="4366"/>
    <cellStyle name="Обычный 3 3 2 2 3 2 7 2" xfId="12976"/>
    <cellStyle name="Обычный 3 3 2 2 3 2 7 2 2" xfId="41261"/>
    <cellStyle name="Обычный 3 3 2 2 3 2 7 3" xfId="18514"/>
    <cellStyle name="Обычный 3 3 2 2 3 2 7 3 2" xfId="46799"/>
    <cellStyle name="Обычный 3 3 2 2 3 2 7 4" xfId="26958"/>
    <cellStyle name="Обычный 3 3 2 2 3 2 7 4 2" xfId="55242"/>
    <cellStyle name="Обычный 3 3 2 2 3 2 7 5" xfId="32656"/>
    <cellStyle name="Обычный 3 3 2 2 3 2 8" xfId="4529"/>
    <cellStyle name="Обычный 3 3 2 2 3 2 8 2" xfId="12977"/>
    <cellStyle name="Обычный 3 3 2 2 3 2 8 2 2" xfId="41262"/>
    <cellStyle name="Обычный 3 3 2 2 3 2 8 3" xfId="18677"/>
    <cellStyle name="Обычный 3 3 2 2 3 2 8 3 2" xfId="46962"/>
    <cellStyle name="Обычный 3 3 2 2 3 2 8 4" xfId="26959"/>
    <cellStyle name="Обычный 3 3 2 2 3 2 8 4 2" xfId="55243"/>
    <cellStyle name="Обычный 3 3 2 2 3 2 8 5" xfId="32819"/>
    <cellStyle name="Обычный 3 3 2 2 3 2 9" xfId="5599"/>
    <cellStyle name="Обычный 3 3 2 2 3 2 9 2" xfId="12978"/>
    <cellStyle name="Обычный 3 3 2 2 3 2 9 2 2" xfId="41263"/>
    <cellStyle name="Обычный 3 3 2 2 3 2 9 3" xfId="26960"/>
    <cellStyle name="Обычный 3 3 2 2 3 2 9 3 2" xfId="55244"/>
    <cellStyle name="Обычный 3 3 2 2 3 2 9 4" xfId="33888"/>
    <cellStyle name="Обычный 3 3 2 2 3 20" xfId="56985"/>
    <cellStyle name="Обычный 3 3 2 2 3 21" xfId="57279"/>
    <cellStyle name="Обычный 3 3 2 2 3 22" xfId="58367"/>
    <cellStyle name="Обычный 3 3 2 2 3 23" xfId="59713"/>
    <cellStyle name="Обычный 3 3 2 2 3 3" xfId="568"/>
    <cellStyle name="Обычный 3 3 2 2 3 3 10" xfId="19782"/>
    <cellStyle name="Обычный 3 3 2 2 3 3 10 2" xfId="48066"/>
    <cellStyle name="Обычный 3 3 2 2 3 3 11" xfId="21069"/>
    <cellStyle name="Обычный 3 3 2 2 3 3 11 2" xfId="49353"/>
    <cellStyle name="Обычный 3 3 2 2 3 3 12" xfId="26961"/>
    <cellStyle name="Обычный 3 3 2 2 3 3 12 2" xfId="55245"/>
    <cellStyle name="Обычный 3 3 2 2 3 3 13" xfId="28869"/>
    <cellStyle name="Обычный 3 3 2 2 3 3 14" xfId="58376"/>
    <cellStyle name="Обычный 3 3 2 2 3 3 15" xfId="59722"/>
    <cellStyle name="Обычный 3 3 2 2 3 3 2" xfId="906"/>
    <cellStyle name="Обычный 3 3 2 2 3 3 2 10" xfId="21070"/>
    <cellStyle name="Обычный 3 3 2 2 3 3 2 10 2" xfId="49354"/>
    <cellStyle name="Обычный 3 3 2 2 3 3 2 11" xfId="26962"/>
    <cellStyle name="Обычный 3 3 2 2 3 3 2 11 2" xfId="55246"/>
    <cellStyle name="Обычный 3 3 2 2 3 3 2 12" xfId="29198"/>
    <cellStyle name="Обычный 3 3 2 2 3 3 2 13" xfId="58377"/>
    <cellStyle name="Обычный 3 3 2 2 3 3 2 14" xfId="59723"/>
    <cellStyle name="Обычный 3 3 2 2 3 3 2 2" xfId="1464"/>
    <cellStyle name="Обычный 3 3 2 2 3 3 2 2 10" xfId="29755"/>
    <cellStyle name="Обычный 3 3 2 2 3 3 2 2 11" xfId="58378"/>
    <cellStyle name="Обычный 3 3 2 2 3 3 2 2 12" xfId="59724"/>
    <cellStyle name="Обычный 3 3 2 2 3 3 2 2 2" xfId="3440"/>
    <cellStyle name="Обычный 3 3 2 2 3 3 2 2 2 2" xfId="12982"/>
    <cellStyle name="Обычный 3 3 2 2 3 3 2 2 2 2 2" xfId="41267"/>
    <cellStyle name="Обычный 3 3 2 2 3 3 2 2 2 3" xfId="17588"/>
    <cellStyle name="Обычный 3 3 2 2 3 3 2 2 2 3 2" xfId="45873"/>
    <cellStyle name="Обычный 3 3 2 2 3 3 2 2 2 4" xfId="26964"/>
    <cellStyle name="Обычный 3 3 2 2 3 3 2 2 2 4 2" xfId="55248"/>
    <cellStyle name="Обычный 3 3 2 2 3 3 2 2 2 5" xfId="31730"/>
    <cellStyle name="Обычный 3 3 2 2 3 3 2 2 2 6" xfId="61078"/>
    <cellStyle name="Обычный 3 3 2 2 3 3 2 2 3" xfId="5609"/>
    <cellStyle name="Обычный 3 3 2 2 3 3 2 2 3 2" xfId="12983"/>
    <cellStyle name="Обычный 3 3 2 2 3 3 2 2 3 2 2" xfId="41268"/>
    <cellStyle name="Обычный 3 3 2 2 3 3 2 2 3 3" xfId="26965"/>
    <cellStyle name="Обычный 3 3 2 2 3 3 2 2 3 3 2" xfId="55249"/>
    <cellStyle name="Обычный 3 3 2 2 3 3 2 2 3 4" xfId="33898"/>
    <cellStyle name="Обычный 3 3 2 2 3 3 2 2 4" xfId="6927"/>
    <cellStyle name="Обычный 3 3 2 2 3 3 2 2 4 2" xfId="12984"/>
    <cellStyle name="Обычный 3 3 2 2 3 3 2 2 4 2 2" xfId="41269"/>
    <cellStyle name="Обычный 3 3 2 2 3 3 2 2 4 3" xfId="26966"/>
    <cellStyle name="Обычный 3 3 2 2 3 3 2 2 4 3 2" xfId="55250"/>
    <cellStyle name="Обычный 3 3 2 2 3 3 2 2 4 4" xfId="35214"/>
    <cellStyle name="Обычный 3 3 2 2 3 3 2 2 5" xfId="12981"/>
    <cellStyle name="Обычный 3 3 2 2 3 3 2 2 5 2" xfId="41266"/>
    <cellStyle name="Обычный 3 3 2 2 3 3 2 2 6" xfId="15613"/>
    <cellStyle name="Обычный 3 3 2 2 3 3 2 2 6 2" xfId="43898"/>
    <cellStyle name="Обычный 3 3 2 2 3 3 2 2 7" xfId="19784"/>
    <cellStyle name="Обычный 3 3 2 2 3 3 2 2 7 2" xfId="48068"/>
    <cellStyle name="Обычный 3 3 2 2 3 3 2 2 8" xfId="21071"/>
    <cellStyle name="Обычный 3 3 2 2 3 3 2 2 8 2" xfId="49355"/>
    <cellStyle name="Обычный 3 3 2 2 3 3 2 2 9" xfId="26963"/>
    <cellStyle name="Обычный 3 3 2 2 3 3 2 2 9 2" xfId="55247"/>
    <cellStyle name="Обычный 3 3 2 2 3 3 2 3" xfId="2225"/>
    <cellStyle name="Обычный 3 3 2 2 3 3 2 3 2" xfId="4200"/>
    <cellStyle name="Обычный 3 3 2 2 3 3 2 3 2 2" xfId="12986"/>
    <cellStyle name="Обычный 3 3 2 2 3 3 2 3 2 2 2" xfId="41271"/>
    <cellStyle name="Обычный 3 3 2 2 3 3 2 3 2 3" xfId="18348"/>
    <cellStyle name="Обычный 3 3 2 2 3 3 2 3 2 3 2" xfId="46633"/>
    <cellStyle name="Обычный 3 3 2 2 3 3 2 3 2 4" xfId="26968"/>
    <cellStyle name="Обычный 3 3 2 2 3 3 2 3 2 4 2" xfId="55252"/>
    <cellStyle name="Обычный 3 3 2 2 3 3 2 3 2 5" xfId="32490"/>
    <cellStyle name="Обычный 3 3 2 2 3 3 2 3 3" xfId="12985"/>
    <cellStyle name="Обычный 3 3 2 2 3 3 2 3 3 2" xfId="41270"/>
    <cellStyle name="Обычный 3 3 2 2 3 3 2 3 4" xfId="16373"/>
    <cellStyle name="Обычный 3 3 2 2 3 3 2 3 4 2" xfId="44658"/>
    <cellStyle name="Обычный 3 3 2 2 3 3 2 3 5" xfId="26967"/>
    <cellStyle name="Обычный 3 3 2 2 3 3 2 3 5 2" xfId="55251"/>
    <cellStyle name="Обычный 3 3 2 2 3 3 2 3 6" xfId="30515"/>
    <cellStyle name="Обычный 3 3 2 2 3 3 2 3 7" xfId="61077"/>
    <cellStyle name="Обычный 3 3 2 2 3 3 2 4" xfId="2883"/>
    <cellStyle name="Обычный 3 3 2 2 3 3 2 4 2" xfId="12987"/>
    <cellStyle name="Обычный 3 3 2 2 3 3 2 4 2 2" xfId="41272"/>
    <cellStyle name="Обычный 3 3 2 2 3 3 2 4 3" xfId="17031"/>
    <cellStyle name="Обычный 3 3 2 2 3 3 2 4 3 2" xfId="45316"/>
    <cellStyle name="Обычный 3 3 2 2 3 3 2 4 4" xfId="26969"/>
    <cellStyle name="Обычный 3 3 2 2 3 3 2 4 4 2" xfId="55253"/>
    <cellStyle name="Обычный 3 3 2 2 3 3 2 4 5" xfId="31173"/>
    <cellStyle name="Обычный 3 3 2 2 3 3 2 5" xfId="5608"/>
    <cellStyle name="Обычный 3 3 2 2 3 3 2 5 2" xfId="12988"/>
    <cellStyle name="Обычный 3 3 2 2 3 3 2 5 2 2" xfId="41273"/>
    <cellStyle name="Обычный 3 3 2 2 3 3 2 5 3" xfId="26970"/>
    <cellStyle name="Обычный 3 3 2 2 3 3 2 5 3 2" xfId="55254"/>
    <cellStyle name="Обычный 3 3 2 2 3 3 2 5 4" xfId="33897"/>
    <cellStyle name="Обычный 3 3 2 2 3 3 2 6" xfId="6926"/>
    <cellStyle name="Обычный 3 3 2 2 3 3 2 6 2" xfId="12989"/>
    <cellStyle name="Обычный 3 3 2 2 3 3 2 6 2 2" xfId="41274"/>
    <cellStyle name="Обычный 3 3 2 2 3 3 2 6 3" xfId="26971"/>
    <cellStyle name="Обычный 3 3 2 2 3 3 2 6 3 2" xfId="55255"/>
    <cellStyle name="Обычный 3 3 2 2 3 3 2 6 4" xfId="35213"/>
    <cellStyle name="Обычный 3 3 2 2 3 3 2 7" xfId="12980"/>
    <cellStyle name="Обычный 3 3 2 2 3 3 2 7 2" xfId="41265"/>
    <cellStyle name="Обычный 3 3 2 2 3 3 2 8" xfId="15056"/>
    <cellStyle name="Обычный 3 3 2 2 3 3 2 8 2" xfId="43341"/>
    <cellStyle name="Обычный 3 3 2 2 3 3 2 9" xfId="19783"/>
    <cellStyle name="Обычный 3 3 2 2 3 3 2 9 2" xfId="48067"/>
    <cellStyle name="Обычный 3 3 2 2 3 3 3" xfId="1463"/>
    <cellStyle name="Обычный 3 3 2 2 3 3 3 10" xfId="29754"/>
    <cellStyle name="Обычный 3 3 2 2 3 3 3 11" xfId="58379"/>
    <cellStyle name="Обычный 3 3 2 2 3 3 3 12" xfId="59725"/>
    <cellStyle name="Обычный 3 3 2 2 3 3 3 2" xfId="3439"/>
    <cellStyle name="Обычный 3 3 2 2 3 3 3 2 2" xfId="12991"/>
    <cellStyle name="Обычный 3 3 2 2 3 3 3 2 2 2" xfId="41276"/>
    <cellStyle name="Обычный 3 3 2 2 3 3 3 2 3" xfId="17587"/>
    <cellStyle name="Обычный 3 3 2 2 3 3 3 2 3 2" xfId="45872"/>
    <cellStyle name="Обычный 3 3 2 2 3 3 3 2 4" xfId="26973"/>
    <cellStyle name="Обычный 3 3 2 2 3 3 3 2 4 2" xfId="55257"/>
    <cellStyle name="Обычный 3 3 2 2 3 3 3 2 5" xfId="31729"/>
    <cellStyle name="Обычный 3 3 2 2 3 3 3 2 6" xfId="61079"/>
    <cellStyle name="Обычный 3 3 2 2 3 3 3 3" xfId="5610"/>
    <cellStyle name="Обычный 3 3 2 2 3 3 3 3 2" xfId="12992"/>
    <cellStyle name="Обычный 3 3 2 2 3 3 3 3 2 2" xfId="41277"/>
    <cellStyle name="Обычный 3 3 2 2 3 3 3 3 3" xfId="26974"/>
    <cellStyle name="Обычный 3 3 2 2 3 3 3 3 3 2" xfId="55258"/>
    <cellStyle name="Обычный 3 3 2 2 3 3 3 3 4" xfId="33899"/>
    <cellStyle name="Обычный 3 3 2 2 3 3 3 4" xfId="6928"/>
    <cellStyle name="Обычный 3 3 2 2 3 3 3 4 2" xfId="12993"/>
    <cellStyle name="Обычный 3 3 2 2 3 3 3 4 2 2" xfId="41278"/>
    <cellStyle name="Обычный 3 3 2 2 3 3 3 4 3" xfId="26975"/>
    <cellStyle name="Обычный 3 3 2 2 3 3 3 4 3 2" xfId="55259"/>
    <cellStyle name="Обычный 3 3 2 2 3 3 3 4 4" xfId="35215"/>
    <cellStyle name="Обычный 3 3 2 2 3 3 3 5" xfId="12990"/>
    <cellStyle name="Обычный 3 3 2 2 3 3 3 5 2" xfId="41275"/>
    <cellStyle name="Обычный 3 3 2 2 3 3 3 6" xfId="15612"/>
    <cellStyle name="Обычный 3 3 2 2 3 3 3 6 2" xfId="43897"/>
    <cellStyle name="Обычный 3 3 2 2 3 3 3 7" xfId="19785"/>
    <cellStyle name="Обычный 3 3 2 2 3 3 3 7 2" xfId="48069"/>
    <cellStyle name="Обычный 3 3 2 2 3 3 3 8" xfId="21072"/>
    <cellStyle name="Обычный 3 3 2 2 3 3 3 8 2" xfId="49356"/>
    <cellStyle name="Обычный 3 3 2 2 3 3 3 9" xfId="26972"/>
    <cellStyle name="Обычный 3 3 2 2 3 3 3 9 2" xfId="55256"/>
    <cellStyle name="Обычный 3 3 2 2 3 3 4" xfId="1896"/>
    <cellStyle name="Обычный 3 3 2 2 3 3 4 2" xfId="3871"/>
    <cellStyle name="Обычный 3 3 2 2 3 3 4 2 2" xfId="12995"/>
    <cellStyle name="Обычный 3 3 2 2 3 3 4 2 2 2" xfId="41280"/>
    <cellStyle name="Обычный 3 3 2 2 3 3 4 2 3" xfId="18019"/>
    <cellStyle name="Обычный 3 3 2 2 3 3 4 2 3 2" xfId="46304"/>
    <cellStyle name="Обычный 3 3 2 2 3 3 4 2 4" xfId="26977"/>
    <cellStyle name="Обычный 3 3 2 2 3 3 4 2 4 2" xfId="55261"/>
    <cellStyle name="Обычный 3 3 2 2 3 3 4 2 5" xfId="32161"/>
    <cellStyle name="Обычный 3 3 2 2 3 3 4 3" xfId="12994"/>
    <cellStyle name="Обычный 3 3 2 2 3 3 4 3 2" xfId="41279"/>
    <cellStyle name="Обычный 3 3 2 2 3 3 4 4" xfId="16044"/>
    <cellStyle name="Обычный 3 3 2 2 3 3 4 4 2" xfId="44329"/>
    <cellStyle name="Обычный 3 3 2 2 3 3 4 5" xfId="26976"/>
    <cellStyle name="Обычный 3 3 2 2 3 3 4 5 2" xfId="55260"/>
    <cellStyle name="Обычный 3 3 2 2 3 3 4 6" xfId="30186"/>
    <cellStyle name="Обычный 3 3 2 2 3 3 4 7" xfId="61076"/>
    <cellStyle name="Обычный 3 3 2 2 3 3 5" xfId="2554"/>
    <cellStyle name="Обычный 3 3 2 2 3 3 5 2" xfId="12996"/>
    <cellStyle name="Обычный 3 3 2 2 3 3 5 2 2" xfId="41281"/>
    <cellStyle name="Обычный 3 3 2 2 3 3 5 3" xfId="16702"/>
    <cellStyle name="Обычный 3 3 2 2 3 3 5 3 2" xfId="44987"/>
    <cellStyle name="Обычный 3 3 2 2 3 3 5 4" xfId="26978"/>
    <cellStyle name="Обычный 3 3 2 2 3 3 5 4 2" xfId="55262"/>
    <cellStyle name="Обычный 3 3 2 2 3 3 5 5" xfId="30844"/>
    <cellStyle name="Обычный 3 3 2 2 3 3 6" xfId="5607"/>
    <cellStyle name="Обычный 3 3 2 2 3 3 6 2" xfId="12997"/>
    <cellStyle name="Обычный 3 3 2 2 3 3 6 2 2" xfId="41282"/>
    <cellStyle name="Обычный 3 3 2 2 3 3 6 3" xfId="26979"/>
    <cellStyle name="Обычный 3 3 2 2 3 3 6 3 2" xfId="55263"/>
    <cellStyle name="Обычный 3 3 2 2 3 3 6 4" xfId="33896"/>
    <cellStyle name="Обычный 3 3 2 2 3 3 7" xfId="6925"/>
    <cellStyle name="Обычный 3 3 2 2 3 3 7 2" xfId="12998"/>
    <cellStyle name="Обычный 3 3 2 2 3 3 7 2 2" xfId="41283"/>
    <cellStyle name="Обычный 3 3 2 2 3 3 7 3" xfId="26980"/>
    <cellStyle name="Обычный 3 3 2 2 3 3 7 3 2" xfId="55264"/>
    <cellStyle name="Обычный 3 3 2 2 3 3 7 4" xfId="35212"/>
    <cellStyle name="Обычный 3 3 2 2 3 3 8" xfId="12979"/>
    <cellStyle name="Обычный 3 3 2 2 3 3 8 2" xfId="41264"/>
    <cellStyle name="Обычный 3 3 2 2 3 3 9" xfId="14727"/>
    <cellStyle name="Обычный 3 3 2 2 3 3 9 2" xfId="43012"/>
    <cellStyle name="Обычный 3 3 2 2 3 4" xfId="740"/>
    <cellStyle name="Обычный 3 3 2 2 3 4 10" xfId="21073"/>
    <cellStyle name="Обычный 3 3 2 2 3 4 10 2" xfId="49357"/>
    <cellStyle name="Обычный 3 3 2 2 3 4 11" xfId="26981"/>
    <cellStyle name="Обычный 3 3 2 2 3 4 11 2" xfId="55265"/>
    <cellStyle name="Обычный 3 3 2 2 3 4 12" xfId="29034"/>
    <cellStyle name="Обычный 3 3 2 2 3 4 13" xfId="58380"/>
    <cellStyle name="Обычный 3 3 2 2 3 4 14" xfId="59726"/>
    <cellStyle name="Обычный 3 3 2 2 3 4 2" xfId="1465"/>
    <cellStyle name="Обычный 3 3 2 2 3 4 2 10" xfId="29756"/>
    <cellStyle name="Обычный 3 3 2 2 3 4 2 11" xfId="58381"/>
    <cellStyle name="Обычный 3 3 2 2 3 4 2 12" xfId="59727"/>
    <cellStyle name="Обычный 3 3 2 2 3 4 2 2" xfId="3441"/>
    <cellStyle name="Обычный 3 3 2 2 3 4 2 2 2" xfId="13001"/>
    <cellStyle name="Обычный 3 3 2 2 3 4 2 2 2 2" xfId="41286"/>
    <cellStyle name="Обычный 3 3 2 2 3 4 2 2 3" xfId="17589"/>
    <cellStyle name="Обычный 3 3 2 2 3 4 2 2 3 2" xfId="45874"/>
    <cellStyle name="Обычный 3 3 2 2 3 4 2 2 4" xfId="26983"/>
    <cellStyle name="Обычный 3 3 2 2 3 4 2 2 4 2" xfId="55267"/>
    <cellStyle name="Обычный 3 3 2 2 3 4 2 2 5" xfId="31731"/>
    <cellStyle name="Обычный 3 3 2 2 3 4 2 2 6" xfId="61081"/>
    <cellStyle name="Обычный 3 3 2 2 3 4 2 3" xfId="5612"/>
    <cellStyle name="Обычный 3 3 2 2 3 4 2 3 2" xfId="13002"/>
    <cellStyle name="Обычный 3 3 2 2 3 4 2 3 2 2" xfId="41287"/>
    <cellStyle name="Обычный 3 3 2 2 3 4 2 3 3" xfId="26984"/>
    <cellStyle name="Обычный 3 3 2 2 3 4 2 3 3 2" xfId="55268"/>
    <cellStyle name="Обычный 3 3 2 2 3 4 2 3 4" xfId="33901"/>
    <cellStyle name="Обычный 3 3 2 2 3 4 2 4" xfId="6930"/>
    <cellStyle name="Обычный 3 3 2 2 3 4 2 4 2" xfId="13003"/>
    <cellStyle name="Обычный 3 3 2 2 3 4 2 4 2 2" xfId="41288"/>
    <cellStyle name="Обычный 3 3 2 2 3 4 2 4 3" xfId="26985"/>
    <cellStyle name="Обычный 3 3 2 2 3 4 2 4 3 2" xfId="55269"/>
    <cellStyle name="Обычный 3 3 2 2 3 4 2 4 4" xfId="35217"/>
    <cellStyle name="Обычный 3 3 2 2 3 4 2 5" xfId="13000"/>
    <cellStyle name="Обычный 3 3 2 2 3 4 2 5 2" xfId="41285"/>
    <cellStyle name="Обычный 3 3 2 2 3 4 2 6" xfId="15614"/>
    <cellStyle name="Обычный 3 3 2 2 3 4 2 6 2" xfId="43899"/>
    <cellStyle name="Обычный 3 3 2 2 3 4 2 7" xfId="19787"/>
    <cellStyle name="Обычный 3 3 2 2 3 4 2 7 2" xfId="48071"/>
    <cellStyle name="Обычный 3 3 2 2 3 4 2 8" xfId="21074"/>
    <cellStyle name="Обычный 3 3 2 2 3 4 2 8 2" xfId="49358"/>
    <cellStyle name="Обычный 3 3 2 2 3 4 2 9" xfId="26982"/>
    <cellStyle name="Обычный 3 3 2 2 3 4 2 9 2" xfId="55266"/>
    <cellStyle name="Обычный 3 3 2 2 3 4 3" xfId="2061"/>
    <cellStyle name="Обычный 3 3 2 2 3 4 3 2" xfId="4036"/>
    <cellStyle name="Обычный 3 3 2 2 3 4 3 2 2" xfId="13005"/>
    <cellStyle name="Обычный 3 3 2 2 3 4 3 2 2 2" xfId="41290"/>
    <cellStyle name="Обычный 3 3 2 2 3 4 3 2 3" xfId="18184"/>
    <cellStyle name="Обычный 3 3 2 2 3 4 3 2 3 2" xfId="46469"/>
    <cellStyle name="Обычный 3 3 2 2 3 4 3 2 4" xfId="26987"/>
    <cellStyle name="Обычный 3 3 2 2 3 4 3 2 4 2" xfId="55271"/>
    <cellStyle name="Обычный 3 3 2 2 3 4 3 2 5" xfId="32326"/>
    <cellStyle name="Обычный 3 3 2 2 3 4 3 3" xfId="13004"/>
    <cellStyle name="Обычный 3 3 2 2 3 4 3 3 2" xfId="41289"/>
    <cellStyle name="Обычный 3 3 2 2 3 4 3 4" xfId="16209"/>
    <cellStyle name="Обычный 3 3 2 2 3 4 3 4 2" xfId="44494"/>
    <cellStyle name="Обычный 3 3 2 2 3 4 3 5" xfId="26986"/>
    <cellStyle name="Обычный 3 3 2 2 3 4 3 5 2" xfId="55270"/>
    <cellStyle name="Обычный 3 3 2 2 3 4 3 6" xfId="30351"/>
    <cellStyle name="Обычный 3 3 2 2 3 4 3 7" xfId="61080"/>
    <cellStyle name="Обычный 3 3 2 2 3 4 4" xfId="2719"/>
    <cellStyle name="Обычный 3 3 2 2 3 4 4 2" xfId="13006"/>
    <cellStyle name="Обычный 3 3 2 2 3 4 4 2 2" xfId="41291"/>
    <cellStyle name="Обычный 3 3 2 2 3 4 4 3" xfId="16867"/>
    <cellStyle name="Обычный 3 3 2 2 3 4 4 3 2" xfId="45152"/>
    <cellStyle name="Обычный 3 3 2 2 3 4 4 4" xfId="26988"/>
    <cellStyle name="Обычный 3 3 2 2 3 4 4 4 2" xfId="55272"/>
    <cellStyle name="Обычный 3 3 2 2 3 4 4 5" xfId="31009"/>
    <cellStyle name="Обычный 3 3 2 2 3 4 5" xfId="5611"/>
    <cellStyle name="Обычный 3 3 2 2 3 4 5 2" xfId="13007"/>
    <cellStyle name="Обычный 3 3 2 2 3 4 5 2 2" xfId="41292"/>
    <cellStyle name="Обычный 3 3 2 2 3 4 5 3" xfId="26989"/>
    <cellStyle name="Обычный 3 3 2 2 3 4 5 3 2" xfId="55273"/>
    <cellStyle name="Обычный 3 3 2 2 3 4 5 4" xfId="33900"/>
    <cellStyle name="Обычный 3 3 2 2 3 4 6" xfId="6929"/>
    <cellStyle name="Обычный 3 3 2 2 3 4 6 2" xfId="13008"/>
    <cellStyle name="Обычный 3 3 2 2 3 4 6 2 2" xfId="41293"/>
    <cellStyle name="Обычный 3 3 2 2 3 4 6 3" xfId="26990"/>
    <cellStyle name="Обычный 3 3 2 2 3 4 6 3 2" xfId="55274"/>
    <cellStyle name="Обычный 3 3 2 2 3 4 6 4" xfId="35216"/>
    <cellStyle name="Обычный 3 3 2 2 3 4 7" xfId="12999"/>
    <cellStyle name="Обычный 3 3 2 2 3 4 7 2" xfId="41284"/>
    <cellStyle name="Обычный 3 3 2 2 3 4 8" xfId="14892"/>
    <cellStyle name="Обычный 3 3 2 2 3 4 8 2" xfId="43177"/>
    <cellStyle name="Обычный 3 3 2 2 3 4 9" xfId="19786"/>
    <cellStyle name="Обычный 3 3 2 2 3 4 9 2" xfId="48070"/>
    <cellStyle name="Обычный 3 3 2 2 3 5" xfId="1458"/>
    <cellStyle name="Обычный 3 3 2 2 3 5 10" xfId="29749"/>
    <cellStyle name="Обычный 3 3 2 2 3 5 11" xfId="58382"/>
    <cellStyle name="Обычный 3 3 2 2 3 5 12" xfId="59728"/>
    <cellStyle name="Обычный 3 3 2 2 3 5 2" xfId="3434"/>
    <cellStyle name="Обычный 3 3 2 2 3 5 2 2" xfId="13010"/>
    <cellStyle name="Обычный 3 3 2 2 3 5 2 2 2" xfId="41295"/>
    <cellStyle name="Обычный 3 3 2 2 3 5 2 3" xfId="17582"/>
    <cellStyle name="Обычный 3 3 2 2 3 5 2 3 2" xfId="45867"/>
    <cellStyle name="Обычный 3 3 2 2 3 5 2 4" xfId="26992"/>
    <cellStyle name="Обычный 3 3 2 2 3 5 2 4 2" xfId="55276"/>
    <cellStyle name="Обычный 3 3 2 2 3 5 2 5" xfId="31724"/>
    <cellStyle name="Обычный 3 3 2 2 3 5 2 6" xfId="61082"/>
    <cellStyle name="Обычный 3 3 2 2 3 5 3" xfId="5613"/>
    <cellStyle name="Обычный 3 3 2 2 3 5 3 2" xfId="13011"/>
    <cellStyle name="Обычный 3 3 2 2 3 5 3 2 2" xfId="41296"/>
    <cellStyle name="Обычный 3 3 2 2 3 5 3 3" xfId="26993"/>
    <cellStyle name="Обычный 3 3 2 2 3 5 3 3 2" xfId="55277"/>
    <cellStyle name="Обычный 3 3 2 2 3 5 3 4" xfId="33902"/>
    <cellStyle name="Обычный 3 3 2 2 3 5 4" xfId="6931"/>
    <cellStyle name="Обычный 3 3 2 2 3 5 4 2" xfId="13012"/>
    <cellStyle name="Обычный 3 3 2 2 3 5 4 2 2" xfId="41297"/>
    <cellStyle name="Обычный 3 3 2 2 3 5 4 3" xfId="26994"/>
    <cellStyle name="Обычный 3 3 2 2 3 5 4 3 2" xfId="55278"/>
    <cellStyle name="Обычный 3 3 2 2 3 5 4 4" xfId="35218"/>
    <cellStyle name="Обычный 3 3 2 2 3 5 5" xfId="13009"/>
    <cellStyle name="Обычный 3 3 2 2 3 5 5 2" xfId="41294"/>
    <cellStyle name="Обычный 3 3 2 2 3 5 6" xfId="15607"/>
    <cellStyle name="Обычный 3 3 2 2 3 5 6 2" xfId="43892"/>
    <cellStyle name="Обычный 3 3 2 2 3 5 7" xfId="19788"/>
    <cellStyle name="Обычный 3 3 2 2 3 5 7 2" xfId="48072"/>
    <cellStyle name="Обычный 3 3 2 2 3 5 8" xfId="21075"/>
    <cellStyle name="Обычный 3 3 2 2 3 5 8 2" xfId="49359"/>
    <cellStyle name="Обычный 3 3 2 2 3 5 9" xfId="26991"/>
    <cellStyle name="Обычный 3 3 2 2 3 5 9 2" xfId="55275"/>
    <cellStyle name="Обычный 3 3 2 2 3 6" xfId="1732"/>
    <cellStyle name="Обычный 3 3 2 2 3 6 2" xfId="3707"/>
    <cellStyle name="Обычный 3 3 2 2 3 6 2 2" xfId="13014"/>
    <cellStyle name="Обычный 3 3 2 2 3 6 2 2 2" xfId="41299"/>
    <cellStyle name="Обычный 3 3 2 2 3 6 2 3" xfId="17855"/>
    <cellStyle name="Обычный 3 3 2 2 3 6 2 3 2" xfId="46140"/>
    <cellStyle name="Обычный 3 3 2 2 3 6 2 4" xfId="26996"/>
    <cellStyle name="Обычный 3 3 2 2 3 6 2 4 2" xfId="55280"/>
    <cellStyle name="Обычный 3 3 2 2 3 6 2 5" xfId="31997"/>
    <cellStyle name="Обычный 3 3 2 2 3 6 3" xfId="13013"/>
    <cellStyle name="Обычный 3 3 2 2 3 6 3 2" xfId="41298"/>
    <cellStyle name="Обычный 3 3 2 2 3 6 4" xfId="15880"/>
    <cellStyle name="Обычный 3 3 2 2 3 6 4 2" xfId="44165"/>
    <cellStyle name="Обычный 3 3 2 2 3 6 5" xfId="26995"/>
    <cellStyle name="Обычный 3 3 2 2 3 6 5 2" xfId="55279"/>
    <cellStyle name="Обычный 3 3 2 2 3 6 6" xfId="30022"/>
    <cellStyle name="Обычный 3 3 2 2 3 6 7" xfId="61067"/>
    <cellStyle name="Обычный 3 3 2 2 3 7" xfId="2390"/>
    <cellStyle name="Обычный 3 3 2 2 3 7 2" xfId="13015"/>
    <cellStyle name="Обычный 3 3 2 2 3 7 2 2" xfId="41300"/>
    <cellStyle name="Обычный 3 3 2 2 3 7 3" xfId="16538"/>
    <cellStyle name="Обычный 3 3 2 2 3 7 3 2" xfId="44823"/>
    <cellStyle name="Обычный 3 3 2 2 3 7 4" xfId="26997"/>
    <cellStyle name="Обычный 3 3 2 2 3 7 4 2" xfId="55281"/>
    <cellStyle name="Обычный 3 3 2 2 3 7 5" xfId="30680"/>
    <cellStyle name="Обычный 3 3 2 2 3 8" xfId="4365"/>
    <cellStyle name="Обычный 3 3 2 2 3 8 2" xfId="13016"/>
    <cellStyle name="Обычный 3 3 2 2 3 8 2 2" xfId="41301"/>
    <cellStyle name="Обычный 3 3 2 2 3 8 3" xfId="18513"/>
    <cellStyle name="Обычный 3 3 2 2 3 8 3 2" xfId="46798"/>
    <cellStyle name="Обычный 3 3 2 2 3 8 4" xfId="26998"/>
    <cellStyle name="Обычный 3 3 2 2 3 8 4 2" xfId="55282"/>
    <cellStyle name="Обычный 3 3 2 2 3 8 5" xfId="32655"/>
    <cellStyle name="Обычный 3 3 2 2 3 9" xfId="4528"/>
    <cellStyle name="Обычный 3 3 2 2 3 9 2" xfId="13017"/>
    <cellStyle name="Обычный 3 3 2 2 3 9 2 2" xfId="41302"/>
    <cellStyle name="Обычный 3 3 2 2 3 9 3" xfId="18676"/>
    <cellStyle name="Обычный 3 3 2 2 3 9 3 2" xfId="46961"/>
    <cellStyle name="Обычный 3 3 2 2 3 9 4" xfId="26999"/>
    <cellStyle name="Обычный 3 3 2 2 3 9 4 2" xfId="55283"/>
    <cellStyle name="Обычный 3 3 2 2 3 9 5" xfId="32818"/>
    <cellStyle name="Обычный 3 3 2 2 4" xfId="328"/>
    <cellStyle name="Обычный 3 3 2 2 4 10" xfId="6932"/>
    <cellStyle name="Обычный 3 3 2 2 4 10 2" xfId="13019"/>
    <cellStyle name="Обычный 3 3 2 2 4 10 2 2" xfId="41304"/>
    <cellStyle name="Обычный 3 3 2 2 4 10 3" xfId="27001"/>
    <cellStyle name="Обычный 3 3 2 2 4 10 3 2" xfId="55285"/>
    <cellStyle name="Обычный 3 3 2 2 4 10 4" xfId="35219"/>
    <cellStyle name="Обычный 3 3 2 2 4 11" xfId="7329"/>
    <cellStyle name="Обычный 3 3 2 2 4 11 2" xfId="13020"/>
    <cellStyle name="Обычный 3 3 2 2 4 11 2 2" xfId="41305"/>
    <cellStyle name="Обычный 3 3 2 2 4 11 3" xfId="27002"/>
    <cellStyle name="Обычный 3 3 2 2 4 11 3 2" xfId="55286"/>
    <cellStyle name="Обычный 3 3 2 2 4 11 4" xfId="35614"/>
    <cellStyle name="Обычный 3 3 2 2 4 12" xfId="13018"/>
    <cellStyle name="Обычный 3 3 2 2 4 12 2" xfId="41303"/>
    <cellStyle name="Обычный 3 3 2 2 4 13" xfId="14565"/>
    <cellStyle name="Обычный 3 3 2 2 4 13 2" xfId="42850"/>
    <cellStyle name="Обычный 3 3 2 2 4 14" xfId="18840"/>
    <cellStyle name="Обычный 3 3 2 2 4 14 2" xfId="47124"/>
    <cellStyle name="Обычный 3 3 2 2 4 15" xfId="21076"/>
    <cellStyle name="Обычный 3 3 2 2 4 15 2" xfId="49360"/>
    <cellStyle name="Обычный 3 3 2 2 4 16" xfId="27000"/>
    <cellStyle name="Обычный 3 3 2 2 4 16 2" xfId="55284"/>
    <cellStyle name="Обычный 3 3 2 2 4 17" xfId="28543"/>
    <cellStyle name="Обычный 3 3 2 2 4 17 2" xfId="56827"/>
    <cellStyle name="Обычный 3 3 2 2 4 18" xfId="28707"/>
    <cellStyle name="Обычный 3 3 2 2 4 19" xfId="56987"/>
    <cellStyle name="Обычный 3 3 2 2 4 2" xfId="570"/>
    <cellStyle name="Обычный 3 3 2 2 4 2 10" xfId="19789"/>
    <cellStyle name="Обычный 3 3 2 2 4 2 10 2" xfId="48073"/>
    <cellStyle name="Обычный 3 3 2 2 4 2 11" xfId="21077"/>
    <cellStyle name="Обычный 3 3 2 2 4 2 11 2" xfId="49361"/>
    <cellStyle name="Обычный 3 3 2 2 4 2 12" xfId="27003"/>
    <cellStyle name="Обычный 3 3 2 2 4 2 12 2" xfId="55287"/>
    <cellStyle name="Обычный 3 3 2 2 4 2 13" xfId="28871"/>
    <cellStyle name="Обычный 3 3 2 2 4 2 14" xfId="58384"/>
    <cellStyle name="Обычный 3 3 2 2 4 2 15" xfId="59730"/>
    <cellStyle name="Обычный 3 3 2 2 4 2 2" xfId="908"/>
    <cellStyle name="Обычный 3 3 2 2 4 2 2 10" xfId="21078"/>
    <cellStyle name="Обычный 3 3 2 2 4 2 2 10 2" xfId="49362"/>
    <cellStyle name="Обычный 3 3 2 2 4 2 2 11" xfId="27004"/>
    <cellStyle name="Обычный 3 3 2 2 4 2 2 11 2" xfId="55288"/>
    <cellStyle name="Обычный 3 3 2 2 4 2 2 12" xfId="29200"/>
    <cellStyle name="Обычный 3 3 2 2 4 2 2 13" xfId="58385"/>
    <cellStyle name="Обычный 3 3 2 2 4 2 2 14" xfId="59731"/>
    <cellStyle name="Обычный 3 3 2 2 4 2 2 2" xfId="1468"/>
    <cellStyle name="Обычный 3 3 2 2 4 2 2 2 10" xfId="29759"/>
    <cellStyle name="Обычный 3 3 2 2 4 2 2 2 11" xfId="58386"/>
    <cellStyle name="Обычный 3 3 2 2 4 2 2 2 12" xfId="59732"/>
    <cellStyle name="Обычный 3 3 2 2 4 2 2 2 2" xfId="3444"/>
    <cellStyle name="Обычный 3 3 2 2 4 2 2 2 2 2" xfId="13024"/>
    <cellStyle name="Обычный 3 3 2 2 4 2 2 2 2 2 2" xfId="41309"/>
    <cellStyle name="Обычный 3 3 2 2 4 2 2 2 2 3" xfId="17592"/>
    <cellStyle name="Обычный 3 3 2 2 4 2 2 2 2 3 2" xfId="45877"/>
    <cellStyle name="Обычный 3 3 2 2 4 2 2 2 2 4" xfId="27006"/>
    <cellStyle name="Обычный 3 3 2 2 4 2 2 2 2 4 2" xfId="55290"/>
    <cellStyle name="Обычный 3 3 2 2 4 2 2 2 2 5" xfId="31734"/>
    <cellStyle name="Обычный 3 3 2 2 4 2 2 2 2 6" xfId="61086"/>
    <cellStyle name="Обычный 3 3 2 2 4 2 2 2 3" xfId="5617"/>
    <cellStyle name="Обычный 3 3 2 2 4 2 2 2 3 2" xfId="13025"/>
    <cellStyle name="Обычный 3 3 2 2 4 2 2 2 3 2 2" xfId="41310"/>
    <cellStyle name="Обычный 3 3 2 2 4 2 2 2 3 3" xfId="27007"/>
    <cellStyle name="Обычный 3 3 2 2 4 2 2 2 3 3 2" xfId="55291"/>
    <cellStyle name="Обычный 3 3 2 2 4 2 2 2 3 4" xfId="33906"/>
    <cellStyle name="Обычный 3 3 2 2 4 2 2 2 4" xfId="6935"/>
    <cellStyle name="Обычный 3 3 2 2 4 2 2 2 4 2" xfId="13026"/>
    <cellStyle name="Обычный 3 3 2 2 4 2 2 2 4 2 2" xfId="41311"/>
    <cellStyle name="Обычный 3 3 2 2 4 2 2 2 4 3" xfId="27008"/>
    <cellStyle name="Обычный 3 3 2 2 4 2 2 2 4 3 2" xfId="55292"/>
    <cellStyle name="Обычный 3 3 2 2 4 2 2 2 4 4" xfId="35222"/>
    <cellStyle name="Обычный 3 3 2 2 4 2 2 2 5" xfId="13023"/>
    <cellStyle name="Обычный 3 3 2 2 4 2 2 2 5 2" xfId="41308"/>
    <cellStyle name="Обычный 3 3 2 2 4 2 2 2 6" xfId="15617"/>
    <cellStyle name="Обычный 3 3 2 2 4 2 2 2 6 2" xfId="43902"/>
    <cellStyle name="Обычный 3 3 2 2 4 2 2 2 7" xfId="19791"/>
    <cellStyle name="Обычный 3 3 2 2 4 2 2 2 7 2" xfId="48075"/>
    <cellStyle name="Обычный 3 3 2 2 4 2 2 2 8" xfId="21079"/>
    <cellStyle name="Обычный 3 3 2 2 4 2 2 2 8 2" xfId="49363"/>
    <cellStyle name="Обычный 3 3 2 2 4 2 2 2 9" xfId="27005"/>
    <cellStyle name="Обычный 3 3 2 2 4 2 2 2 9 2" xfId="55289"/>
    <cellStyle name="Обычный 3 3 2 2 4 2 2 3" xfId="2227"/>
    <cellStyle name="Обычный 3 3 2 2 4 2 2 3 2" xfId="4202"/>
    <cellStyle name="Обычный 3 3 2 2 4 2 2 3 2 2" xfId="13028"/>
    <cellStyle name="Обычный 3 3 2 2 4 2 2 3 2 2 2" xfId="41313"/>
    <cellStyle name="Обычный 3 3 2 2 4 2 2 3 2 3" xfId="18350"/>
    <cellStyle name="Обычный 3 3 2 2 4 2 2 3 2 3 2" xfId="46635"/>
    <cellStyle name="Обычный 3 3 2 2 4 2 2 3 2 4" xfId="27010"/>
    <cellStyle name="Обычный 3 3 2 2 4 2 2 3 2 4 2" xfId="55294"/>
    <cellStyle name="Обычный 3 3 2 2 4 2 2 3 2 5" xfId="32492"/>
    <cellStyle name="Обычный 3 3 2 2 4 2 2 3 3" xfId="13027"/>
    <cellStyle name="Обычный 3 3 2 2 4 2 2 3 3 2" xfId="41312"/>
    <cellStyle name="Обычный 3 3 2 2 4 2 2 3 4" xfId="16375"/>
    <cellStyle name="Обычный 3 3 2 2 4 2 2 3 4 2" xfId="44660"/>
    <cellStyle name="Обычный 3 3 2 2 4 2 2 3 5" xfId="27009"/>
    <cellStyle name="Обычный 3 3 2 2 4 2 2 3 5 2" xfId="55293"/>
    <cellStyle name="Обычный 3 3 2 2 4 2 2 3 6" xfId="30517"/>
    <cellStyle name="Обычный 3 3 2 2 4 2 2 3 7" xfId="61085"/>
    <cellStyle name="Обычный 3 3 2 2 4 2 2 4" xfId="2885"/>
    <cellStyle name="Обычный 3 3 2 2 4 2 2 4 2" xfId="13029"/>
    <cellStyle name="Обычный 3 3 2 2 4 2 2 4 2 2" xfId="41314"/>
    <cellStyle name="Обычный 3 3 2 2 4 2 2 4 3" xfId="17033"/>
    <cellStyle name="Обычный 3 3 2 2 4 2 2 4 3 2" xfId="45318"/>
    <cellStyle name="Обычный 3 3 2 2 4 2 2 4 4" xfId="27011"/>
    <cellStyle name="Обычный 3 3 2 2 4 2 2 4 4 2" xfId="55295"/>
    <cellStyle name="Обычный 3 3 2 2 4 2 2 4 5" xfId="31175"/>
    <cellStyle name="Обычный 3 3 2 2 4 2 2 5" xfId="5616"/>
    <cellStyle name="Обычный 3 3 2 2 4 2 2 5 2" xfId="13030"/>
    <cellStyle name="Обычный 3 3 2 2 4 2 2 5 2 2" xfId="41315"/>
    <cellStyle name="Обычный 3 3 2 2 4 2 2 5 3" xfId="27012"/>
    <cellStyle name="Обычный 3 3 2 2 4 2 2 5 3 2" xfId="55296"/>
    <cellStyle name="Обычный 3 3 2 2 4 2 2 5 4" xfId="33905"/>
    <cellStyle name="Обычный 3 3 2 2 4 2 2 6" xfId="6934"/>
    <cellStyle name="Обычный 3 3 2 2 4 2 2 6 2" xfId="13031"/>
    <cellStyle name="Обычный 3 3 2 2 4 2 2 6 2 2" xfId="41316"/>
    <cellStyle name="Обычный 3 3 2 2 4 2 2 6 3" xfId="27013"/>
    <cellStyle name="Обычный 3 3 2 2 4 2 2 6 3 2" xfId="55297"/>
    <cellStyle name="Обычный 3 3 2 2 4 2 2 6 4" xfId="35221"/>
    <cellStyle name="Обычный 3 3 2 2 4 2 2 7" xfId="13022"/>
    <cellStyle name="Обычный 3 3 2 2 4 2 2 7 2" xfId="41307"/>
    <cellStyle name="Обычный 3 3 2 2 4 2 2 8" xfId="15058"/>
    <cellStyle name="Обычный 3 3 2 2 4 2 2 8 2" xfId="43343"/>
    <cellStyle name="Обычный 3 3 2 2 4 2 2 9" xfId="19790"/>
    <cellStyle name="Обычный 3 3 2 2 4 2 2 9 2" xfId="48074"/>
    <cellStyle name="Обычный 3 3 2 2 4 2 3" xfId="1467"/>
    <cellStyle name="Обычный 3 3 2 2 4 2 3 10" xfId="29758"/>
    <cellStyle name="Обычный 3 3 2 2 4 2 3 11" xfId="58387"/>
    <cellStyle name="Обычный 3 3 2 2 4 2 3 12" xfId="59733"/>
    <cellStyle name="Обычный 3 3 2 2 4 2 3 2" xfId="3443"/>
    <cellStyle name="Обычный 3 3 2 2 4 2 3 2 2" xfId="13033"/>
    <cellStyle name="Обычный 3 3 2 2 4 2 3 2 2 2" xfId="41318"/>
    <cellStyle name="Обычный 3 3 2 2 4 2 3 2 3" xfId="17591"/>
    <cellStyle name="Обычный 3 3 2 2 4 2 3 2 3 2" xfId="45876"/>
    <cellStyle name="Обычный 3 3 2 2 4 2 3 2 4" xfId="27015"/>
    <cellStyle name="Обычный 3 3 2 2 4 2 3 2 4 2" xfId="55299"/>
    <cellStyle name="Обычный 3 3 2 2 4 2 3 2 5" xfId="31733"/>
    <cellStyle name="Обычный 3 3 2 2 4 2 3 2 6" xfId="61087"/>
    <cellStyle name="Обычный 3 3 2 2 4 2 3 3" xfId="5618"/>
    <cellStyle name="Обычный 3 3 2 2 4 2 3 3 2" xfId="13034"/>
    <cellStyle name="Обычный 3 3 2 2 4 2 3 3 2 2" xfId="41319"/>
    <cellStyle name="Обычный 3 3 2 2 4 2 3 3 3" xfId="27016"/>
    <cellStyle name="Обычный 3 3 2 2 4 2 3 3 3 2" xfId="55300"/>
    <cellStyle name="Обычный 3 3 2 2 4 2 3 3 4" xfId="33907"/>
    <cellStyle name="Обычный 3 3 2 2 4 2 3 4" xfId="6936"/>
    <cellStyle name="Обычный 3 3 2 2 4 2 3 4 2" xfId="13035"/>
    <cellStyle name="Обычный 3 3 2 2 4 2 3 4 2 2" xfId="41320"/>
    <cellStyle name="Обычный 3 3 2 2 4 2 3 4 3" xfId="27017"/>
    <cellStyle name="Обычный 3 3 2 2 4 2 3 4 3 2" xfId="55301"/>
    <cellStyle name="Обычный 3 3 2 2 4 2 3 4 4" xfId="35223"/>
    <cellStyle name="Обычный 3 3 2 2 4 2 3 5" xfId="13032"/>
    <cellStyle name="Обычный 3 3 2 2 4 2 3 5 2" xfId="41317"/>
    <cellStyle name="Обычный 3 3 2 2 4 2 3 6" xfId="15616"/>
    <cellStyle name="Обычный 3 3 2 2 4 2 3 6 2" xfId="43901"/>
    <cellStyle name="Обычный 3 3 2 2 4 2 3 7" xfId="19792"/>
    <cellStyle name="Обычный 3 3 2 2 4 2 3 7 2" xfId="48076"/>
    <cellStyle name="Обычный 3 3 2 2 4 2 3 8" xfId="21080"/>
    <cellStyle name="Обычный 3 3 2 2 4 2 3 8 2" xfId="49364"/>
    <cellStyle name="Обычный 3 3 2 2 4 2 3 9" xfId="27014"/>
    <cellStyle name="Обычный 3 3 2 2 4 2 3 9 2" xfId="55298"/>
    <cellStyle name="Обычный 3 3 2 2 4 2 4" xfId="1898"/>
    <cellStyle name="Обычный 3 3 2 2 4 2 4 2" xfId="3873"/>
    <cellStyle name="Обычный 3 3 2 2 4 2 4 2 2" xfId="13037"/>
    <cellStyle name="Обычный 3 3 2 2 4 2 4 2 2 2" xfId="41322"/>
    <cellStyle name="Обычный 3 3 2 2 4 2 4 2 3" xfId="18021"/>
    <cellStyle name="Обычный 3 3 2 2 4 2 4 2 3 2" xfId="46306"/>
    <cellStyle name="Обычный 3 3 2 2 4 2 4 2 4" xfId="27019"/>
    <cellStyle name="Обычный 3 3 2 2 4 2 4 2 4 2" xfId="55303"/>
    <cellStyle name="Обычный 3 3 2 2 4 2 4 2 5" xfId="32163"/>
    <cellStyle name="Обычный 3 3 2 2 4 2 4 3" xfId="13036"/>
    <cellStyle name="Обычный 3 3 2 2 4 2 4 3 2" xfId="41321"/>
    <cellStyle name="Обычный 3 3 2 2 4 2 4 4" xfId="16046"/>
    <cellStyle name="Обычный 3 3 2 2 4 2 4 4 2" xfId="44331"/>
    <cellStyle name="Обычный 3 3 2 2 4 2 4 5" xfId="27018"/>
    <cellStyle name="Обычный 3 3 2 2 4 2 4 5 2" xfId="55302"/>
    <cellStyle name="Обычный 3 3 2 2 4 2 4 6" xfId="30188"/>
    <cellStyle name="Обычный 3 3 2 2 4 2 4 7" xfId="61084"/>
    <cellStyle name="Обычный 3 3 2 2 4 2 5" xfId="2556"/>
    <cellStyle name="Обычный 3 3 2 2 4 2 5 2" xfId="13038"/>
    <cellStyle name="Обычный 3 3 2 2 4 2 5 2 2" xfId="41323"/>
    <cellStyle name="Обычный 3 3 2 2 4 2 5 3" xfId="16704"/>
    <cellStyle name="Обычный 3 3 2 2 4 2 5 3 2" xfId="44989"/>
    <cellStyle name="Обычный 3 3 2 2 4 2 5 4" xfId="27020"/>
    <cellStyle name="Обычный 3 3 2 2 4 2 5 4 2" xfId="55304"/>
    <cellStyle name="Обычный 3 3 2 2 4 2 5 5" xfId="30846"/>
    <cellStyle name="Обычный 3 3 2 2 4 2 6" xfId="5615"/>
    <cellStyle name="Обычный 3 3 2 2 4 2 6 2" xfId="13039"/>
    <cellStyle name="Обычный 3 3 2 2 4 2 6 2 2" xfId="41324"/>
    <cellStyle name="Обычный 3 3 2 2 4 2 6 3" xfId="27021"/>
    <cellStyle name="Обычный 3 3 2 2 4 2 6 3 2" xfId="55305"/>
    <cellStyle name="Обычный 3 3 2 2 4 2 6 4" xfId="33904"/>
    <cellStyle name="Обычный 3 3 2 2 4 2 7" xfId="6933"/>
    <cellStyle name="Обычный 3 3 2 2 4 2 7 2" xfId="13040"/>
    <cellStyle name="Обычный 3 3 2 2 4 2 7 2 2" xfId="41325"/>
    <cellStyle name="Обычный 3 3 2 2 4 2 7 3" xfId="27022"/>
    <cellStyle name="Обычный 3 3 2 2 4 2 7 3 2" xfId="55306"/>
    <cellStyle name="Обычный 3 3 2 2 4 2 7 4" xfId="35220"/>
    <cellStyle name="Обычный 3 3 2 2 4 2 8" xfId="13021"/>
    <cellStyle name="Обычный 3 3 2 2 4 2 8 2" xfId="41306"/>
    <cellStyle name="Обычный 3 3 2 2 4 2 9" xfId="14729"/>
    <cellStyle name="Обычный 3 3 2 2 4 2 9 2" xfId="43014"/>
    <cellStyle name="Обычный 3 3 2 2 4 20" xfId="57281"/>
    <cellStyle name="Обычный 3 3 2 2 4 21" xfId="58383"/>
    <cellStyle name="Обычный 3 3 2 2 4 22" xfId="59729"/>
    <cellStyle name="Обычный 3 3 2 2 4 3" xfId="742"/>
    <cellStyle name="Обычный 3 3 2 2 4 3 10" xfId="21081"/>
    <cellStyle name="Обычный 3 3 2 2 4 3 10 2" xfId="49365"/>
    <cellStyle name="Обычный 3 3 2 2 4 3 11" xfId="27023"/>
    <cellStyle name="Обычный 3 3 2 2 4 3 11 2" xfId="55307"/>
    <cellStyle name="Обычный 3 3 2 2 4 3 12" xfId="29036"/>
    <cellStyle name="Обычный 3 3 2 2 4 3 13" xfId="58388"/>
    <cellStyle name="Обычный 3 3 2 2 4 3 14" xfId="59734"/>
    <cellStyle name="Обычный 3 3 2 2 4 3 2" xfId="1469"/>
    <cellStyle name="Обычный 3 3 2 2 4 3 2 10" xfId="29760"/>
    <cellStyle name="Обычный 3 3 2 2 4 3 2 11" xfId="58389"/>
    <cellStyle name="Обычный 3 3 2 2 4 3 2 12" xfId="59735"/>
    <cellStyle name="Обычный 3 3 2 2 4 3 2 2" xfId="3445"/>
    <cellStyle name="Обычный 3 3 2 2 4 3 2 2 2" xfId="13043"/>
    <cellStyle name="Обычный 3 3 2 2 4 3 2 2 2 2" xfId="41328"/>
    <cellStyle name="Обычный 3 3 2 2 4 3 2 2 3" xfId="17593"/>
    <cellStyle name="Обычный 3 3 2 2 4 3 2 2 3 2" xfId="45878"/>
    <cellStyle name="Обычный 3 3 2 2 4 3 2 2 4" xfId="27025"/>
    <cellStyle name="Обычный 3 3 2 2 4 3 2 2 4 2" xfId="55309"/>
    <cellStyle name="Обычный 3 3 2 2 4 3 2 2 5" xfId="31735"/>
    <cellStyle name="Обычный 3 3 2 2 4 3 2 2 6" xfId="61089"/>
    <cellStyle name="Обычный 3 3 2 2 4 3 2 3" xfId="5620"/>
    <cellStyle name="Обычный 3 3 2 2 4 3 2 3 2" xfId="13044"/>
    <cellStyle name="Обычный 3 3 2 2 4 3 2 3 2 2" xfId="41329"/>
    <cellStyle name="Обычный 3 3 2 2 4 3 2 3 3" xfId="27026"/>
    <cellStyle name="Обычный 3 3 2 2 4 3 2 3 3 2" xfId="55310"/>
    <cellStyle name="Обычный 3 3 2 2 4 3 2 3 4" xfId="33909"/>
    <cellStyle name="Обычный 3 3 2 2 4 3 2 4" xfId="6938"/>
    <cellStyle name="Обычный 3 3 2 2 4 3 2 4 2" xfId="13045"/>
    <cellStyle name="Обычный 3 3 2 2 4 3 2 4 2 2" xfId="41330"/>
    <cellStyle name="Обычный 3 3 2 2 4 3 2 4 3" xfId="27027"/>
    <cellStyle name="Обычный 3 3 2 2 4 3 2 4 3 2" xfId="55311"/>
    <cellStyle name="Обычный 3 3 2 2 4 3 2 4 4" xfId="35225"/>
    <cellStyle name="Обычный 3 3 2 2 4 3 2 5" xfId="13042"/>
    <cellStyle name="Обычный 3 3 2 2 4 3 2 5 2" xfId="41327"/>
    <cellStyle name="Обычный 3 3 2 2 4 3 2 6" xfId="15618"/>
    <cellStyle name="Обычный 3 3 2 2 4 3 2 6 2" xfId="43903"/>
    <cellStyle name="Обычный 3 3 2 2 4 3 2 7" xfId="19794"/>
    <cellStyle name="Обычный 3 3 2 2 4 3 2 7 2" xfId="48078"/>
    <cellStyle name="Обычный 3 3 2 2 4 3 2 8" xfId="21082"/>
    <cellStyle name="Обычный 3 3 2 2 4 3 2 8 2" xfId="49366"/>
    <cellStyle name="Обычный 3 3 2 2 4 3 2 9" xfId="27024"/>
    <cellStyle name="Обычный 3 3 2 2 4 3 2 9 2" xfId="55308"/>
    <cellStyle name="Обычный 3 3 2 2 4 3 3" xfId="2063"/>
    <cellStyle name="Обычный 3 3 2 2 4 3 3 2" xfId="4038"/>
    <cellStyle name="Обычный 3 3 2 2 4 3 3 2 2" xfId="13047"/>
    <cellStyle name="Обычный 3 3 2 2 4 3 3 2 2 2" xfId="41332"/>
    <cellStyle name="Обычный 3 3 2 2 4 3 3 2 3" xfId="18186"/>
    <cellStyle name="Обычный 3 3 2 2 4 3 3 2 3 2" xfId="46471"/>
    <cellStyle name="Обычный 3 3 2 2 4 3 3 2 4" xfId="27029"/>
    <cellStyle name="Обычный 3 3 2 2 4 3 3 2 4 2" xfId="55313"/>
    <cellStyle name="Обычный 3 3 2 2 4 3 3 2 5" xfId="32328"/>
    <cellStyle name="Обычный 3 3 2 2 4 3 3 3" xfId="13046"/>
    <cellStyle name="Обычный 3 3 2 2 4 3 3 3 2" xfId="41331"/>
    <cellStyle name="Обычный 3 3 2 2 4 3 3 4" xfId="16211"/>
    <cellStyle name="Обычный 3 3 2 2 4 3 3 4 2" xfId="44496"/>
    <cellStyle name="Обычный 3 3 2 2 4 3 3 5" xfId="27028"/>
    <cellStyle name="Обычный 3 3 2 2 4 3 3 5 2" xfId="55312"/>
    <cellStyle name="Обычный 3 3 2 2 4 3 3 6" xfId="30353"/>
    <cellStyle name="Обычный 3 3 2 2 4 3 3 7" xfId="61088"/>
    <cellStyle name="Обычный 3 3 2 2 4 3 4" xfId="2721"/>
    <cellStyle name="Обычный 3 3 2 2 4 3 4 2" xfId="13048"/>
    <cellStyle name="Обычный 3 3 2 2 4 3 4 2 2" xfId="41333"/>
    <cellStyle name="Обычный 3 3 2 2 4 3 4 3" xfId="16869"/>
    <cellStyle name="Обычный 3 3 2 2 4 3 4 3 2" xfId="45154"/>
    <cellStyle name="Обычный 3 3 2 2 4 3 4 4" xfId="27030"/>
    <cellStyle name="Обычный 3 3 2 2 4 3 4 4 2" xfId="55314"/>
    <cellStyle name="Обычный 3 3 2 2 4 3 4 5" xfId="31011"/>
    <cellStyle name="Обычный 3 3 2 2 4 3 5" xfId="5619"/>
    <cellStyle name="Обычный 3 3 2 2 4 3 5 2" xfId="13049"/>
    <cellStyle name="Обычный 3 3 2 2 4 3 5 2 2" xfId="41334"/>
    <cellStyle name="Обычный 3 3 2 2 4 3 5 3" xfId="27031"/>
    <cellStyle name="Обычный 3 3 2 2 4 3 5 3 2" xfId="55315"/>
    <cellStyle name="Обычный 3 3 2 2 4 3 5 4" xfId="33908"/>
    <cellStyle name="Обычный 3 3 2 2 4 3 6" xfId="6937"/>
    <cellStyle name="Обычный 3 3 2 2 4 3 6 2" xfId="13050"/>
    <cellStyle name="Обычный 3 3 2 2 4 3 6 2 2" xfId="41335"/>
    <cellStyle name="Обычный 3 3 2 2 4 3 6 3" xfId="27032"/>
    <cellStyle name="Обычный 3 3 2 2 4 3 6 3 2" xfId="55316"/>
    <cellStyle name="Обычный 3 3 2 2 4 3 6 4" xfId="35224"/>
    <cellStyle name="Обычный 3 3 2 2 4 3 7" xfId="13041"/>
    <cellStyle name="Обычный 3 3 2 2 4 3 7 2" xfId="41326"/>
    <cellStyle name="Обычный 3 3 2 2 4 3 8" xfId="14894"/>
    <cellStyle name="Обычный 3 3 2 2 4 3 8 2" xfId="43179"/>
    <cellStyle name="Обычный 3 3 2 2 4 3 9" xfId="19793"/>
    <cellStyle name="Обычный 3 3 2 2 4 3 9 2" xfId="48077"/>
    <cellStyle name="Обычный 3 3 2 2 4 4" xfId="1466"/>
    <cellStyle name="Обычный 3 3 2 2 4 4 10" xfId="29757"/>
    <cellStyle name="Обычный 3 3 2 2 4 4 11" xfId="58390"/>
    <cellStyle name="Обычный 3 3 2 2 4 4 12" xfId="59736"/>
    <cellStyle name="Обычный 3 3 2 2 4 4 2" xfId="3442"/>
    <cellStyle name="Обычный 3 3 2 2 4 4 2 2" xfId="13052"/>
    <cellStyle name="Обычный 3 3 2 2 4 4 2 2 2" xfId="41337"/>
    <cellStyle name="Обычный 3 3 2 2 4 4 2 3" xfId="17590"/>
    <cellStyle name="Обычный 3 3 2 2 4 4 2 3 2" xfId="45875"/>
    <cellStyle name="Обычный 3 3 2 2 4 4 2 4" xfId="27034"/>
    <cellStyle name="Обычный 3 3 2 2 4 4 2 4 2" xfId="55318"/>
    <cellStyle name="Обычный 3 3 2 2 4 4 2 5" xfId="31732"/>
    <cellStyle name="Обычный 3 3 2 2 4 4 2 6" xfId="61090"/>
    <cellStyle name="Обычный 3 3 2 2 4 4 3" xfId="5621"/>
    <cellStyle name="Обычный 3 3 2 2 4 4 3 2" xfId="13053"/>
    <cellStyle name="Обычный 3 3 2 2 4 4 3 2 2" xfId="41338"/>
    <cellStyle name="Обычный 3 3 2 2 4 4 3 3" xfId="27035"/>
    <cellStyle name="Обычный 3 3 2 2 4 4 3 3 2" xfId="55319"/>
    <cellStyle name="Обычный 3 3 2 2 4 4 3 4" xfId="33910"/>
    <cellStyle name="Обычный 3 3 2 2 4 4 4" xfId="6939"/>
    <cellStyle name="Обычный 3 3 2 2 4 4 4 2" xfId="13054"/>
    <cellStyle name="Обычный 3 3 2 2 4 4 4 2 2" xfId="41339"/>
    <cellStyle name="Обычный 3 3 2 2 4 4 4 3" xfId="27036"/>
    <cellStyle name="Обычный 3 3 2 2 4 4 4 3 2" xfId="55320"/>
    <cellStyle name="Обычный 3 3 2 2 4 4 4 4" xfId="35226"/>
    <cellStyle name="Обычный 3 3 2 2 4 4 5" xfId="13051"/>
    <cellStyle name="Обычный 3 3 2 2 4 4 5 2" xfId="41336"/>
    <cellStyle name="Обычный 3 3 2 2 4 4 6" xfId="15615"/>
    <cellStyle name="Обычный 3 3 2 2 4 4 6 2" xfId="43900"/>
    <cellStyle name="Обычный 3 3 2 2 4 4 7" xfId="19795"/>
    <cellStyle name="Обычный 3 3 2 2 4 4 7 2" xfId="48079"/>
    <cellStyle name="Обычный 3 3 2 2 4 4 8" xfId="21083"/>
    <cellStyle name="Обычный 3 3 2 2 4 4 8 2" xfId="49367"/>
    <cellStyle name="Обычный 3 3 2 2 4 4 9" xfId="27033"/>
    <cellStyle name="Обычный 3 3 2 2 4 4 9 2" xfId="55317"/>
    <cellStyle name="Обычный 3 3 2 2 4 5" xfId="1734"/>
    <cellStyle name="Обычный 3 3 2 2 4 5 2" xfId="3709"/>
    <cellStyle name="Обычный 3 3 2 2 4 5 2 2" xfId="13056"/>
    <cellStyle name="Обычный 3 3 2 2 4 5 2 2 2" xfId="41341"/>
    <cellStyle name="Обычный 3 3 2 2 4 5 2 3" xfId="17857"/>
    <cellStyle name="Обычный 3 3 2 2 4 5 2 3 2" xfId="46142"/>
    <cellStyle name="Обычный 3 3 2 2 4 5 2 4" xfId="27038"/>
    <cellStyle name="Обычный 3 3 2 2 4 5 2 4 2" xfId="55322"/>
    <cellStyle name="Обычный 3 3 2 2 4 5 2 5" xfId="31999"/>
    <cellStyle name="Обычный 3 3 2 2 4 5 3" xfId="13055"/>
    <cellStyle name="Обычный 3 3 2 2 4 5 3 2" xfId="41340"/>
    <cellStyle name="Обычный 3 3 2 2 4 5 4" xfId="15882"/>
    <cellStyle name="Обычный 3 3 2 2 4 5 4 2" xfId="44167"/>
    <cellStyle name="Обычный 3 3 2 2 4 5 5" xfId="27037"/>
    <cellStyle name="Обычный 3 3 2 2 4 5 5 2" xfId="55321"/>
    <cellStyle name="Обычный 3 3 2 2 4 5 6" xfId="30024"/>
    <cellStyle name="Обычный 3 3 2 2 4 5 7" xfId="61083"/>
    <cellStyle name="Обычный 3 3 2 2 4 6" xfId="2392"/>
    <cellStyle name="Обычный 3 3 2 2 4 6 2" xfId="13057"/>
    <cellStyle name="Обычный 3 3 2 2 4 6 2 2" xfId="41342"/>
    <cellStyle name="Обычный 3 3 2 2 4 6 3" xfId="16540"/>
    <cellStyle name="Обычный 3 3 2 2 4 6 3 2" xfId="44825"/>
    <cellStyle name="Обычный 3 3 2 2 4 6 4" xfId="27039"/>
    <cellStyle name="Обычный 3 3 2 2 4 6 4 2" xfId="55323"/>
    <cellStyle name="Обычный 3 3 2 2 4 6 5" xfId="30682"/>
    <cellStyle name="Обычный 3 3 2 2 4 7" xfId="4367"/>
    <cellStyle name="Обычный 3 3 2 2 4 7 2" xfId="13058"/>
    <cellStyle name="Обычный 3 3 2 2 4 7 2 2" xfId="41343"/>
    <cellStyle name="Обычный 3 3 2 2 4 7 3" xfId="18515"/>
    <cellStyle name="Обычный 3 3 2 2 4 7 3 2" xfId="46800"/>
    <cellStyle name="Обычный 3 3 2 2 4 7 4" xfId="27040"/>
    <cellStyle name="Обычный 3 3 2 2 4 7 4 2" xfId="55324"/>
    <cellStyle name="Обычный 3 3 2 2 4 7 5" xfId="32657"/>
    <cellStyle name="Обычный 3 3 2 2 4 8" xfId="4530"/>
    <cellStyle name="Обычный 3 3 2 2 4 8 2" xfId="13059"/>
    <cellStyle name="Обычный 3 3 2 2 4 8 2 2" xfId="41344"/>
    <cellStyle name="Обычный 3 3 2 2 4 8 3" xfId="18678"/>
    <cellStyle name="Обычный 3 3 2 2 4 8 3 2" xfId="46963"/>
    <cellStyle name="Обычный 3 3 2 2 4 8 4" xfId="27041"/>
    <cellStyle name="Обычный 3 3 2 2 4 8 4 2" xfId="55325"/>
    <cellStyle name="Обычный 3 3 2 2 4 8 5" xfId="32820"/>
    <cellStyle name="Обычный 3 3 2 2 4 9" xfId="5614"/>
    <cellStyle name="Обычный 3 3 2 2 4 9 2" xfId="13060"/>
    <cellStyle name="Обычный 3 3 2 2 4 9 2 2" xfId="41345"/>
    <cellStyle name="Обычный 3 3 2 2 4 9 3" xfId="27042"/>
    <cellStyle name="Обычный 3 3 2 2 4 9 3 2" xfId="55326"/>
    <cellStyle name="Обычный 3 3 2 2 4 9 4" xfId="33903"/>
    <cellStyle name="Обычный 3 3 2 2 5" xfId="565"/>
    <cellStyle name="Обычный 3 3 2 2 5 10" xfId="19796"/>
    <cellStyle name="Обычный 3 3 2 2 5 10 2" xfId="48080"/>
    <cellStyle name="Обычный 3 3 2 2 5 11" xfId="21084"/>
    <cellStyle name="Обычный 3 3 2 2 5 11 2" xfId="49368"/>
    <cellStyle name="Обычный 3 3 2 2 5 12" xfId="27043"/>
    <cellStyle name="Обычный 3 3 2 2 5 12 2" xfId="55327"/>
    <cellStyle name="Обычный 3 3 2 2 5 13" xfId="28866"/>
    <cellStyle name="Обычный 3 3 2 2 5 14" xfId="58391"/>
    <cellStyle name="Обычный 3 3 2 2 5 15" xfId="59737"/>
    <cellStyle name="Обычный 3 3 2 2 5 2" xfId="903"/>
    <cellStyle name="Обычный 3 3 2 2 5 2 10" xfId="21085"/>
    <cellStyle name="Обычный 3 3 2 2 5 2 10 2" xfId="49369"/>
    <cellStyle name="Обычный 3 3 2 2 5 2 11" xfId="27044"/>
    <cellStyle name="Обычный 3 3 2 2 5 2 11 2" xfId="55328"/>
    <cellStyle name="Обычный 3 3 2 2 5 2 12" xfId="29195"/>
    <cellStyle name="Обычный 3 3 2 2 5 2 13" xfId="58392"/>
    <cellStyle name="Обычный 3 3 2 2 5 2 14" xfId="59738"/>
    <cellStyle name="Обычный 3 3 2 2 5 2 2" xfId="1471"/>
    <cellStyle name="Обычный 3 3 2 2 5 2 2 10" xfId="29762"/>
    <cellStyle name="Обычный 3 3 2 2 5 2 2 11" xfId="58393"/>
    <cellStyle name="Обычный 3 3 2 2 5 2 2 12" xfId="59739"/>
    <cellStyle name="Обычный 3 3 2 2 5 2 2 2" xfId="3447"/>
    <cellStyle name="Обычный 3 3 2 2 5 2 2 2 2" xfId="13064"/>
    <cellStyle name="Обычный 3 3 2 2 5 2 2 2 2 2" xfId="41349"/>
    <cellStyle name="Обычный 3 3 2 2 5 2 2 2 3" xfId="17595"/>
    <cellStyle name="Обычный 3 3 2 2 5 2 2 2 3 2" xfId="45880"/>
    <cellStyle name="Обычный 3 3 2 2 5 2 2 2 4" xfId="27046"/>
    <cellStyle name="Обычный 3 3 2 2 5 2 2 2 4 2" xfId="55330"/>
    <cellStyle name="Обычный 3 3 2 2 5 2 2 2 5" xfId="31737"/>
    <cellStyle name="Обычный 3 3 2 2 5 2 2 2 6" xfId="61093"/>
    <cellStyle name="Обычный 3 3 2 2 5 2 2 3" xfId="5624"/>
    <cellStyle name="Обычный 3 3 2 2 5 2 2 3 2" xfId="13065"/>
    <cellStyle name="Обычный 3 3 2 2 5 2 2 3 2 2" xfId="41350"/>
    <cellStyle name="Обычный 3 3 2 2 5 2 2 3 3" xfId="27047"/>
    <cellStyle name="Обычный 3 3 2 2 5 2 2 3 3 2" xfId="55331"/>
    <cellStyle name="Обычный 3 3 2 2 5 2 2 3 4" xfId="33913"/>
    <cellStyle name="Обычный 3 3 2 2 5 2 2 4" xfId="6942"/>
    <cellStyle name="Обычный 3 3 2 2 5 2 2 4 2" xfId="13066"/>
    <cellStyle name="Обычный 3 3 2 2 5 2 2 4 2 2" xfId="41351"/>
    <cellStyle name="Обычный 3 3 2 2 5 2 2 4 3" xfId="27048"/>
    <cellStyle name="Обычный 3 3 2 2 5 2 2 4 3 2" xfId="55332"/>
    <cellStyle name="Обычный 3 3 2 2 5 2 2 4 4" xfId="35229"/>
    <cellStyle name="Обычный 3 3 2 2 5 2 2 5" xfId="13063"/>
    <cellStyle name="Обычный 3 3 2 2 5 2 2 5 2" xfId="41348"/>
    <cellStyle name="Обычный 3 3 2 2 5 2 2 6" xfId="15620"/>
    <cellStyle name="Обычный 3 3 2 2 5 2 2 6 2" xfId="43905"/>
    <cellStyle name="Обычный 3 3 2 2 5 2 2 7" xfId="19798"/>
    <cellStyle name="Обычный 3 3 2 2 5 2 2 7 2" xfId="48082"/>
    <cellStyle name="Обычный 3 3 2 2 5 2 2 8" xfId="21086"/>
    <cellStyle name="Обычный 3 3 2 2 5 2 2 8 2" xfId="49370"/>
    <cellStyle name="Обычный 3 3 2 2 5 2 2 9" xfId="27045"/>
    <cellStyle name="Обычный 3 3 2 2 5 2 2 9 2" xfId="55329"/>
    <cellStyle name="Обычный 3 3 2 2 5 2 3" xfId="2222"/>
    <cellStyle name="Обычный 3 3 2 2 5 2 3 2" xfId="4197"/>
    <cellStyle name="Обычный 3 3 2 2 5 2 3 2 2" xfId="13068"/>
    <cellStyle name="Обычный 3 3 2 2 5 2 3 2 2 2" xfId="41353"/>
    <cellStyle name="Обычный 3 3 2 2 5 2 3 2 3" xfId="18345"/>
    <cellStyle name="Обычный 3 3 2 2 5 2 3 2 3 2" xfId="46630"/>
    <cellStyle name="Обычный 3 3 2 2 5 2 3 2 4" xfId="27050"/>
    <cellStyle name="Обычный 3 3 2 2 5 2 3 2 4 2" xfId="55334"/>
    <cellStyle name="Обычный 3 3 2 2 5 2 3 2 5" xfId="32487"/>
    <cellStyle name="Обычный 3 3 2 2 5 2 3 3" xfId="13067"/>
    <cellStyle name="Обычный 3 3 2 2 5 2 3 3 2" xfId="41352"/>
    <cellStyle name="Обычный 3 3 2 2 5 2 3 4" xfId="16370"/>
    <cellStyle name="Обычный 3 3 2 2 5 2 3 4 2" xfId="44655"/>
    <cellStyle name="Обычный 3 3 2 2 5 2 3 5" xfId="27049"/>
    <cellStyle name="Обычный 3 3 2 2 5 2 3 5 2" xfId="55333"/>
    <cellStyle name="Обычный 3 3 2 2 5 2 3 6" xfId="30512"/>
    <cellStyle name="Обычный 3 3 2 2 5 2 3 7" xfId="61092"/>
    <cellStyle name="Обычный 3 3 2 2 5 2 4" xfId="2880"/>
    <cellStyle name="Обычный 3 3 2 2 5 2 4 2" xfId="13069"/>
    <cellStyle name="Обычный 3 3 2 2 5 2 4 2 2" xfId="41354"/>
    <cellStyle name="Обычный 3 3 2 2 5 2 4 3" xfId="17028"/>
    <cellStyle name="Обычный 3 3 2 2 5 2 4 3 2" xfId="45313"/>
    <cellStyle name="Обычный 3 3 2 2 5 2 4 4" xfId="27051"/>
    <cellStyle name="Обычный 3 3 2 2 5 2 4 4 2" xfId="55335"/>
    <cellStyle name="Обычный 3 3 2 2 5 2 4 5" xfId="31170"/>
    <cellStyle name="Обычный 3 3 2 2 5 2 5" xfId="5623"/>
    <cellStyle name="Обычный 3 3 2 2 5 2 5 2" xfId="13070"/>
    <cellStyle name="Обычный 3 3 2 2 5 2 5 2 2" xfId="41355"/>
    <cellStyle name="Обычный 3 3 2 2 5 2 5 3" xfId="27052"/>
    <cellStyle name="Обычный 3 3 2 2 5 2 5 3 2" xfId="55336"/>
    <cellStyle name="Обычный 3 3 2 2 5 2 5 4" xfId="33912"/>
    <cellStyle name="Обычный 3 3 2 2 5 2 6" xfId="6941"/>
    <cellStyle name="Обычный 3 3 2 2 5 2 6 2" xfId="13071"/>
    <cellStyle name="Обычный 3 3 2 2 5 2 6 2 2" xfId="41356"/>
    <cellStyle name="Обычный 3 3 2 2 5 2 6 3" xfId="27053"/>
    <cellStyle name="Обычный 3 3 2 2 5 2 6 3 2" xfId="55337"/>
    <cellStyle name="Обычный 3 3 2 2 5 2 6 4" xfId="35228"/>
    <cellStyle name="Обычный 3 3 2 2 5 2 7" xfId="13062"/>
    <cellStyle name="Обычный 3 3 2 2 5 2 7 2" xfId="41347"/>
    <cellStyle name="Обычный 3 3 2 2 5 2 8" xfId="15053"/>
    <cellStyle name="Обычный 3 3 2 2 5 2 8 2" xfId="43338"/>
    <cellStyle name="Обычный 3 3 2 2 5 2 9" xfId="19797"/>
    <cellStyle name="Обычный 3 3 2 2 5 2 9 2" xfId="48081"/>
    <cellStyle name="Обычный 3 3 2 2 5 3" xfId="1470"/>
    <cellStyle name="Обычный 3 3 2 2 5 3 10" xfId="29761"/>
    <cellStyle name="Обычный 3 3 2 2 5 3 11" xfId="58394"/>
    <cellStyle name="Обычный 3 3 2 2 5 3 12" xfId="59740"/>
    <cellStyle name="Обычный 3 3 2 2 5 3 2" xfId="3446"/>
    <cellStyle name="Обычный 3 3 2 2 5 3 2 2" xfId="13073"/>
    <cellStyle name="Обычный 3 3 2 2 5 3 2 2 2" xfId="41358"/>
    <cellStyle name="Обычный 3 3 2 2 5 3 2 3" xfId="17594"/>
    <cellStyle name="Обычный 3 3 2 2 5 3 2 3 2" xfId="45879"/>
    <cellStyle name="Обычный 3 3 2 2 5 3 2 4" xfId="27055"/>
    <cellStyle name="Обычный 3 3 2 2 5 3 2 4 2" xfId="55339"/>
    <cellStyle name="Обычный 3 3 2 2 5 3 2 5" xfId="31736"/>
    <cellStyle name="Обычный 3 3 2 2 5 3 2 6" xfId="61094"/>
    <cellStyle name="Обычный 3 3 2 2 5 3 3" xfId="5625"/>
    <cellStyle name="Обычный 3 3 2 2 5 3 3 2" xfId="13074"/>
    <cellStyle name="Обычный 3 3 2 2 5 3 3 2 2" xfId="41359"/>
    <cellStyle name="Обычный 3 3 2 2 5 3 3 3" xfId="27056"/>
    <cellStyle name="Обычный 3 3 2 2 5 3 3 3 2" xfId="55340"/>
    <cellStyle name="Обычный 3 3 2 2 5 3 3 4" xfId="33914"/>
    <cellStyle name="Обычный 3 3 2 2 5 3 4" xfId="6943"/>
    <cellStyle name="Обычный 3 3 2 2 5 3 4 2" xfId="13075"/>
    <cellStyle name="Обычный 3 3 2 2 5 3 4 2 2" xfId="41360"/>
    <cellStyle name="Обычный 3 3 2 2 5 3 4 3" xfId="27057"/>
    <cellStyle name="Обычный 3 3 2 2 5 3 4 3 2" xfId="55341"/>
    <cellStyle name="Обычный 3 3 2 2 5 3 4 4" xfId="35230"/>
    <cellStyle name="Обычный 3 3 2 2 5 3 5" xfId="13072"/>
    <cellStyle name="Обычный 3 3 2 2 5 3 5 2" xfId="41357"/>
    <cellStyle name="Обычный 3 3 2 2 5 3 6" xfId="15619"/>
    <cellStyle name="Обычный 3 3 2 2 5 3 6 2" xfId="43904"/>
    <cellStyle name="Обычный 3 3 2 2 5 3 7" xfId="19799"/>
    <cellStyle name="Обычный 3 3 2 2 5 3 7 2" xfId="48083"/>
    <cellStyle name="Обычный 3 3 2 2 5 3 8" xfId="21087"/>
    <cellStyle name="Обычный 3 3 2 2 5 3 8 2" xfId="49371"/>
    <cellStyle name="Обычный 3 3 2 2 5 3 9" xfId="27054"/>
    <cellStyle name="Обычный 3 3 2 2 5 3 9 2" xfId="55338"/>
    <cellStyle name="Обычный 3 3 2 2 5 4" xfId="1893"/>
    <cellStyle name="Обычный 3 3 2 2 5 4 2" xfId="3868"/>
    <cellStyle name="Обычный 3 3 2 2 5 4 2 2" xfId="13077"/>
    <cellStyle name="Обычный 3 3 2 2 5 4 2 2 2" xfId="41362"/>
    <cellStyle name="Обычный 3 3 2 2 5 4 2 3" xfId="18016"/>
    <cellStyle name="Обычный 3 3 2 2 5 4 2 3 2" xfId="46301"/>
    <cellStyle name="Обычный 3 3 2 2 5 4 2 4" xfId="27059"/>
    <cellStyle name="Обычный 3 3 2 2 5 4 2 4 2" xfId="55343"/>
    <cellStyle name="Обычный 3 3 2 2 5 4 2 5" xfId="32158"/>
    <cellStyle name="Обычный 3 3 2 2 5 4 3" xfId="13076"/>
    <cellStyle name="Обычный 3 3 2 2 5 4 3 2" xfId="41361"/>
    <cellStyle name="Обычный 3 3 2 2 5 4 4" xfId="16041"/>
    <cellStyle name="Обычный 3 3 2 2 5 4 4 2" xfId="44326"/>
    <cellStyle name="Обычный 3 3 2 2 5 4 5" xfId="27058"/>
    <cellStyle name="Обычный 3 3 2 2 5 4 5 2" xfId="55342"/>
    <cellStyle name="Обычный 3 3 2 2 5 4 6" xfId="30183"/>
    <cellStyle name="Обычный 3 3 2 2 5 4 7" xfId="61091"/>
    <cellStyle name="Обычный 3 3 2 2 5 5" xfId="2551"/>
    <cellStyle name="Обычный 3 3 2 2 5 5 2" xfId="13078"/>
    <cellStyle name="Обычный 3 3 2 2 5 5 2 2" xfId="41363"/>
    <cellStyle name="Обычный 3 3 2 2 5 5 3" xfId="16699"/>
    <cellStyle name="Обычный 3 3 2 2 5 5 3 2" xfId="44984"/>
    <cellStyle name="Обычный 3 3 2 2 5 5 4" xfId="27060"/>
    <cellStyle name="Обычный 3 3 2 2 5 5 4 2" xfId="55344"/>
    <cellStyle name="Обычный 3 3 2 2 5 5 5" xfId="30841"/>
    <cellStyle name="Обычный 3 3 2 2 5 6" xfId="5622"/>
    <cellStyle name="Обычный 3 3 2 2 5 6 2" xfId="13079"/>
    <cellStyle name="Обычный 3 3 2 2 5 6 2 2" xfId="41364"/>
    <cellStyle name="Обычный 3 3 2 2 5 6 3" xfId="27061"/>
    <cellStyle name="Обычный 3 3 2 2 5 6 3 2" xfId="55345"/>
    <cellStyle name="Обычный 3 3 2 2 5 6 4" xfId="33911"/>
    <cellStyle name="Обычный 3 3 2 2 5 7" xfId="6940"/>
    <cellStyle name="Обычный 3 3 2 2 5 7 2" xfId="13080"/>
    <cellStyle name="Обычный 3 3 2 2 5 7 2 2" xfId="41365"/>
    <cellStyle name="Обычный 3 3 2 2 5 7 3" xfId="27062"/>
    <cellStyle name="Обычный 3 3 2 2 5 7 3 2" xfId="55346"/>
    <cellStyle name="Обычный 3 3 2 2 5 7 4" xfId="35227"/>
    <cellStyle name="Обычный 3 3 2 2 5 8" xfId="13061"/>
    <cellStyle name="Обычный 3 3 2 2 5 8 2" xfId="41346"/>
    <cellStyle name="Обычный 3 3 2 2 5 9" xfId="14724"/>
    <cellStyle name="Обычный 3 3 2 2 5 9 2" xfId="43009"/>
    <cellStyle name="Обычный 3 3 2 2 6" xfId="737"/>
    <cellStyle name="Обычный 3 3 2 2 6 10" xfId="21088"/>
    <cellStyle name="Обычный 3 3 2 2 6 10 2" xfId="49372"/>
    <cellStyle name="Обычный 3 3 2 2 6 11" xfId="27063"/>
    <cellStyle name="Обычный 3 3 2 2 6 11 2" xfId="55347"/>
    <cellStyle name="Обычный 3 3 2 2 6 12" xfId="29031"/>
    <cellStyle name="Обычный 3 3 2 2 6 13" xfId="58395"/>
    <cellStyle name="Обычный 3 3 2 2 6 14" xfId="59741"/>
    <cellStyle name="Обычный 3 3 2 2 6 2" xfId="1472"/>
    <cellStyle name="Обычный 3 3 2 2 6 2 10" xfId="29763"/>
    <cellStyle name="Обычный 3 3 2 2 6 2 11" xfId="58396"/>
    <cellStyle name="Обычный 3 3 2 2 6 2 12" xfId="59742"/>
    <cellStyle name="Обычный 3 3 2 2 6 2 2" xfId="3448"/>
    <cellStyle name="Обычный 3 3 2 2 6 2 2 2" xfId="13083"/>
    <cellStyle name="Обычный 3 3 2 2 6 2 2 2 2" xfId="41368"/>
    <cellStyle name="Обычный 3 3 2 2 6 2 2 3" xfId="17596"/>
    <cellStyle name="Обычный 3 3 2 2 6 2 2 3 2" xfId="45881"/>
    <cellStyle name="Обычный 3 3 2 2 6 2 2 4" xfId="27065"/>
    <cellStyle name="Обычный 3 3 2 2 6 2 2 4 2" xfId="55349"/>
    <cellStyle name="Обычный 3 3 2 2 6 2 2 5" xfId="31738"/>
    <cellStyle name="Обычный 3 3 2 2 6 2 2 6" xfId="61096"/>
    <cellStyle name="Обычный 3 3 2 2 6 2 3" xfId="5627"/>
    <cellStyle name="Обычный 3 3 2 2 6 2 3 2" xfId="13084"/>
    <cellStyle name="Обычный 3 3 2 2 6 2 3 2 2" xfId="41369"/>
    <cellStyle name="Обычный 3 3 2 2 6 2 3 3" xfId="27066"/>
    <cellStyle name="Обычный 3 3 2 2 6 2 3 3 2" xfId="55350"/>
    <cellStyle name="Обычный 3 3 2 2 6 2 3 4" xfId="33916"/>
    <cellStyle name="Обычный 3 3 2 2 6 2 4" xfId="6945"/>
    <cellStyle name="Обычный 3 3 2 2 6 2 4 2" xfId="13085"/>
    <cellStyle name="Обычный 3 3 2 2 6 2 4 2 2" xfId="41370"/>
    <cellStyle name="Обычный 3 3 2 2 6 2 4 3" xfId="27067"/>
    <cellStyle name="Обычный 3 3 2 2 6 2 4 3 2" xfId="55351"/>
    <cellStyle name="Обычный 3 3 2 2 6 2 4 4" xfId="35232"/>
    <cellStyle name="Обычный 3 3 2 2 6 2 5" xfId="13082"/>
    <cellStyle name="Обычный 3 3 2 2 6 2 5 2" xfId="41367"/>
    <cellStyle name="Обычный 3 3 2 2 6 2 6" xfId="15621"/>
    <cellStyle name="Обычный 3 3 2 2 6 2 6 2" xfId="43906"/>
    <cellStyle name="Обычный 3 3 2 2 6 2 7" xfId="19801"/>
    <cellStyle name="Обычный 3 3 2 2 6 2 7 2" xfId="48085"/>
    <cellStyle name="Обычный 3 3 2 2 6 2 8" xfId="21089"/>
    <cellStyle name="Обычный 3 3 2 2 6 2 8 2" xfId="49373"/>
    <cellStyle name="Обычный 3 3 2 2 6 2 9" xfId="27064"/>
    <cellStyle name="Обычный 3 3 2 2 6 2 9 2" xfId="55348"/>
    <cellStyle name="Обычный 3 3 2 2 6 3" xfId="2058"/>
    <cellStyle name="Обычный 3 3 2 2 6 3 2" xfId="4033"/>
    <cellStyle name="Обычный 3 3 2 2 6 3 2 2" xfId="13087"/>
    <cellStyle name="Обычный 3 3 2 2 6 3 2 2 2" xfId="41372"/>
    <cellStyle name="Обычный 3 3 2 2 6 3 2 3" xfId="18181"/>
    <cellStyle name="Обычный 3 3 2 2 6 3 2 3 2" xfId="46466"/>
    <cellStyle name="Обычный 3 3 2 2 6 3 2 4" xfId="27069"/>
    <cellStyle name="Обычный 3 3 2 2 6 3 2 4 2" xfId="55353"/>
    <cellStyle name="Обычный 3 3 2 2 6 3 2 5" xfId="32323"/>
    <cellStyle name="Обычный 3 3 2 2 6 3 3" xfId="13086"/>
    <cellStyle name="Обычный 3 3 2 2 6 3 3 2" xfId="41371"/>
    <cellStyle name="Обычный 3 3 2 2 6 3 4" xfId="16206"/>
    <cellStyle name="Обычный 3 3 2 2 6 3 4 2" xfId="44491"/>
    <cellStyle name="Обычный 3 3 2 2 6 3 5" xfId="27068"/>
    <cellStyle name="Обычный 3 3 2 2 6 3 5 2" xfId="55352"/>
    <cellStyle name="Обычный 3 3 2 2 6 3 6" xfId="30348"/>
    <cellStyle name="Обычный 3 3 2 2 6 3 7" xfId="61095"/>
    <cellStyle name="Обычный 3 3 2 2 6 4" xfId="2716"/>
    <cellStyle name="Обычный 3 3 2 2 6 4 2" xfId="13088"/>
    <cellStyle name="Обычный 3 3 2 2 6 4 2 2" xfId="41373"/>
    <cellStyle name="Обычный 3 3 2 2 6 4 3" xfId="16864"/>
    <cellStyle name="Обычный 3 3 2 2 6 4 3 2" xfId="45149"/>
    <cellStyle name="Обычный 3 3 2 2 6 4 4" xfId="27070"/>
    <cellStyle name="Обычный 3 3 2 2 6 4 4 2" xfId="55354"/>
    <cellStyle name="Обычный 3 3 2 2 6 4 5" xfId="31006"/>
    <cellStyle name="Обычный 3 3 2 2 6 5" xfId="5626"/>
    <cellStyle name="Обычный 3 3 2 2 6 5 2" xfId="13089"/>
    <cellStyle name="Обычный 3 3 2 2 6 5 2 2" xfId="41374"/>
    <cellStyle name="Обычный 3 3 2 2 6 5 3" xfId="27071"/>
    <cellStyle name="Обычный 3 3 2 2 6 5 3 2" xfId="55355"/>
    <cellStyle name="Обычный 3 3 2 2 6 5 4" xfId="33915"/>
    <cellStyle name="Обычный 3 3 2 2 6 6" xfId="6944"/>
    <cellStyle name="Обычный 3 3 2 2 6 6 2" xfId="13090"/>
    <cellStyle name="Обычный 3 3 2 2 6 6 2 2" xfId="41375"/>
    <cellStyle name="Обычный 3 3 2 2 6 6 3" xfId="27072"/>
    <cellStyle name="Обычный 3 3 2 2 6 6 3 2" xfId="55356"/>
    <cellStyle name="Обычный 3 3 2 2 6 6 4" xfId="35231"/>
    <cellStyle name="Обычный 3 3 2 2 6 7" xfId="13081"/>
    <cellStyle name="Обычный 3 3 2 2 6 7 2" xfId="41366"/>
    <cellStyle name="Обычный 3 3 2 2 6 8" xfId="14889"/>
    <cellStyle name="Обычный 3 3 2 2 6 8 2" xfId="43174"/>
    <cellStyle name="Обычный 3 3 2 2 6 9" xfId="19800"/>
    <cellStyle name="Обычный 3 3 2 2 6 9 2" xfId="48084"/>
    <cellStyle name="Обычный 3 3 2 2 7" xfId="1449"/>
    <cellStyle name="Обычный 3 3 2 2 7 10" xfId="29740"/>
    <cellStyle name="Обычный 3 3 2 2 7 11" xfId="58397"/>
    <cellStyle name="Обычный 3 3 2 2 7 12" xfId="59743"/>
    <cellStyle name="Обычный 3 3 2 2 7 2" xfId="3425"/>
    <cellStyle name="Обычный 3 3 2 2 7 2 2" xfId="13092"/>
    <cellStyle name="Обычный 3 3 2 2 7 2 2 2" xfId="41377"/>
    <cellStyle name="Обычный 3 3 2 2 7 2 3" xfId="17573"/>
    <cellStyle name="Обычный 3 3 2 2 7 2 3 2" xfId="45858"/>
    <cellStyle name="Обычный 3 3 2 2 7 2 4" xfId="27074"/>
    <cellStyle name="Обычный 3 3 2 2 7 2 4 2" xfId="55358"/>
    <cellStyle name="Обычный 3 3 2 2 7 2 5" xfId="31715"/>
    <cellStyle name="Обычный 3 3 2 2 7 2 6" xfId="61097"/>
    <cellStyle name="Обычный 3 3 2 2 7 3" xfId="5628"/>
    <cellStyle name="Обычный 3 3 2 2 7 3 2" xfId="13093"/>
    <cellStyle name="Обычный 3 3 2 2 7 3 2 2" xfId="41378"/>
    <cellStyle name="Обычный 3 3 2 2 7 3 3" xfId="27075"/>
    <cellStyle name="Обычный 3 3 2 2 7 3 3 2" xfId="55359"/>
    <cellStyle name="Обычный 3 3 2 2 7 3 4" xfId="33917"/>
    <cellStyle name="Обычный 3 3 2 2 7 4" xfId="6946"/>
    <cellStyle name="Обычный 3 3 2 2 7 4 2" xfId="13094"/>
    <cellStyle name="Обычный 3 3 2 2 7 4 2 2" xfId="41379"/>
    <cellStyle name="Обычный 3 3 2 2 7 4 3" xfId="27076"/>
    <cellStyle name="Обычный 3 3 2 2 7 4 3 2" xfId="55360"/>
    <cellStyle name="Обычный 3 3 2 2 7 4 4" xfId="35233"/>
    <cellStyle name="Обычный 3 3 2 2 7 5" xfId="13091"/>
    <cellStyle name="Обычный 3 3 2 2 7 5 2" xfId="41376"/>
    <cellStyle name="Обычный 3 3 2 2 7 6" xfId="15598"/>
    <cellStyle name="Обычный 3 3 2 2 7 6 2" xfId="43883"/>
    <cellStyle name="Обычный 3 3 2 2 7 7" xfId="19802"/>
    <cellStyle name="Обычный 3 3 2 2 7 7 2" xfId="48086"/>
    <cellStyle name="Обычный 3 3 2 2 7 8" xfId="21090"/>
    <cellStyle name="Обычный 3 3 2 2 7 8 2" xfId="49374"/>
    <cellStyle name="Обычный 3 3 2 2 7 9" xfId="27073"/>
    <cellStyle name="Обычный 3 3 2 2 7 9 2" xfId="55357"/>
    <cellStyle name="Обычный 3 3 2 2 8" xfId="1729"/>
    <cellStyle name="Обычный 3 3 2 2 8 2" xfId="3704"/>
    <cellStyle name="Обычный 3 3 2 2 8 2 2" xfId="13096"/>
    <cellStyle name="Обычный 3 3 2 2 8 2 2 2" xfId="41381"/>
    <cellStyle name="Обычный 3 3 2 2 8 2 3" xfId="17852"/>
    <cellStyle name="Обычный 3 3 2 2 8 2 3 2" xfId="46137"/>
    <cellStyle name="Обычный 3 3 2 2 8 2 4" xfId="27078"/>
    <cellStyle name="Обычный 3 3 2 2 8 2 4 2" xfId="55362"/>
    <cellStyle name="Обычный 3 3 2 2 8 2 5" xfId="31994"/>
    <cellStyle name="Обычный 3 3 2 2 8 3" xfId="13095"/>
    <cellStyle name="Обычный 3 3 2 2 8 3 2" xfId="41380"/>
    <cellStyle name="Обычный 3 3 2 2 8 4" xfId="15877"/>
    <cellStyle name="Обычный 3 3 2 2 8 4 2" xfId="44162"/>
    <cellStyle name="Обычный 3 3 2 2 8 5" xfId="27077"/>
    <cellStyle name="Обычный 3 3 2 2 8 5 2" xfId="55361"/>
    <cellStyle name="Обычный 3 3 2 2 8 6" xfId="30019"/>
    <cellStyle name="Обычный 3 3 2 2 8 7" xfId="61050"/>
    <cellStyle name="Обычный 3 3 2 2 9" xfId="2387"/>
    <cellStyle name="Обычный 3 3 2 2 9 2" xfId="13097"/>
    <cellStyle name="Обычный 3 3 2 2 9 2 2" xfId="41382"/>
    <cellStyle name="Обычный 3 3 2 2 9 3" xfId="16535"/>
    <cellStyle name="Обычный 3 3 2 2 9 3 2" xfId="44820"/>
    <cellStyle name="Обычный 3 3 2 2 9 4" xfId="27079"/>
    <cellStyle name="Обычный 3 3 2 2 9 4 2" xfId="55363"/>
    <cellStyle name="Обычный 3 3 2 2 9 5" xfId="30677"/>
    <cellStyle name="Обычный 3 3 2 20" xfId="26815"/>
    <cellStyle name="Обычный 3 3 2 20 2" xfId="55099"/>
    <cellStyle name="Обычный 3 3 2 21" xfId="28537"/>
    <cellStyle name="Обычный 3 3 2 21 2" xfId="56821"/>
    <cellStyle name="Обычный 3 3 2 22" xfId="28701"/>
    <cellStyle name="Обычный 3 3 2 23" xfId="56981"/>
    <cellStyle name="Обычный 3 3 2 24" xfId="57275"/>
    <cellStyle name="Обычный 3 3 2 25" xfId="58349"/>
    <cellStyle name="Обычный 3 3 2 26" xfId="59695"/>
    <cellStyle name="Обычный 3 3 2 3" xfId="329"/>
    <cellStyle name="Обычный 3 3 2 3 10" xfId="5629"/>
    <cellStyle name="Обычный 3 3 2 3 10 2" xfId="13099"/>
    <cellStyle name="Обычный 3 3 2 3 10 2 2" xfId="41384"/>
    <cellStyle name="Обычный 3 3 2 3 10 3" xfId="27081"/>
    <cellStyle name="Обычный 3 3 2 3 10 3 2" xfId="55365"/>
    <cellStyle name="Обычный 3 3 2 3 10 4" xfId="33918"/>
    <cellStyle name="Обычный 3 3 2 3 11" xfId="6947"/>
    <cellStyle name="Обычный 3 3 2 3 11 2" xfId="13100"/>
    <cellStyle name="Обычный 3 3 2 3 11 2 2" xfId="41385"/>
    <cellStyle name="Обычный 3 3 2 3 11 3" xfId="27082"/>
    <cellStyle name="Обычный 3 3 2 3 11 3 2" xfId="55366"/>
    <cellStyle name="Обычный 3 3 2 3 11 4" xfId="35234"/>
    <cellStyle name="Обычный 3 3 2 3 12" xfId="7330"/>
    <cellStyle name="Обычный 3 3 2 3 12 2" xfId="13101"/>
    <cellStyle name="Обычный 3 3 2 3 12 2 2" xfId="41386"/>
    <cellStyle name="Обычный 3 3 2 3 12 3" xfId="27083"/>
    <cellStyle name="Обычный 3 3 2 3 12 3 2" xfId="55367"/>
    <cellStyle name="Обычный 3 3 2 3 12 4" xfId="35615"/>
    <cellStyle name="Обычный 3 3 2 3 13" xfId="13098"/>
    <cellStyle name="Обычный 3 3 2 3 13 2" xfId="41383"/>
    <cellStyle name="Обычный 3 3 2 3 14" xfId="14566"/>
    <cellStyle name="Обычный 3 3 2 3 14 2" xfId="42851"/>
    <cellStyle name="Обычный 3 3 2 3 15" xfId="18841"/>
    <cellStyle name="Обычный 3 3 2 3 15 2" xfId="47125"/>
    <cellStyle name="Обычный 3 3 2 3 16" xfId="21091"/>
    <cellStyle name="Обычный 3 3 2 3 16 2" xfId="49375"/>
    <cellStyle name="Обычный 3 3 2 3 17" xfId="27080"/>
    <cellStyle name="Обычный 3 3 2 3 17 2" xfId="55364"/>
    <cellStyle name="Обычный 3 3 2 3 18" xfId="28544"/>
    <cellStyle name="Обычный 3 3 2 3 18 2" xfId="56828"/>
    <cellStyle name="Обычный 3 3 2 3 19" xfId="28708"/>
    <cellStyle name="Обычный 3 3 2 3 2" xfId="330"/>
    <cellStyle name="Обычный 3 3 2 3 2 10" xfId="6948"/>
    <cellStyle name="Обычный 3 3 2 3 2 10 2" xfId="13103"/>
    <cellStyle name="Обычный 3 3 2 3 2 10 2 2" xfId="41388"/>
    <cellStyle name="Обычный 3 3 2 3 2 10 3" xfId="27085"/>
    <cellStyle name="Обычный 3 3 2 3 2 10 3 2" xfId="55369"/>
    <cellStyle name="Обычный 3 3 2 3 2 10 4" xfId="35235"/>
    <cellStyle name="Обычный 3 3 2 3 2 11" xfId="7331"/>
    <cellStyle name="Обычный 3 3 2 3 2 11 2" xfId="13104"/>
    <cellStyle name="Обычный 3 3 2 3 2 11 2 2" xfId="41389"/>
    <cellStyle name="Обычный 3 3 2 3 2 11 3" xfId="27086"/>
    <cellStyle name="Обычный 3 3 2 3 2 11 3 2" xfId="55370"/>
    <cellStyle name="Обычный 3 3 2 3 2 11 4" xfId="35616"/>
    <cellStyle name="Обычный 3 3 2 3 2 12" xfId="13102"/>
    <cellStyle name="Обычный 3 3 2 3 2 12 2" xfId="41387"/>
    <cellStyle name="Обычный 3 3 2 3 2 13" xfId="14567"/>
    <cellStyle name="Обычный 3 3 2 3 2 13 2" xfId="42852"/>
    <cellStyle name="Обычный 3 3 2 3 2 14" xfId="18842"/>
    <cellStyle name="Обычный 3 3 2 3 2 14 2" xfId="47126"/>
    <cellStyle name="Обычный 3 3 2 3 2 15" xfId="21092"/>
    <cellStyle name="Обычный 3 3 2 3 2 15 2" xfId="49376"/>
    <cellStyle name="Обычный 3 3 2 3 2 16" xfId="27084"/>
    <cellStyle name="Обычный 3 3 2 3 2 16 2" xfId="55368"/>
    <cellStyle name="Обычный 3 3 2 3 2 17" xfId="28545"/>
    <cellStyle name="Обычный 3 3 2 3 2 17 2" xfId="56829"/>
    <cellStyle name="Обычный 3 3 2 3 2 18" xfId="28709"/>
    <cellStyle name="Обычный 3 3 2 3 2 19" xfId="56989"/>
    <cellStyle name="Обычный 3 3 2 3 2 2" xfId="572"/>
    <cellStyle name="Обычный 3 3 2 3 2 2 10" xfId="19803"/>
    <cellStyle name="Обычный 3 3 2 3 2 2 10 2" xfId="48087"/>
    <cellStyle name="Обычный 3 3 2 3 2 2 11" xfId="21093"/>
    <cellStyle name="Обычный 3 3 2 3 2 2 11 2" xfId="49377"/>
    <cellStyle name="Обычный 3 3 2 3 2 2 12" xfId="27087"/>
    <cellStyle name="Обычный 3 3 2 3 2 2 12 2" xfId="55371"/>
    <cellStyle name="Обычный 3 3 2 3 2 2 13" xfId="28873"/>
    <cellStyle name="Обычный 3 3 2 3 2 2 14" xfId="58400"/>
    <cellStyle name="Обычный 3 3 2 3 2 2 15" xfId="59746"/>
    <cellStyle name="Обычный 3 3 2 3 2 2 2" xfId="910"/>
    <cellStyle name="Обычный 3 3 2 3 2 2 2 10" xfId="21094"/>
    <cellStyle name="Обычный 3 3 2 3 2 2 2 10 2" xfId="49378"/>
    <cellStyle name="Обычный 3 3 2 3 2 2 2 11" xfId="27088"/>
    <cellStyle name="Обычный 3 3 2 3 2 2 2 11 2" xfId="55372"/>
    <cellStyle name="Обычный 3 3 2 3 2 2 2 12" xfId="29202"/>
    <cellStyle name="Обычный 3 3 2 3 2 2 2 13" xfId="58401"/>
    <cellStyle name="Обычный 3 3 2 3 2 2 2 14" xfId="59747"/>
    <cellStyle name="Обычный 3 3 2 3 2 2 2 2" xfId="1476"/>
    <cellStyle name="Обычный 3 3 2 3 2 2 2 2 10" xfId="29767"/>
    <cellStyle name="Обычный 3 3 2 3 2 2 2 2 11" xfId="58402"/>
    <cellStyle name="Обычный 3 3 2 3 2 2 2 2 12" xfId="59748"/>
    <cellStyle name="Обычный 3 3 2 3 2 2 2 2 2" xfId="3452"/>
    <cellStyle name="Обычный 3 3 2 3 2 2 2 2 2 2" xfId="13108"/>
    <cellStyle name="Обычный 3 3 2 3 2 2 2 2 2 2 2" xfId="41393"/>
    <cellStyle name="Обычный 3 3 2 3 2 2 2 2 2 3" xfId="17600"/>
    <cellStyle name="Обычный 3 3 2 3 2 2 2 2 2 3 2" xfId="45885"/>
    <cellStyle name="Обычный 3 3 2 3 2 2 2 2 2 4" xfId="27090"/>
    <cellStyle name="Обычный 3 3 2 3 2 2 2 2 2 4 2" xfId="55374"/>
    <cellStyle name="Обычный 3 3 2 3 2 2 2 2 2 5" xfId="31742"/>
    <cellStyle name="Обычный 3 3 2 3 2 2 2 2 2 6" xfId="61102"/>
    <cellStyle name="Обычный 3 3 2 3 2 2 2 2 3" xfId="5633"/>
    <cellStyle name="Обычный 3 3 2 3 2 2 2 2 3 2" xfId="13109"/>
    <cellStyle name="Обычный 3 3 2 3 2 2 2 2 3 2 2" xfId="41394"/>
    <cellStyle name="Обычный 3 3 2 3 2 2 2 2 3 3" xfId="27091"/>
    <cellStyle name="Обычный 3 3 2 3 2 2 2 2 3 3 2" xfId="55375"/>
    <cellStyle name="Обычный 3 3 2 3 2 2 2 2 3 4" xfId="33922"/>
    <cellStyle name="Обычный 3 3 2 3 2 2 2 2 4" xfId="6951"/>
    <cellStyle name="Обычный 3 3 2 3 2 2 2 2 4 2" xfId="13110"/>
    <cellStyle name="Обычный 3 3 2 3 2 2 2 2 4 2 2" xfId="41395"/>
    <cellStyle name="Обычный 3 3 2 3 2 2 2 2 4 3" xfId="27092"/>
    <cellStyle name="Обычный 3 3 2 3 2 2 2 2 4 3 2" xfId="55376"/>
    <cellStyle name="Обычный 3 3 2 3 2 2 2 2 4 4" xfId="35238"/>
    <cellStyle name="Обычный 3 3 2 3 2 2 2 2 5" xfId="13107"/>
    <cellStyle name="Обычный 3 3 2 3 2 2 2 2 5 2" xfId="41392"/>
    <cellStyle name="Обычный 3 3 2 3 2 2 2 2 6" xfId="15625"/>
    <cellStyle name="Обычный 3 3 2 3 2 2 2 2 6 2" xfId="43910"/>
    <cellStyle name="Обычный 3 3 2 3 2 2 2 2 7" xfId="19805"/>
    <cellStyle name="Обычный 3 3 2 3 2 2 2 2 7 2" xfId="48089"/>
    <cellStyle name="Обычный 3 3 2 3 2 2 2 2 8" xfId="21095"/>
    <cellStyle name="Обычный 3 3 2 3 2 2 2 2 8 2" xfId="49379"/>
    <cellStyle name="Обычный 3 3 2 3 2 2 2 2 9" xfId="27089"/>
    <cellStyle name="Обычный 3 3 2 3 2 2 2 2 9 2" xfId="55373"/>
    <cellStyle name="Обычный 3 3 2 3 2 2 2 3" xfId="2229"/>
    <cellStyle name="Обычный 3 3 2 3 2 2 2 3 2" xfId="4204"/>
    <cellStyle name="Обычный 3 3 2 3 2 2 2 3 2 2" xfId="13112"/>
    <cellStyle name="Обычный 3 3 2 3 2 2 2 3 2 2 2" xfId="41397"/>
    <cellStyle name="Обычный 3 3 2 3 2 2 2 3 2 3" xfId="18352"/>
    <cellStyle name="Обычный 3 3 2 3 2 2 2 3 2 3 2" xfId="46637"/>
    <cellStyle name="Обычный 3 3 2 3 2 2 2 3 2 4" xfId="27094"/>
    <cellStyle name="Обычный 3 3 2 3 2 2 2 3 2 4 2" xfId="55378"/>
    <cellStyle name="Обычный 3 3 2 3 2 2 2 3 2 5" xfId="32494"/>
    <cellStyle name="Обычный 3 3 2 3 2 2 2 3 3" xfId="13111"/>
    <cellStyle name="Обычный 3 3 2 3 2 2 2 3 3 2" xfId="41396"/>
    <cellStyle name="Обычный 3 3 2 3 2 2 2 3 4" xfId="16377"/>
    <cellStyle name="Обычный 3 3 2 3 2 2 2 3 4 2" xfId="44662"/>
    <cellStyle name="Обычный 3 3 2 3 2 2 2 3 5" xfId="27093"/>
    <cellStyle name="Обычный 3 3 2 3 2 2 2 3 5 2" xfId="55377"/>
    <cellStyle name="Обычный 3 3 2 3 2 2 2 3 6" xfId="30519"/>
    <cellStyle name="Обычный 3 3 2 3 2 2 2 3 7" xfId="61101"/>
    <cellStyle name="Обычный 3 3 2 3 2 2 2 4" xfId="2887"/>
    <cellStyle name="Обычный 3 3 2 3 2 2 2 4 2" xfId="13113"/>
    <cellStyle name="Обычный 3 3 2 3 2 2 2 4 2 2" xfId="41398"/>
    <cellStyle name="Обычный 3 3 2 3 2 2 2 4 3" xfId="17035"/>
    <cellStyle name="Обычный 3 3 2 3 2 2 2 4 3 2" xfId="45320"/>
    <cellStyle name="Обычный 3 3 2 3 2 2 2 4 4" xfId="27095"/>
    <cellStyle name="Обычный 3 3 2 3 2 2 2 4 4 2" xfId="55379"/>
    <cellStyle name="Обычный 3 3 2 3 2 2 2 4 5" xfId="31177"/>
    <cellStyle name="Обычный 3 3 2 3 2 2 2 5" xfId="5632"/>
    <cellStyle name="Обычный 3 3 2 3 2 2 2 5 2" xfId="13114"/>
    <cellStyle name="Обычный 3 3 2 3 2 2 2 5 2 2" xfId="41399"/>
    <cellStyle name="Обычный 3 3 2 3 2 2 2 5 3" xfId="27096"/>
    <cellStyle name="Обычный 3 3 2 3 2 2 2 5 3 2" xfId="55380"/>
    <cellStyle name="Обычный 3 3 2 3 2 2 2 5 4" xfId="33921"/>
    <cellStyle name="Обычный 3 3 2 3 2 2 2 6" xfId="6950"/>
    <cellStyle name="Обычный 3 3 2 3 2 2 2 6 2" xfId="13115"/>
    <cellStyle name="Обычный 3 3 2 3 2 2 2 6 2 2" xfId="41400"/>
    <cellStyle name="Обычный 3 3 2 3 2 2 2 6 3" xfId="27097"/>
    <cellStyle name="Обычный 3 3 2 3 2 2 2 6 3 2" xfId="55381"/>
    <cellStyle name="Обычный 3 3 2 3 2 2 2 6 4" xfId="35237"/>
    <cellStyle name="Обычный 3 3 2 3 2 2 2 7" xfId="13106"/>
    <cellStyle name="Обычный 3 3 2 3 2 2 2 7 2" xfId="41391"/>
    <cellStyle name="Обычный 3 3 2 3 2 2 2 8" xfId="15060"/>
    <cellStyle name="Обычный 3 3 2 3 2 2 2 8 2" xfId="43345"/>
    <cellStyle name="Обычный 3 3 2 3 2 2 2 9" xfId="19804"/>
    <cellStyle name="Обычный 3 3 2 3 2 2 2 9 2" xfId="48088"/>
    <cellStyle name="Обычный 3 3 2 3 2 2 3" xfId="1475"/>
    <cellStyle name="Обычный 3 3 2 3 2 2 3 10" xfId="29766"/>
    <cellStyle name="Обычный 3 3 2 3 2 2 3 11" xfId="58403"/>
    <cellStyle name="Обычный 3 3 2 3 2 2 3 12" xfId="59749"/>
    <cellStyle name="Обычный 3 3 2 3 2 2 3 2" xfId="3451"/>
    <cellStyle name="Обычный 3 3 2 3 2 2 3 2 2" xfId="13117"/>
    <cellStyle name="Обычный 3 3 2 3 2 2 3 2 2 2" xfId="41402"/>
    <cellStyle name="Обычный 3 3 2 3 2 2 3 2 3" xfId="17599"/>
    <cellStyle name="Обычный 3 3 2 3 2 2 3 2 3 2" xfId="45884"/>
    <cellStyle name="Обычный 3 3 2 3 2 2 3 2 4" xfId="27099"/>
    <cellStyle name="Обычный 3 3 2 3 2 2 3 2 4 2" xfId="55383"/>
    <cellStyle name="Обычный 3 3 2 3 2 2 3 2 5" xfId="31741"/>
    <cellStyle name="Обычный 3 3 2 3 2 2 3 2 6" xfId="61103"/>
    <cellStyle name="Обычный 3 3 2 3 2 2 3 3" xfId="5634"/>
    <cellStyle name="Обычный 3 3 2 3 2 2 3 3 2" xfId="13118"/>
    <cellStyle name="Обычный 3 3 2 3 2 2 3 3 2 2" xfId="41403"/>
    <cellStyle name="Обычный 3 3 2 3 2 2 3 3 3" xfId="27100"/>
    <cellStyle name="Обычный 3 3 2 3 2 2 3 3 3 2" xfId="55384"/>
    <cellStyle name="Обычный 3 3 2 3 2 2 3 3 4" xfId="33923"/>
    <cellStyle name="Обычный 3 3 2 3 2 2 3 4" xfId="6952"/>
    <cellStyle name="Обычный 3 3 2 3 2 2 3 4 2" xfId="13119"/>
    <cellStyle name="Обычный 3 3 2 3 2 2 3 4 2 2" xfId="41404"/>
    <cellStyle name="Обычный 3 3 2 3 2 2 3 4 3" xfId="27101"/>
    <cellStyle name="Обычный 3 3 2 3 2 2 3 4 3 2" xfId="55385"/>
    <cellStyle name="Обычный 3 3 2 3 2 2 3 4 4" xfId="35239"/>
    <cellStyle name="Обычный 3 3 2 3 2 2 3 5" xfId="13116"/>
    <cellStyle name="Обычный 3 3 2 3 2 2 3 5 2" xfId="41401"/>
    <cellStyle name="Обычный 3 3 2 3 2 2 3 6" xfId="15624"/>
    <cellStyle name="Обычный 3 3 2 3 2 2 3 6 2" xfId="43909"/>
    <cellStyle name="Обычный 3 3 2 3 2 2 3 7" xfId="19806"/>
    <cellStyle name="Обычный 3 3 2 3 2 2 3 7 2" xfId="48090"/>
    <cellStyle name="Обычный 3 3 2 3 2 2 3 8" xfId="21096"/>
    <cellStyle name="Обычный 3 3 2 3 2 2 3 8 2" xfId="49380"/>
    <cellStyle name="Обычный 3 3 2 3 2 2 3 9" xfId="27098"/>
    <cellStyle name="Обычный 3 3 2 3 2 2 3 9 2" xfId="55382"/>
    <cellStyle name="Обычный 3 3 2 3 2 2 4" xfId="1900"/>
    <cellStyle name="Обычный 3 3 2 3 2 2 4 2" xfId="3875"/>
    <cellStyle name="Обычный 3 3 2 3 2 2 4 2 2" xfId="13121"/>
    <cellStyle name="Обычный 3 3 2 3 2 2 4 2 2 2" xfId="41406"/>
    <cellStyle name="Обычный 3 3 2 3 2 2 4 2 3" xfId="18023"/>
    <cellStyle name="Обычный 3 3 2 3 2 2 4 2 3 2" xfId="46308"/>
    <cellStyle name="Обычный 3 3 2 3 2 2 4 2 4" xfId="27103"/>
    <cellStyle name="Обычный 3 3 2 3 2 2 4 2 4 2" xfId="55387"/>
    <cellStyle name="Обычный 3 3 2 3 2 2 4 2 5" xfId="32165"/>
    <cellStyle name="Обычный 3 3 2 3 2 2 4 3" xfId="13120"/>
    <cellStyle name="Обычный 3 3 2 3 2 2 4 3 2" xfId="41405"/>
    <cellStyle name="Обычный 3 3 2 3 2 2 4 4" xfId="16048"/>
    <cellStyle name="Обычный 3 3 2 3 2 2 4 4 2" xfId="44333"/>
    <cellStyle name="Обычный 3 3 2 3 2 2 4 5" xfId="27102"/>
    <cellStyle name="Обычный 3 3 2 3 2 2 4 5 2" xfId="55386"/>
    <cellStyle name="Обычный 3 3 2 3 2 2 4 6" xfId="30190"/>
    <cellStyle name="Обычный 3 3 2 3 2 2 4 7" xfId="61100"/>
    <cellStyle name="Обычный 3 3 2 3 2 2 5" xfId="2558"/>
    <cellStyle name="Обычный 3 3 2 3 2 2 5 2" xfId="13122"/>
    <cellStyle name="Обычный 3 3 2 3 2 2 5 2 2" xfId="41407"/>
    <cellStyle name="Обычный 3 3 2 3 2 2 5 3" xfId="16706"/>
    <cellStyle name="Обычный 3 3 2 3 2 2 5 3 2" xfId="44991"/>
    <cellStyle name="Обычный 3 3 2 3 2 2 5 4" xfId="27104"/>
    <cellStyle name="Обычный 3 3 2 3 2 2 5 4 2" xfId="55388"/>
    <cellStyle name="Обычный 3 3 2 3 2 2 5 5" xfId="30848"/>
    <cellStyle name="Обычный 3 3 2 3 2 2 6" xfId="5631"/>
    <cellStyle name="Обычный 3 3 2 3 2 2 6 2" xfId="13123"/>
    <cellStyle name="Обычный 3 3 2 3 2 2 6 2 2" xfId="41408"/>
    <cellStyle name="Обычный 3 3 2 3 2 2 6 3" xfId="27105"/>
    <cellStyle name="Обычный 3 3 2 3 2 2 6 3 2" xfId="55389"/>
    <cellStyle name="Обычный 3 3 2 3 2 2 6 4" xfId="33920"/>
    <cellStyle name="Обычный 3 3 2 3 2 2 7" xfId="6949"/>
    <cellStyle name="Обычный 3 3 2 3 2 2 7 2" xfId="13124"/>
    <cellStyle name="Обычный 3 3 2 3 2 2 7 2 2" xfId="41409"/>
    <cellStyle name="Обычный 3 3 2 3 2 2 7 3" xfId="27106"/>
    <cellStyle name="Обычный 3 3 2 3 2 2 7 3 2" xfId="55390"/>
    <cellStyle name="Обычный 3 3 2 3 2 2 7 4" xfId="35236"/>
    <cellStyle name="Обычный 3 3 2 3 2 2 8" xfId="13105"/>
    <cellStyle name="Обычный 3 3 2 3 2 2 8 2" xfId="41390"/>
    <cellStyle name="Обычный 3 3 2 3 2 2 9" xfId="14731"/>
    <cellStyle name="Обычный 3 3 2 3 2 2 9 2" xfId="43016"/>
    <cellStyle name="Обычный 3 3 2 3 2 20" xfId="57283"/>
    <cellStyle name="Обычный 3 3 2 3 2 21" xfId="58399"/>
    <cellStyle name="Обычный 3 3 2 3 2 22" xfId="59745"/>
    <cellStyle name="Обычный 3 3 2 3 2 3" xfId="744"/>
    <cellStyle name="Обычный 3 3 2 3 2 3 10" xfId="21097"/>
    <cellStyle name="Обычный 3 3 2 3 2 3 10 2" xfId="49381"/>
    <cellStyle name="Обычный 3 3 2 3 2 3 11" xfId="27107"/>
    <cellStyle name="Обычный 3 3 2 3 2 3 11 2" xfId="55391"/>
    <cellStyle name="Обычный 3 3 2 3 2 3 12" xfId="29038"/>
    <cellStyle name="Обычный 3 3 2 3 2 3 13" xfId="58404"/>
    <cellStyle name="Обычный 3 3 2 3 2 3 14" xfId="59750"/>
    <cellStyle name="Обычный 3 3 2 3 2 3 2" xfId="1477"/>
    <cellStyle name="Обычный 3 3 2 3 2 3 2 10" xfId="29768"/>
    <cellStyle name="Обычный 3 3 2 3 2 3 2 11" xfId="58405"/>
    <cellStyle name="Обычный 3 3 2 3 2 3 2 12" xfId="59751"/>
    <cellStyle name="Обычный 3 3 2 3 2 3 2 2" xfId="3453"/>
    <cellStyle name="Обычный 3 3 2 3 2 3 2 2 2" xfId="13127"/>
    <cellStyle name="Обычный 3 3 2 3 2 3 2 2 2 2" xfId="41412"/>
    <cellStyle name="Обычный 3 3 2 3 2 3 2 2 3" xfId="17601"/>
    <cellStyle name="Обычный 3 3 2 3 2 3 2 2 3 2" xfId="45886"/>
    <cellStyle name="Обычный 3 3 2 3 2 3 2 2 4" xfId="27109"/>
    <cellStyle name="Обычный 3 3 2 3 2 3 2 2 4 2" xfId="55393"/>
    <cellStyle name="Обычный 3 3 2 3 2 3 2 2 5" xfId="31743"/>
    <cellStyle name="Обычный 3 3 2 3 2 3 2 2 6" xfId="61105"/>
    <cellStyle name="Обычный 3 3 2 3 2 3 2 3" xfId="5636"/>
    <cellStyle name="Обычный 3 3 2 3 2 3 2 3 2" xfId="13128"/>
    <cellStyle name="Обычный 3 3 2 3 2 3 2 3 2 2" xfId="41413"/>
    <cellStyle name="Обычный 3 3 2 3 2 3 2 3 3" xfId="27110"/>
    <cellStyle name="Обычный 3 3 2 3 2 3 2 3 3 2" xfId="55394"/>
    <cellStyle name="Обычный 3 3 2 3 2 3 2 3 4" xfId="33925"/>
    <cellStyle name="Обычный 3 3 2 3 2 3 2 4" xfId="6954"/>
    <cellStyle name="Обычный 3 3 2 3 2 3 2 4 2" xfId="13129"/>
    <cellStyle name="Обычный 3 3 2 3 2 3 2 4 2 2" xfId="41414"/>
    <cellStyle name="Обычный 3 3 2 3 2 3 2 4 3" xfId="27111"/>
    <cellStyle name="Обычный 3 3 2 3 2 3 2 4 3 2" xfId="55395"/>
    <cellStyle name="Обычный 3 3 2 3 2 3 2 4 4" xfId="35241"/>
    <cellStyle name="Обычный 3 3 2 3 2 3 2 5" xfId="13126"/>
    <cellStyle name="Обычный 3 3 2 3 2 3 2 5 2" xfId="41411"/>
    <cellStyle name="Обычный 3 3 2 3 2 3 2 6" xfId="15626"/>
    <cellStyle name="Обычный 3 3 2 3 2 3 2 6 2" xfId="43911"/>
    <cellStyle name="Обычный 3 3 2 3 2 3 2 7" xfId="19808"/>
    <cellStyle name="Обычный 3 3 2 3 2 3 2 7 2" xfId="48092"/>
    <cellStyle name="Обычный 3 3 2 3 2 3 2 8" xfId="21098"/>
    <cellStyle name="Обычный 3 3 2 3 2 3 2 8 2" xfId="49382"/>
    <cellStyle name="Обычный 3 3 2 3 2 3 2 9" xfId="27108"/>
    <cellStyle name="Обычный 3 3 2 3 2 3 2 9 2" xfId="55392"/>
    <cellStyle name="Обычный 3 3 2 3 2 3 3" xfId="2065"/>
    <cellStyle name="Обычный 3 3 2 3 2 3 3 2" xfId="4040"/>
    <cellStyle name="Обычный 3 3 2 3 2 3 3 2 2" xfId="13131"/>
    <cellStyle name="Обычный 3 3 2 3 2 3 3 2 2 2" xfId="41416"/>
    <cellStyle name="Обычный 3 3 2 3 2 3 3 2 3" xfId="18188"/>
    <cellStyle name="Обычный 3 3 2 3 2 3 3 2 3 2" xfId="46473"/>
    <cellStyle name="Обычный 3 3 2 3 2 3 3 2 4" xfId="27113"/>
    <cellStyle name="Обычный 3 3 2 3 2 3 3 2 4 2" xfId="55397"/>
    <cellStyle name="Обычный 3 3 2 3 2 3 3 2 5" xfId="32330"/>
    <cellStyle name="Обычный 3 3 2 3 2 3 3 3" xfId="13130"/>
    <cellStyle name="Обычный 3 3 2 3 2 3 3 3 2" xfId="41415"/>
    <cellStyle name="Обычный 3 3 2 3 2 3 3 4" xfId="16213"/>
    <cellStyle name="Обычный 3 3 2 3 2 3 3 4 2" xfId="44498"/>
    <cellStyle name="Обычный 3 3 2 3 2 3 3 5" xfId="27112"/>
    <cellStyle name="Обычный 3 3 2 3 2 3 3 5 2" xfId="55396"/>
    <cellStyle name="Обычный 3 3 2 3 2 3 3 6" xfId="30355"/>
    <cellStyle name="Обычный 3 3 2 3 2 3 3 7" xfId="61104"/>
    <cellStyle name="Обычный 3 3 2 3 2 3 4" xfId="2723"/>
    <cellStyle name="Обычный 3 3 2 3 2 3 4 2" xfId="13132"/>
    <cellStyle name="Обычный 3 3 2 3 2 3 4 2 2" xfId="41417"/>
    <cellStyle name="Обычный 3 3 2 3 2 3 4 3" xfId="16871"/>
    <cellStyle name="Обычный 3 3 2 3 2 3 4 3 2" xfId="45156"/>
    <cellStyle name="Обычный 3 3 2 3 2 3 4 4" xfId="27114"/>
    <cellStyle name="Обычный 3 3 2 3 2 3 4 4 2" xfId="55398"/>
    <cellStyle name="Обычный 3 3 2 3 2 3 4 5" xfId="31013"/>
    <cellStyle name="Обычный 3 3 2 3 2 3 5" xfId="5635"/>
    <cellStyle name="Обычный 3 3 2 3 2 3 5 2" xfId="13133"/>
    <cellStyle name="Обычный 3 3 2 3 2 3 5 2 2" xfId="41418"/>
    <cellStyle name="Обычный 3 3 2 3 2 3 5 3" xfId="27115"/>
    <cellStyle name="Обычный 3 3 2 3 2 3 5 3 2" xfId="55399"/>
    <cellStyle name="Обычный 3 3 2 3 2 3 5 4" xfId="33924"/>
    <cellStyle name="Обычный 3 3 2 3 2 3 6" xfId="6953"/>
    <cellStyle name="Обычный 3 3 2 3 2 3 6 2" xfId="13134"/>
    <cellStyle name="Обычный 3 3 2 3 2 3 6 2 2" xfId="41419"/>
    <cellStyle name="Обычный 3 3 2 3 2 3 6 3" xfId="27116"/>
    <cellStyle name="Обычный 3 3 2 3 2 3 6 3 2" xfId="55400"/>
    <cellStyle name="Обычный 3 3 2 3 2 3 6 4" xfId="35240"/>
    <cellStyle name="Обычный 3 3 2 3 2 3 7" xfId="13125"/>
    <cellStyle name="Обычный 3 3 2 3 2 3 7 2" xfId="41410"/>
    <cellStyle name="Обычный 3 3 2 3 2 3 8" xfId="14896"/>
    <cellStyle name="Обычный 3 3 2 3 2 3 8 2" xfId="43181"/>
    <cellStyle name="Обычный 3 3 2 3 2 3 9" xfId="19807"/>
    <cellStyle name="Обычный 3 3 2 3 2 3 9 2" xfId="48091"/>
    <cellStyle name="Обычный 3 3 2 3 2 4" xfId="1474"/>
    <cellStyle name="Обычный 3 3 2 3 2 4 10" xfId="29765"/>
    <cellStyle name="Обычный 3 3 2 3 2 4 11" xfId="58406"/>
    <cellStyle name="Обычный 3 3 2 3 2 4 12" xfId="59752"/>
    <cellStyle name="Обычный 3 3 2 3 2 4 2" xfId="3450"/>
    <cellStyle name="Обычный 3 3 2 3 2 4 2 2" xfId="13136"/>
    <cellStyle name="Обычный 3 3 2 3 2 4 2 2 2" xfId="41421"/>
    <cellStyle name="Обычный 3 3 2 3 2 4 2 3" xfId="17598"/>
    <cellStyle name="Обычный 3 3 2 3 2 4 2 3 2" xfId="45883"/>
    <cellStyle name="Обычный 3 3 2 3 2 4 2 4" xfId="27118"/>
    <cellStyle name="Обычный 3 3 2 3 2 4 2 4 2" xfId="55402"/>
    <cellStyle name="Обычный 3 3 2 3 2 4 2 5" xfId="31740"/>
    <cellStyle name="Обычный 3 3 2 3 2 4 2 6" xfId="61106"/>
    <cellStyle name="Обычный 3 3 2 3 2 4 3" xfId="5637"/>
    <cellStyle name="Обычный 3 3 2 3 2 4 3 2" xfId="13137"/>
    <cellStyle name="Обычный 3 3 2 3 2 4 3 2 2" xfId="41422"/>
    <cellStyle name="Обычный 3 3 2 3 2 4 3 3" xfId="27119"/>
    <cellStyle name="Обычный 3 3 2 3 2 4 3 3 2" xfId="55403"/>
    <cellStyle name="Обычный 3 3 2 3 2 4 3 4" xfId="33926"/>
    <cellStyle name="Обычный 3 3 2 3 2 4 4" xfId="6955"/>
    <cellStyle name="Обычный 3 3 2 3 2 4 4 2" xfId="13138"/>
    <cellStyle name="Обычный 3 3 2 3 2 4 4 2 2" xfId="41423"/>
    <cellStyle name="Обычный 3 3 2 3 2 4 4 3" xfId="27120"/>
    <cellStyle name="Обычный 3 3 2 3 2 4 4 3 2" xfId="55404"/>
    <cellStyle name="Обычный 3 3 2 3 2 4 4 4" xfId="35242"/>
    <cellStyle name="Обычный 3 3 2 3 2 4 5" xfId="13135"/>
    <cellStyle name="Обычный 3 3 2 3 2 4 5 2" xfId="41420"/>
    <cellStyle name="Обычный 3 3 2 3 2 4 6" xfId="15623"/>
    <cellStyle name="Обычный 3 3 2 3 2 4 6 2" xfId="43908"/>
    <cellStyle name="Обычный 3 3 2 3 2 4 7" xfId="19809"/>
    <cellStyle name="Обычный 3 3 2 3 2 4 7 2" xfId="48093"/>
    <cellStyle name="Обычный 3 3 2 3 2 4 8" xfId="21099"/>
    <cellStyle name="Обычный 3 3 2 3 2 4 8 2" xfId="49383"/>
    <cellStyle name="Обычный 3 3 2 3 2 4 9" xfId="27117"/>
    <cellStyle name="Обычный 3 3 2 3 2 4 9 2" xfId="55401"/>
    <cellStyle name="Обычный 3 3 2 3 2 5" xfId="1736"/>
    <cellStyle name="Обычный 3 3 2 3 2 5 2" xfId="3711"/>
    <cellStyle name="Обычный 3 3 2 3 2 5 2 2" xfId="13140"/>
    <cellStyle name="Обычный 3 3 2 3 2 5 2 2 2" xfId="41425"/>
    <cellStyle name="Обычный 3 3 2 3 2 5 2 3" xfId="17859"/>
    <cellStyle name="Обычный 3 3 2 3 2 5 2 3 2" xfId="46144"/>
    <cellStyle name="Обычный 3 3 2 3 2 5 2 4" xfId="27122"/>
    <cellStyle name="Обычный 3 3 2 3 2 5 2 4 2" xfId="55406"/>
    <cellStyle name="Обычный 3 3 2 3 2 5 2 5" xfId="32001"/>
    <cellStyle name="Обычный 3 3 2 3 2 5 3" xfId="13139"/>
    <cellStyle name="Обычный 3 3 2 3 2 5 3 2" xfId="41424"/>
    <cellStyle name="Обычный 3 3 2 3 2 5 4" xfId="15884"/>
    <cellStyle name="Обычный 3 3 2 3 2 5 4 2" xfId="44169"/>
    <cellStyle name="Обычный 3 3 2 3 2 5 5" xfId="27121"/>
    <cellStyle name="Обычный 3 3 2 3 2 5 5 2" xfId="55405"/>
    <cellStyle name="Обычный 3 3 2 3 2 5 6" xfId="30026"/>
    <cellStyle name="Обычный 3 3 2 3 2 5 7" xfId="61099"/>
    <cellStyle name="Обычный 3 3 2 3 2 6" xfId="2394"/>
    <cellStyle name="Обычный 3 3 2 3 2 6 2" xfId="13141"/>
    <cellStyle name="Обычный 3 3 2 3 2 6 2 2" xfId="41426"/>
    <cellStyle name="Обычный 3 3 2 3 2 6 3" xfId="16542"/>
    <cellStyle name="Обычный 3 3 2 3 2 6 3 2" xfId="44827"/>
    <cellStyle name="Обычный 3 3 2 3 2 6 4" xfId="27123"/>
    <cellStyle name="Обычный 3 3 2 3 2 6 4 2" xfId="55407"/>
    <cellStyle name="Обычный 3 3 2 3 2 6 5" xfId="30684"/>
    <cellStyle name="Обычный 3 3 2 3 2 7" xfId="4369"/>
    <cellStyle name="Обычный 3 3 2 3 2 7 2" xfId="13142"/>
    <cellStyle name="Обычный 3 3 2 3 2 7 2 2" xfId="41427"/>
    <cellStyle name="Обычный 3 3 2 3 2 7 3" xfId="18517"/>
    <cellStyle name="Обычный 3 3 2 3 2 7 3 2" xfId="46802"/>
    <cellStyle name="Обычный 3 3 2 3 2 7 4" xfId="27124"/>
    <cellStyle name="Обычный 3 3 2 3 2 7 4 2" xfId="55408"/>
    <cellStyle name="Обычный 3 3 2 3 2 7 5" xfId="32659"/>
    <cellStyle name="Обычный 3 3 2 3 2 8" xfId="4532"/>
    <cellStyle name="Обычный 3 3 2 3 2 8 2" xfId="13143"/>
    <cellStyle name="Обычный 3 3 2 3 2 8 2 2" xfId="41428"/>
    <cellStyle name="Обычный 3 3 2 3 2 8 3" xfId="18680"/>
    <cellStyle name="Обычный 3 3 2 3 2 8 3 2" xfId="46965"/>
    <cellStyle name="Обычный 3 3 2 3 2 8 4" xfId="27125"/>
    <cellStyle name="Обычный 3 3 2 3 2 8 4 2" xfId="55409"/>
    <cellStyle name="Обычный 3 3 2 3 2 8 5" xfId="32822"/>
    <cellStyle name="Обычный 3 3 2 3 2 9" xfId="5630"/>
    <cellStyle name="Обычный 3 3 2 3 2 9 2" xfId="13144"/>
    <cellStyle name="Обычный 3 3 2 3 2 9 2 2" xfId="41429"/>
    <cellStyle name="Обычный 3 3 2 3 2 9 3" xfId="27126"/>
    <cellStyle name="Обычный 3 3 2 3 2 9 3 2" xfId="55410"/>
    <cellStyle name="Обычный 3 3 2 3 2 9 4" xfId="33919"/>
    <cellStyle name="Обычный 3 3 2 3 20" xfId="56988"/>
    <cellStyle name="Обычный 3 3 2 3 21" xfId="57282"/>
    <cellStyle name="Обычный 3 3 2 3 22" xfId="58398"/>
    <cellStyle name="Обычный 3 3 2 3 23" xfId="59744"/>
    <cellStyle name="Обычный 3 3 2 3 3" xfId="571"/>
    <cellStyle name="Обычный 3 3 2 3 3 10" xfId="19810"/>
    <cellStyle name="Обычный 3 3 2 3 3 10 2" xfId="48094"/>
    <cellStyle name="Обычный 3 3 2 3 3 11" xfId="21100"/>
    <cellStyle name="Обычный 3 3 2 3 3 11 2" xfId="49384"/>
    <cellStyle name="Обычный 3 3 2 3 3 12" xfId="27127"/>
    <cellStyle name="Обычный 3 3 2 3 3 12 2" xfId="55411"/>
    <cellStyle name="Обычный 3 3 2 3 3 13" xfId="28872"/>
    <cellStyle name="Обычный 3 3 2 3 3 14" xfId="58407"/>
    <cellStyle name="Обычный 3 3 2 3 3 15" xfId="59753"/>
    <cellStyle name="Обычный 3 3 2 3 3 2" xfId="909"/>
    <cellStyle name="Обычный 3 3 2 3 3 2 10" xfId="21101"/>
    <cellStyle name="Обычный 3 3 2 3 3 2 10 2" xfId="49385"/>
    <cellStyle name="Обычный 3 3 2 3 3 2 11" xfId="27128"/>
    <cellStyle name="Обычный 3 3 2 3 3 2 11 2" xfId="55412"/>
    <cellStyle name="Обычный 3 3 2 3 3 2 12" xfId="29201"/>
    <cellStyle name="Обычный 3 3 2 3 3 2 13" xfId="58408"/>
    <cellStyle name="Обычный 3 3 2 3 3 2 14" xfId="59754"/>
    <cellStyle name="Обычный 3 3 2 3 3 2 2" xfId="1479"/>
    <cellStyle name="Обычный 3 3 2 3 3 2 2 10" xfId="29770"/>
    <cellStyle name="Обычный 3 3 2 3 3 2 2 11" xfId="58409"/>
    <cellStyle name="Обычный 3 3 2 3 3 2 2 12" xfId="59755"/>
    <cellStyle name="Обычный 3 3 2 3 3 2 2 2" xfId="3455"/>
    <cellStyle name="Обычный 3 3 2 3 3 2 2 2 2" xfId="13148"/>
    <cellStyle name="Обычный 3 3 2 3 3 2 2 2 2 2" xfId="41433"/>
    <cellStyle name="Обычный 3 3 2 3 3 2 2 2 3" xfId="17603"/>
    <cellStyle name="Обычный 3 3 2 3 3 2 2 2 3 2" xfId="45888"/>
    <cellStyle name="Обычный 3 3 2 3 3 2 2 2 4" xfId="27130"/>
    <cellStyle name="Обычный 3 3 2 3 3 2 2 2 4 2" xfId="55414"/>
    <cellStyle name="Обычный 3 3 2 3 3 2 2 2 5" xfId="31745"/>
    <cellStyle name="Обычный 3 3 2 3 3 2 2 2 6" xfId="61109"/>
    <cellStyle name="Обычный 3 3 2 3 3 2 2 3" xfId="5640"/>
    <cellStyle name="Обычный 3 3 2 3 3 2 2 3 2" xfId="13149"/>
    <cellStyle name="Обычный 3 3 2 3 3 2 2 3 2 2" xfId="41434"/>
    <cellStyle name="Обычный 3 3 2 3 3 2 2 3 3" xfId="27131"/>
    <cellStyle name="Обычный 3 3 2 3 3 2 2 3 3 2" xfId="55415"/>
    <cellStyle name="Обычный 3 3 2 3 3 2 2 3 4" xfId="33929"/>
    <cellStyle name="Обычный 3 3 2 3 3 2 2 4" xfId="6958"/>
    <cellStyle name="Обычный 3 3 2 3 3 2 2 4 2" xfId="13150"/>
    <cellStyle name="Обычный 3 3 2 3 3 2 2 4 2 2" xfId="41435"/>
    <cellStyle name="Обычный 3 3 2 3 3 2 2 4 3" xfId="27132"/>
    <cellStyle name="Обычный 3 3 2 3 3 2 2 4 3 2" xfId="55416"/>
    <cellStyle name="Обычный 3 3 2 3 3 2 2 4 4" xfId="35245"/>
    <cellStyle name="Обычный 3 3 2 3 3 2 2 5" xfId="13147"/>
    <cellStyle name="Обычный 3 3 2 3 3 2 2 5 2" xfId="41432"/>
    <cellStyle name="Обычный 3 3 2 3 3 2 2 6" xfId="15628"/>
    <cellStyle name="Обычный 3 3 2 3 3 2 2 6 2" xfId="43913"/>
    <cellStyle name="Обычный 3 3 2 3 3 2 2 7" xfId="19812"/>
    <cellStyle name="Обычный 3 3 2 3 3 2 2 7 2" xfId="48096"/>
    <cellStyle name="Обычный 3 3 2 3 3 2 2 8" xfId="21102"/>
    <cellStyle name="Обычный 3 3 2 3 3 2 2 8 2" xfId="49386"/>
    <cellStyle name="Обычный 3 3 2 3 3 2 2 9" xfId="27129"/>
    <cellStyle name="Обычный 3 3 2 3 3 2 2 9 2" xfId="55413"/>
    <cellStyle name="Обычный 3 3 2 3 3 2 3" xfId="2228"/>
    <cellStyle name="Обычный 3 3 2 3 3 2 3 2" xfId="4203"/>
    <cellStyle name="Обычный 3 3 2 3 3 2 3 2 2" xfId="13152"/>
    <cellStyle name="Обычный 3 3 2 3 3 2 3 2 2 2" xfId="41437"/>
    <cellStyle name="Обычный 3 3 2 3 3 2 3 2 3" xfId="18351"/>
    <cellStyle name="Обычный 3 3 2 3 3 2 3 2 3 2" xfId="46636"/>
    <cellStyle name="Обычный 3 3 2 3 3 2 3 2 4" xfId="27134"/>
    <cellStyle name="Обычный 3 3 2 3 3 2 3 2 4 2" xfId="55418"/>
    <cellStyle name="Обычный 3 3 2 3 3 2 3 2 5" xfId="32493"/>
    <cellStyle name="Обычный 3 3 2 3 3 2 3 3" xfId="13151"/>
    <cellStyle name="Обычный 3 3 2 3 3 2 3 3 2" xfId="41436"/>
    <cellStyle name="Обычный 3 3 2 3 3 2 3 4" xfId="16376"/>
    <cellStyle name="Обычный 3 3 2 3 3 2 3 4 2" xfId="44661"/>
    <cellStyle name="Обычный 3 3 2 3 3 2 3 5" xfId="27133"/>
    <cellStyle name="Обычный 3 3 2 3 3 2 3 5 2" xfId="55417"/>
    <cellStyle name="Обычный 3 3 2 3 3 2 3 6" xfId="30518"/>
    <cellStyle name="Обычный 3 3 2 3 3 2 3 7" xfId="61108"/>
    <cellStyle name="Обычный 3 3 2 3 3 2 4" xfId="2886"/>
    <cellStyle name="Обычный 3 3 2 3 3 2 4 2" xfId="13153"/>
    <cellStyle name="Обычный 3 3 2 3 3 2 4 2 2" xfId="41438"/>
    <cellStyle name="Обычный 3 3 2 3 3 2 4 3" xfId="17034"/>
    <cellStyle name="Обычный 3 3 2 3 3 2 4 3 2" xfId="45319"/>
    <cellStyle name="Обычный 3 3 2 3 3 2 4 4" xfId="27135"/>
    <cellStyle name="Обычный 3 3 2 3 3 2 4 4 2" xfId="55419"/>
    <cellStyle name="Обычный 3 3 2 3 3 2 4 5" xfId="31176"/>
    <cellStyle name="Обычный 3 3 2 3 3 2 5" xfId="5639"/>
    <cellStyle name="Обычный 3 3 2 3 3 2 5 2" xfId="13154"/>
    <cellStyle name="Обычный 3 3 2 3 3 2 5 2 2" xfId="41439"/>
    <cellStyle name="Обычный 3 3 2 3 3 2 5 3" xfId="27136"/>
    <cellStyle name="Обычный 3 3 2 3 3 2 5 3 2" xfId="55420"/>
    <cellStyle name="Обычный 3 3 2 3 3 2 5 4" xfId="33928"/>
    <cellStyle name="Обычный 3 3 2 3 3 2 6" xfId="6957"/>
    <cellStyle name="Обычный 3 3 2 3 3 2 6 2" xfId="13155"/>
    <cellStyle name="Обычный 3 3 2 3 3 2 6 2 2" xfId="41440"/>
    <cellStyle name="Обычный 3 3 2 3 3 2 6 3" xfId="27137"/>
    <cellStyle name="Обычный 3 3 2 3 3 2 6 3 2" xfId="55421"/>
    <cellStyle name="Обычный 3 3 2 3 3 2 6 4" xfId="35244"/>
    <cellStyle name="Обычный 3 3 2 3 3 2 7" xfId="13146"/>
    <cellStyle name="Обычный 3 3 2 3 3 2 7 2" xfId="41431"/>
    <cellStyle name="Обычный 3 3 2 3 3 2 8" xfId="15059"/>
    <cellStyle name="Обычный 3 3 2 3 3 2 8 2" xfId="43344"/>
    <cellStyle name="Обычный 3 3 2 3 3 2 9" xfId="19811"/>
    <cellStyle name="Обычный 3 3 2 3 3 2 9 2" xfId="48095"/>
    <cellStyle name="Обычный 3 3 2 3 3 3" xfId="1478"/>
    <cellStyle name="Обычный 3 3 2 3 3 3 10" xfId="29769"/>
    <cellStyle name="Обычный 3 3 2 3 3 3 11" xfId="58410"/>
    <cellStyle name="Обычный 3 3 2 3 3 3 12" xfId="59756"/>
    <cellStyle name="Обычный 3 3 2 3 3 3 2" xfId="3454"/>
    <cellStyle name="Обычный 3 3 2 3 3 3 2 2" xfId="13157"/>
    <cellStyle name="Обычный 3 3 2 3 3 3 2 2 2" xfId="41442"/>
    <cellStyle name="Обычный 3 3 2 3 3 3 2 3" xfId="17602"/>
    <cellStyle name="Обычный 3 3 2 3 3 3 2 3 2" xfId="45887"/>
    <cellStyle name="Обычный 3 3 2 3 3 3 2 4" xfId="27139"/>
    <cellStyle name="Обычный 3 3 2 3 3 3 2 4 2" xfId="55423"/>
    <cellStyle name="Обычный 3 3 2 3 3 3 2 5" xfId="31744"/>
    <cellStyle name="Обычный 3 3 2 3 3 3 2 6" xfId="61110"/>
    <cellStyle name="Обычный 3 3 2 3 3 3 3" xfId="5641"/>
    <cellStyle name="Обычный 3 3 2 3 3 3 3 2" xfId="13158"/>
    <cellStyle name="Обычный 3 3 2 3 3 3 3 2 2" xfId="41443"/>
    <cellStyle name="Обычный 3 3 2 3 3 3 3 3" xfId="27140"/>
    <cellStyle name="Обычный 3 3 2 3 3 3 3 3 2" xfId="55424"/>
    <cellStyle name="Обычный 3 3 2 3 3 3 3 4" xfId="33930"/>
    <cellStyle name="Обычный 3 3 2 3 3 3 4" xfId="6959"/>
    <cellStyle name="Обычный 3 3 2 3 3 3 4 2" xfId="13159"/>
    <cellStyle name="Обычный 3 3 2 3 3 3 4 2 2" xfId="41444"/>
    <cellStyle name="Обычный 3 3 2 3 3 3 4 3" xfId="27141"/>
    <cellStyle name="Обычный 3 3 2 3 3 3 4 3 2" xfId="55425"/>
    <cellStyle name="Обычный 3 3 2 3 3 3 4 4" xfId="35246"/>
    <cellStyle name="Обычный 3 3 2 3 3 3 5" xfId="13156"/>
    <cellStyle name="Обычный 3 3 2 3 3 3 5 2" xfId="41441"/>
    <cellStyle name="Обычный 3 3 2 3 3 3 6" xfId="15627"/>
    <cellStyle name="Обычный 3 3 2 3 3 3 6 2" xfId="43912"/>
    <cellStyle name="Обычный 3 3 2 3 3 3 7" xfId="19813"/>
    <cellStyle name="Обычный 3 3 2 3 3 3 7 2" xfId="48097"/>
    <cellStyle name="Обычный 3 3 2 3 3 3 8" xfId="21103"/>
    <cellStyle name="Обычный 3 3 2 3 3 3 8 2" xfId="49387"/>
    <cellStyle name="Обычный 3 3 2 3 3 3 9" xfId="27138"/>
    <cellStyle name="Обычный 3 3 2 3 3 3 9 2" xfId="55422"/>
    <cellStyle name="Обычный 3 3 2 3 3 4" xfId="1899"/>
    <cellStyle name="Обычный 3 3 2 3 3 4 2" xfId="3874"/>
    <cellStyle name="Обычный 3 3 2 3 3 4 2 2" xfId="13161"/>
    <cellStyle name="Обычный 3 3 2 3 3 4 2 2 2" xfId="41446"/>
    <cellStyle name="Обычный 3 3 2 3 3 4 2 3" xfId="18022"/>
    <cellStyle name="Обычный 3 3 2 3 3 4 2 3 2" xfId="46307"/>
    <cellStyle name="Обычный 3 3 2 3 3 4 2 4" xfId="27143"/>
    <cellStyle name="Обычный 3 3 2 3 3 4 2 4 2" xfId="55427"/>
    <cellStyle name="Обычный 3 3 2 3 3 4 2 5" xfId="32164"/>
    <cellStyle name="Обычный 3 3 2 3 3 4 3" xfId="13160"/>
    <cellStyle name="Обычный 3 3 2 3 3 4 3 2" xfId="41445"/>
    <cellStyle name="Обычный 3 3 2 3 3 4 4" xfId="16047"/>
    <cellStyle name="Обычный 3 3 2 3 3 4 4 2" xfId="44332"/>
    <cellStyle name="Обычный 3 3 2 3 3 4 5" xfId="27142"/>
    <cellStyle name="Обычный 3 3 2 3 3 4 5 2" xfId="55426"/>
    <cellStyle name="Обычный 3 3 2 3 3 4 6" xfId="30189"/>
    <cellStyle name="Обычный 3 3 2 3 3 4 7" xfId="61107"/>
    <cellStyle name="Обычный 3 3 2 3 3 5" xfId="2557"/>
    <cellStyle name="Обычный 3 3 2 3 3 5 2" xfId="13162"/>
    <cellStyle name="Обычный 3 3 2 3 3 5 2 2" xfId="41447"/>
    <cellStyle name="Обычный 3 3 2 3 3 5 3" xfId="16705"/>
    <cellStyle name="Обычный 3 3 2 3 3 5 3 2" xfId="44990"/>
    <cellStyle name="Обычный 3 3 2 3 3 5 4" xfId="27144"/>
    <cellStyle name="Обычный 3 3 2 3 3 5 4 2" xfId="55428"/>
    <cellStyle name="Обычный 3 3 2 3 3 5 5" xfId="30847"/>
    <cellStyle name="Обычный 3 3 2 3 3 6" xfId="5638"/>
    <cellStyle name="Обычный 3 3 2 3 3 6 2" xfId="13163"/>
    <cellStyle name="Обычный 3 3 2 3 3 6 2 2" xfId="41448"/>
    <cellStyle name="Обычный 3 3 2 3 3 6 3" xfId="27145"/>
    <cellStyle name="Обычный 3 3 2 3 3 6 3 2" xfId="55429"/>
    <cellStyle name="Обычный 3 3 2 3 3 6 4" xfId="33927"/>
    <cellStyle name="Обычный 3 3 2 3 3 7" xfId="6956"/>
    <cellStyle name="Обычный 3 3 2 3 3 7 2" xfId="13164"/>
    <cellStyle name="Обычный 3 3 2 3 3 7 2 2" xfId="41449"/>
    <cellStyle name="Обычный 3 3 2 3 3 7 3" xfId="27146"/>
    <cellStyle name="Обычный 3 3 2 3 3 7 3 2" xfId="55430"/>
    <cellStyle name="Обычный 3 3 2 3 3 7 4" xfId="35243"/>
    <cellStyle name="Обычный 3 3 2 3 3 8" xfId="13145"/>
    <cellStyle name="Обычный 3 3 2 3 3 8 2" xfId="41430"/>
    <cellStyle name="Обычный 3 3 2 3 3 9" xfId="14730"/>
    <cellStyle name="Обычный 3 3 2 3 3 9 2" xfId="43015"/>
    <cellStyle name="Обычный 3 3 2 3 4" xfId="743"/>
    <cellStyle name="Обычный 3 3 2 3 4 10" xfId="21104"/>
    <cellStyle name="Обычный 3 3 2 3 4 10 2" xfId="49388"/>
    <cellStyle name="Обычный 3 3 2 3 4 11" xfId="27147"/>
    <cellStyle name="Обычный 3 3 2 3 4 11 2" xfId="55431"/>
    <cellStyle name="Обычный 3 3 2 3 4 12" xfId="29037"/>
    <cellStyle name="Обычный 3 3 2 3 4 13" xfId="58411"/>
    <cellStyle name="Обычный 3 3 2 3 4 14" xfId="59757"/>
    <cellStyle name="Обычный 3 3 2 3 4 2" xfId="1480"/>
    <cellStyle name="Обычный 3 3 2 3 4 2 10" xfId="29771"/>
    <cellStyle name="Обычный 3 3 2 3 4 2 11" xfId="58412"/>
    <cellStyle name="Обычный 3 3 2 3 4 2 12" xfId="59758"/>
    <cellStyle name="Обычный 3 3 2 3 4 2 2" xfId="3456"/>
    <cellStyle name="Обычный 3 3 2 3 4 2 2 2" xfId="13167"/>
    <cellStyle name="Обычный 3 3 2 3 4 2 2 2 2" xfId="41452"/>
    <cellStyle name="Обычный 3 3 2 3 4 2 2 3" xfId="17604"/>
    <cellStyle name="Обычный 3 3 2 3 4 2 2 3 2" xfId="45889"/>
    <cellStyle name="Обычный 3 3 2 3 4 2 2 4" xfId="27149"/>
    <cellStyle name="Обычный 3 3 2 3 4 2 2 4 2" xfId="55433"/>
    <cellStyle name="Обычный 3 3 2 3 4 2 2 5" xfId="31746"/>
    <cellStyle name="Обычный 3 3 2 3 4 2 2 6" xfId="61112"/>
    <cellStyle name="Обычный 3 3 2 3 4 2 3" xfId="5643"/>
    <cellStyle name="Обычный 3 3 2 3 4 2 3 2" xfId="13168"/>
    <cellStyle name="Обычный 3 3 2 3 4 2 3 2 2" xfId="41453"/>
    <cellStyle name="Обычный 3 3 2 3 4 2 3 3" xfId="27150"/>
    <cellStyle name="Обычный 3 3 2 3 4 2 3 3 2" xfId="55434"/>
    <cellStyle name="Обычный 3 3 2 3 4 2 3 4" xfId="33932"/>
    <cellStyle name="Обычный 3 3 2 3 4 2 4" xfId="6961"/>
    <cellStyle name="Обычный 3 3 2 3 4 2 4 2" xfId="13169"/>
    <cellStyle name="Обычный 3 3 2 3 4 2 4 2 2" xfId="41454"/>
    <cellStyle name="Обычный 3 3 2 3 4 2 4 3" xfId="27151"/>
    <cellStyle name="Обычный 3 3 2 3 4 2 4 3 2" xfId="55435"/>
    <cellStyle name="Обычный 3 3 2 3 4 2 4 4" xfId="35248"/>
    <cellStyle name="Обычный 3 3 2 3 4 2 5" xfId="13166"/>
    <cellStyle name="Обычный 3 3 2 3 4 2 5 2" xfId="41451"/>
    <cellStyle name="Обычный 3 3 2 3 4 2 6" xfId="15629"/>
    <cellStyle name="Обычный 3 3 2 3 4 2 6 2" xfId="43914"/>
    <cellStyle name="Обычный 3 3 2 3 4 2 7" xfId="19815"/>
    <cellStyle name="Обычный 3 3 2 3 4 2 7 2" xfId="48099"/>
    <cellStyle name="Обычный 3 3 2 3 4 2 8" xfId="21105"/>
    <cellStyle name="Обычный 3 3 2 3 4 2 8 2" xfId="49389"/>
    <cellStyle name="Обычный 3 3 2 3 4 2 9" xfId="27148"/>
    <cellStyle name="Обычный 3 3 2 3 4 2 9 2" xfId="55432"/>
    <cellStyle name="Обычный 3 3 2 3 4 3" xfId="2064"/>
    <cellStyle name="Обычный 3 3 2 3 4 3 2" xfId="4039"/>
    <cellStyle name="Обычный 3 3 2 3 4 3 2 2" xfId="13171"/>
    <cellStyle name="Обычный 3 3 2 3 4 3 2 2 2" xfId="41456"/>
    <cellStyle name="Обычный 3 3 2 3 4 3 2 3" xfId="18187"/>
    <cellStyle name="Обычный 3 3 2 3 4 3 2 3 2" xfId="46472"/>
    <cellStyle name="Обычный 3 3 2 3 4 3 2 4" xfId="27153"/>
    <cellStyle name="Обычный 3 3 2 3 4 3 2 4 2" xfId="55437"/>
    <cellStyle name="Обычный 3 3 2 3 4 3 2 5" xfId="32329"/>
    <cellStyle name="Обычный 3 3 2 3 4 3 3" xfId="13170"/>
    <cellStyle name="Обычный 3 3 2 3 4 3 3 2" xfId="41455"/>
    <cellStyle name="Обычный 3 3 2 3 4 3 4" xfId="16212"/>
    <cellStyle name="Обычный 3 3 2 3 4 3 4 2" xfId="44497"/>
    <cellStyle name="Обычный 3 3 2 3 4 3 5" xfId="27152"/>
    <cellStyle name="Обычный 3 3 2 3 4 3 5 2" xfId="55436"/>
    <cellStyle name="Обычный 3 3 2 3 4 3 6" xfId="30354"/>
    <cellStyle name="Обычный 3 3 2 3 4 3 7" xfId="61111"/>
    <cellStyle name="Обычный 3 3 2 3 4 4" xfId="2722"/>
    <cellStyle name="Обычный 3 3 2 3 4 4 2" xfId="13172"/>
    <cellStyle name="Обычный 3 3 2 3 4 4 2 2" xfId="41457"/>
    <cellStyle name="Обычный 3 3 2 3 4 4 3" xfId="16870"/>
    <cellStyle name="Обычный 3 3 2 3 4 4 3 2" xfId="45155"/>
    <cellStyle name="Обычный 3 3 2 3 4 4 4" xfId="27154"/>
    <cellStyle name="Обычный 3 3 2 3 4 4 4 2" xfId="55438"/>
    <cellStyle name="Обычный 3 3 2 3 4 4 5" xfId="31012"/>
    <cellStyle name="Обычный 3 3 2 3 4 5" xfId="5642"/>
    <cellStyle name="Обычный 3 3 2 3 4 5 2" xfId="13173"/>
    <cellStyle name="Обычный 3 3 2 3 4 5 2 2" xfId="41458"/>
    <cellStyle name="Обычный 3 3 2 3 4 5 3" xfId="27155"/>
    <cellStyle name="Обычный 3 3 2 3 4 5 3 2" xfId="55439"/>
    <cellStyle name="Обычный 3 3 2 3 4 5 4" xfId="33931"/>
    <cellStyle name="Обычный 3 3 2 3 4 6" xfId="6960"/>
    <cellStyle name="Обычный 3 3 2 3 4 6 2" xfId="13174"/>
    <cellStyle name="Обычный 3 3 2 3 4 6 2 2" xfId="41459"/>
    <cellStyle name="Обычный 3 3 2 3 4 6 3" xfId="27156"/>
    <cellStyle name="Обычный 3 3 2 3 4 6 3 2" xfId="55440"/>
    <cellStyle name="Обычный 3 3 2 3 4 6 4" xfId="35247"/>
    <cellStyle name="Обычный 3 3 2 3 4 7" xfId="13165"/>
    <cellStyle name="Обычный 3 3 2 3 4 7 2" xfId="41450"/>
    <cellStyle name="Обычный 3 3 2 3 4 8" xfId="14895"/>
    <cellStyle name="Обычный 3 3 2 3 4 8 2" xfId="43180"/>
    <cellStyle name="Обычный 3 3 2 3 4 9" xfId="19814"/>
    <cellStyle name="Обычный 3 3 2 3 4 9 2" xfId="48098"/>
    <cellStyle name="Обычный 3 3 2 3 5" xfId="1473"/>
    <cellStyle name="Обычный 3 3 2 3 5 10" xfId="29764"/>
    <cellStyle name="Обычный 3 3 2 3 5 11" xfId="58413"/>
    <cellStyle name="Обычный 3 3 2 3 5 12" xfId="59759"/>
    <cellStyle name="Обычный 3 3 2 3 5 2" xfId="3449"/>
    <cellStyle name="Обычный 3 3 2 3 5 2 2" xfId="13176"/>
    <cellStyle name="Обычный 3 3 2 3 5 2 2 2" xfId="41461"/>
    <cellStyle name="Обычный 3 3 2 3 5 2 3" xfId="17597"/>
    <cellStyle name="Обычный 3 3 2 3 5 2 3 2" xfId="45882"/>
    <cellStyle name="Обычный 3 3 2 3 5 2 4" xfId="27158"/>
    <cellStyle name="Обычный 3 3 2 3 5 2 4 2" xfId="55442"/>
    <cellStyle name="Обычный 3 3 2 3 5 2 5" xfId="31739"/>
    <cellStyle name="Обычный 3 3 2 3 5 2 6" xfId="61113"/>
    <cellStyle name="Обычный 3 3 2 3 5 3" xfId="5644"/>
    <cellStyle name="Обычный 3 3 2 3 5 3 2" xfId="13177"/>
    <cellStyle name="Обычный 3 3 2 3 5 3 2 2" xfId="41462"/>
    <cellStyle name="Обычный 3 3 2 3 5 3 3" xfId="27159"/>
    <cellStyle name="Обычный 3 3 2 3 5 3 3 2" xfId="55443"/>
    <cellStyle name="Обычный 3 3 2 3 5 3 4" xfId="33933"/>
    <cellStyle name="Обычный 3 3 2 3 5 4" xfId="6962"/>
    <cellStyle name="Обычный 3 3 2 3 5 4 2" xfId="13178"/>
    <cellStyle name="Обычный 3 3 2 3 5 4 2 2" xfId="41463"/>
    <cellStyle name="Обычный 3 3 2 3 5 4 3" xfId="27160"/>
    <cellStyle name="Обычный 3 3 2 3 5 4 3 2" xfId="55444"/>
    <cellStyle name="Обычный 3 3 2 3 5 4 4" xfId="35249"/>
    <cellStyle name="Обычный 3 3 2 3 5 5" xfId="13175"/>
    <cellStyle name="Обычный 3 3 2 3 5 5 2" xfId="41460"/>
    <cellStyle name="Обычный 3 3 2 3 5 6" xfId="15622"/>
    <cellStyle name="Обычный 3 3 2 3 5 6 2" xfId="43907"/>
    <cellStyle name="Обычный 3 3 2 3 5 7" xfId="19816"/>
    <cellStyle name="Обычный 3 3 2 3 5 7 2" xfId="48100"/>
    <cellStyle name="Обычный 3 3 2 3 5 8" xfId="21106"/>
    <cellStyle name="Обычный 3 3 2 3 5 8 2" xfId="49390"/>
    <cellStyle name="Обычный 3 3 2 3 5 9" xfId="27157"/>
    <cellStyle name="Обычный 3 3 2 3 5 9 2" xfId="55441"/>
    <cellStyle name="Обычный 3 3 2 3 6" xfId="1735"/>
    <cellStyle name="Обычный 3 3 2 3 6 2" xfId="3710"/>
    <cellStyle name="Обычный 3 3 2 3 6 2 2" xfId="13180"/>
    <cellStyle name="Обычный 3 3 2 3 6 2 2 2" xfId="41465"/>
    <cellStyle name="Обычный 3 3 2 3 6 2 3" xfId="17858"/>
    <cellStyle name="Обычный 3 3 2 3 6 2 3 2" xfId="46143"/>
    <cellStyle name="Обычный 3 3 2 3 6 2 4" xfId="27162"/>
    <cellStyle name="Обычный 3 3 2 3 6 2 4 2" xfId="55446"/>
    <cellStyle name="Обычный 3 3 2 3 6 2 5" xfId="32000"/>
    <cellStyle name="Обычный 3 3 2 3 6 3" xfId="13179"/>
    <cellStyle name="Обычный 3 3 2 3 6 3 2" xfId="41464"/>
    <cellStyle name="Обычный 3 3 2 3 6 4" xfId="15883"/>
    <cellStyle name="Обычный 3 3 2 3 6 4 2" xfId="44168"/>
    <cellStyle name="Обычный 3 3 2 3 6 5" xfId="27161"/>
    <cellStyle name="Обычный 3 3 2 3 6 5 2" xfId="55445"/>
    <cellStyle name="Обычный 3 3 2 3 6 6" xfId="30025"/>
    <cellStyle name="Обычный 3 3 2 3 6 7" xfId="61098"/>
    <cellStyle name="Обычный 3 3 2 3 7" xfId="2393"/>
    <cellStyle name="Обычный 3 3 2 3 7 2" xfId="13181"/>
    <cellStyle name="Обычный 3 3 2 3 7 2 2" xfId="41466"/>
    <cellStyle name="Обычный 3 3 2 3 7 3" xfId="16541"/>
    <cellStyle name="Обычный 3 3 2 3 7 3 2" xfId="44826"/>
    <cellStyle name="Обычный 3 3 2 3 7 4" xfId="27163"/>
    <cellStyle name="Обычный 3 3 2 3 7 4 2" xfId="55447"/>
    <cellStyle name="Обычный 3 3 2 3 7 5" xfId="30683"/>
    <cellStyle name="Обычный 3 3 2 3 8" xfId="4368"/>
    <cellStyle name="Обычный 3 3 2 3 8 2" xfId="13182"/>
    <cellStyle name="Обычный 3 3 2 3 8 2 2" xfId="41467"/>
    <cellStyle name="Обычный 3 3 2 3 8 3" xfId="18516"/>
    <cellStyle name="Обычный 3 3 2 3 8 3 2" xfId="46801"/>
    <cellStyle name="Обычный 3 3 2 3 8 4" xfId="27164"/>
    <cellStyle name="Обычный 3 3 2 3 8 4 2" xfId="55448"/>
    <cellStyle name="Обычный 3 3 2 3 8 5" xfId="32658"/>
    <cellStyle name="Обычный 3 3 2 3 9" xfId="4531"/>
    <cellStyle name="Обычный 3 3 2 3 9 2" xfId="13183"/>
    <cellStyle name="Обычный 3 3 2 3 9 2 2" xfId="41468"/>
    <cellStyle name="Обычный 3 3 2 3 9 3" xfId="18679"/>
    <cellStyle name="Обычный 3 3 2 3 9 3 2" xfId="46964"/>
    <cellStyle name="Обычный 3 3 2 3 9 4" xfId="27165"/>
    <cellStyle name="Обычный 3 3 2 3 9 4 2" xfId="55449"/>
    <cellStyle name="Обычный 3 3 2 3 9 5" xfId="32821"/>
    <cellStyle name="Обычный 3 3 2 4" xfId="331"/>
    <cellStyle name="Обычный 3 3 2 4 10" xfId="5645"/>
    <cellStyle name="Обычный 3 3 2 4 10 2" xfId="13185"/>
    <cellStyle name="Обычный 3 3 2 4 10 2 2" xfId="41470"/>
    <cellStyle name="Обычный 3 3 2 4 10 3" xfId="27167"/>
    <cellStyle name="Обычный 3 3 2 4 10 3 2" xfId="55451"/>
    <cellStyle name="Обычный 3 3 2 4 10 4" xfId="33934"/>
    <cellStyle name="Обычный 3 3 2 4 11" xfId="6963"/>
    <cellStyle name="Обычный 3 3 2 4 11 2" xfId="13186"/>
    <cellStyle name="Обычный 3 3 2 4 11 2 2" xfId="41471"/>
    <cellStyle name="Обычный 3 3 2 4 11 3" xfId="27168"/>
    <cellStyle name="Обычный 3 3 2 4 11 3 2" xfId="55452"/>
    <cellStyle name="Обычный 3 3 2 4 11 4" xfId="35250"/>
    <cellStyle name="Обычный 3 3 2 4 12" xfId="7332"/>
    <cellStyle name="Обычный 3 3 2 4 12 2" xfId="13187"/>
    <cellStyle name="Обычный 3 3 2 4 12 2 2" xfId="41472"/>
    <cellStyle name="Обычный 3 3 2 4 12 3" xfId="27169"/>
    <cellStyle name="Обычный 3 3 2 4 12 3 2" xfId="55453"/>
    <cellStyle name="Обычный 3 3 2 4 12 4" xfId="35617"/>
    <cellStyle name="Обычный 3 3 2 4 13" xfId="13184"/>
    <cellStyle name="Обычный 3 3 2 4 13 2" xfId="41469"/>
    <cellStyle name="Обычный 3 3 2 4 14" xfId="14568"/>
    <cellStyle name="Обычный 3 3 2 4 14 2" xfId="42853"/>
    <cellStyle name="Обычный 3 3 2 4 15" xfId="18843"/>
    <cellStyle name="Обычный 3 3 2 4 15 2" xfId="47127"/>
    <cellStyle name="Обычный 3 3 2 4 16" xfId="21107"/>
    <cellStyle name="Обычный 3 3 2 4 16 2" xfId="49391"/>
    <cellStyle name="Обычный 3 3 2 4 17" xfId="27166"/>
    <cellStyle name="Обычный 3 3 2 4 17 2" xfId="55450"/>
    <cellStyle name="Обычный 3 3 2 4 18" xfId="28546"/>
    <cellStyle name="Обычный 3 3 2 4 18 2" xfId="56830"/>
    <cellStyle name="Обычный 3 3 2 4 19" xfId="28710"/>
    <cellStyle name="Обычный 3 3 2 4 2" xfId="332"/>
    <cellStyle name="Обычный 3 3 2 4 2 10" xfId="6964"/>
    <cellStyle name="Обычный 3 3 2 4 2 10 2" xfId="13189"/>
    <cellStyle name="Обычный 3 3 2 4 2 10 2 2" xfId="41474"/>
    <cellStyle name="Обычный 3 3 2 4 2 10 3" xfId="27171"/>
    <cellStyle name="Обычный 3 3 2 4 2 10 3 2" xfId="55455"/>
    <cellStyle name="Обычный 3 3 2 4 2 10 4" xfId="35251"/>
    <cellStyle name="Обычный 3 3 2 4 2 11" xfId="7333"/>
    <cellStyle name="Обычный 3 3 2 4 2 11 2" xfId="13190"/>
    <cellStyle name="Обычный 3 3 2 4 2 11 2 2" xfId="41475"/>
    <cellStyle name="Обычный 3 3 2 4 2 11 3" xfId="27172"/>
    <cellStyle name="Обычный 3 3 2 4 2 11 3 2" xfId="55456"/>
    <cellStyle name="Обычный 3 3 2 4 2 11 4" xfId="35618"/>
    <cellStyle name="Обычный 3 3 2 4 2 12" xfId="13188"/>
    <cellStyle name="Обычный 3 3 2 4 2 12 2" xfId="41473"/>
    <cellStyle name="Обычный 3 3 2 4 2 13" xfId="14569"/>
    <cellStyle name="Обычный 3 3 2 4 2 13 2" xfId="42854"/>
    <cellStyle name="Обычный 3 3 2 4 2 14" xfId="18844"/>
    <cellStyle name="Обычный 3 3 2 4 2 14 2" xfId="47128"/>
    <cellStyle name="Обычный 3 3 2 4 2 15" xfId="21108"/>
    <cellStyle name="Обычный 3 3 2 4 2 15 2" xfId="49392"/>
    <cellStyle name="Обычный 3 3 2 4 2 16" xfId="27170"/>
    <cellStyle name="Обычный 3 3 2 4 2 16 2" xfId="55454"/>
    <cellStyle name="Обычный 3 3 2 4 2 17" xfId="28547"/>
    <cellStyle name="Обычный 3 3 2 4 2 17 2" xfId="56831"/>
    <cellStyle name="Обычный 3 3 2 4 2 18" xfId="28711"/>
    <cellStyle name="Обычный 3 3 2 4 2 19" xfId="56991"/>
    <cellStyle name="Обычный 3 3 2 4 2 2" xfId="574"/>
    <cellStyle name="Обычный 3 3 2 4 2 2 10" xfId="19817"/>
    <cellStyle name="Обычный 3 3 2 4 2 2 10 2" xfId="48101"/>
    <cellStyle name="Обычный 3 3 2 4 2 2 11" xfId="21109"/>
    <cellStyle name="Обычный 3 3 2 4 2 2 11 2" xfId="49393"/>
    <cellStyle name="Обычный 3 3 2 4 2 2 12" xfId="27173"/>
    <cellStyle name="Обычный 3 3 2 4 2 2 12 2" xfId="55457"/>
    <cellStyle name="Обычный 3 3 2 4 2 2 13" xfId="28875"/>
    <cellStyle name="Обычный 3 3 2 4 2 2 14" xfId="58416"/>
    <cellStyle name="Обычный 3 3 2 4 2 2 15" xfId="59762"/>
    <cellStyle name="Обычный 3 3 2 4 2 2 2" xfId="912"/>
    <cellStyle name="Обычный 3 3 2 4 2 2 2 10" xfId="21110"/>
    <cellStyle name="Обычный 3 3 2 4 2 2 2 10 2" xfId="49394"/>
    <cellStyle name="Обычный 3 3 2 4 2 2 2 11" xfId="27174"/>
    <cellStyle name="Обычный 3 3 2 4 2 2 2 11 2" xfId="55458"/>
    <cellStyle name="Обычный 3 3 2 4 2 2 2 12" xfId="29204"/>
    <cellStyle name="Обычный 3 3 2 4 2 2 2 13" xfId="58417"/>
    <cellStyle name="Обычный 3 3 2 4 2 2 2 14" xfId="59763"/>
    <cellStyle name="Обычный 3 3 2 4 2 2 2 2" xfId="1484"/>
    <cellStyle name="Обычный 3 3 2 4 2 2 2 2 10" xfId="29775"/>
    <cellStyle name="Обычный 3 3 2 4 2 2 2 2 11" xfId="58418"/>
    <cellStyle name="Обычный 3 3 2 4 2 2 2 2 12" xfId="59764"/>
    <cellStyle name="Обычный 3 3 2 4 2 2 2 2 2" xfId="3460"/>
    <cellStyle name="Обычный 3 3 2 4 2 2 2 2 2 2" xfId="13194"/>
    <cellStyle name="Обычный 3 3 2 4 2 2 2 2 2 2 2" xfId="41479"/>
    <cellStyle name="Обычный 3 3 2 4 2 2 2 2 2 3" xfId="17608"/>
    <cellStyle name="Обычный 3 3 2 4 2 2 2 2 2 3 2" xfId="45893"/>
    <cellStyle name="Обычный 3 3 2 4 2 2 2 2 2 4" xfId="27176"/>
    <cellStyle name="Обычный 3 3 2 4 2 2 2 2 2 4 2" xfId="55460"/>
    <cellStyle name="Обычный 3 3 2 4 2 2 2 2 2 5" xfId="31750"/>
    <cellStyle name="Обычный 3 3 2 4 2 2 2 2 2 6" xfId="61118"/>
    <cellStyle name="Обычный 3 3 2 4 2 2 2 2 3" xfId="5649"/>
    <cellStyle name="Обычный 3 3 2 4 2 2 2 2 3 2" xfId="13195"/>
    <cellStyle name="Обычный 3 3 2 4 2 2 2 2 3 2 2" xfId="41480"/>
    <cellStyle name="Обычный 3 3 2 4 2 2 2 2 3 3" xfId="27177"/>
    <cellStyle name="Обычный 3 3 2 4 2 2 2 2 3 3 2" xfId="55461"/>
    <cellStyle name="Обычный 3 3 2 4 2 2 2 2 3 4" xfId="33938"/>
    <cellStyle name="Обычный 3 3 2 4 2 2 2 2 4" xfId="6967"/>
    <cellStyle name="Обычный 3 3 2 4 2 2 2 2 4 2" xfId="13196"/>
    <cellStyle name="Обычный 3 3 2 4 2 2 2 2 4 2 2" xfId="41481"/>
    <cellStyle name="Обычный 3 3 2 4 2 2 2 2 4 3" xfId="27178"/>
    <cellStyle name="Обычный 3 3 2 4 2 2 2 2 4 3 2" xfId="55462"/>
    <cellStyle name="Обычный 3 3 2 4 2 2 2 2 4 4" xfId="35254"/>
    <cellStyle name="Обычный 3 3 2 4 2 2 2 2 5" xfId="13193"/>
    <cellStyle name="Обычный 3 3 2 4 2 2 2 2 5 2" xfId="41478"/>
    <cellStyle name="Обычный 3 3 2 4 2 2 2 2 6" xfId="15633"/>
    <cellStyle name="Обычный 3 3 2 4 2 2 2 2 6 2" xfId="43918"/>
    <cellStyle name="Обычный 3 3 2 4 2 2 2 2 7" xfId="19819"/>
    <cellStyle name="Обычный 3 3 2 4 2 2 2 2 7 2" xfId="48103"/>
    <cellStyle name="Обычный 3 3 2 4 2 2 2 2 8" xfId="21111"/>
    <cellStyle name="Обычный 3 3 2 4 2 2 2 2 8 2" xfId="49395"/>
    <cellStyle name="Обычный 3 3 2 4 2 2 2 2 9" xfId="27175"/>
    <cellStyle name="Обычный 3 3 2 4 2 2 2 2 9 2" xfId="55459"/>
    <cellStyle name="Обычный 3 3 2 4 2 2 2 3" xfId="2231"/>
    <cellStyle name="Обычный 3 3 2 4 2 2 2 3 2" xfId="4206"/>
    <cellStyle name="Обычный 3 3 2 4 2 2 2 3 2 2" xfId="13198"/>
    <cellStyle name="Обычный 3 3 2 4 2 2 2 3 2 2 2" xfId="41483"/>
    <cellStyle name="Обычный 3 3 2 4 2 2 2 3 2 3" xfId="18354"/>
    <cellStyle name="Обычный 3 3 2 4 2 2 2 3 2 3 2" xfId="46639"/>
    <cellStyle name="Обычный 3 3 2 4 2 2 2 3 2 4" xfId="27180"/>
    <cellStyle name="Обычный 3 3 2 4 2 2 2 3 2 4 2" xfId="55464"/>
    <cellStyle name="Обычный 3 3 2 4 2 2 2 3 2 5" xfId="32496"/>
    <cellStyle name="Обычный 3 3 2 4 2 2 2 3 3" xfId="13197"/>
    <cellStyle name="Обычный 3 3 2 4 2 2 2 3 3 2" xfId="41482"/>
    <cellStyle name="Обычный 3 3 2 4 2 2 2 3 4" xfId="16379"/>
    <cellStyle name="Обычный 3 3 2 4 2 2 2 3 4 2" xfId="44664"/>
    <cellStyle name="Обычный 3 3 2 4 2 2 2 3 5" xfId="27179"/>
    <cellStyle name="Обычный 3 3 2 4 2 2 2 3 5 2" xfId="55463"/>
    <cellStyle name="Обычный 3 3 2 4 2 2 2 3 6" xfId="30521"/>
    <cellStyle name="Обычный 3 3 2 4 2 2 2 3 7" xfId="61117"/>
    <cellStyle name="Обычный 3 3 2 4 2 2 2 4" xfId="2889"/>
    <cellStyle name="Обычный 3 3 2 4 2 2 2 4 2" xfId="13199"/>
    <cellStyle name="Обычный 3 3 2 4 2 2 2 4 2 2" xfId="41484"/>
    <cellStyle name="Обычный 3 3 2 4 2 2 2 4 3" xfId="17037"/>
    <cellStyle name="Обычный 3 3 2 4 2 2 2 4 3 2" xfId="45322"/>
    <cellStyle name="Обычный 3 3 2 4 2 2 2 4 4" xfId="27181"/>
    <cellStyle name="Обычный 3 3 2 4 2 2 2 4 4 2" xfId="55465"/>
    <cellStyle name="Обычный 3 3 2 4 2 2 2 4 5" xfId="31179"/>
    <cellStyle name="Обычный 3 3 2 4 2 2 2 5" xfId="5648"/>
    <cellStyle name="Обычный 3 3 2 4 2 2 2 5 2" xfId="13200"/>
    <cellStyle name="Обычный 3 3 2 4 2 2 2 5 2 2" xfId="41485"/>
    <cellStyle name="Обычный 3 3 2 4 2 2 2 5 3" xfId="27182"/>
    <cellStyle name="Обычный 3 3 2 4 2 2 2 5 3 2" xfId="55466"/>
    <cellStyle name="Обычный 3 3 2 4 2 2 2 5 4" xfId="33937"/>
    <cellStyle name="Обычный 3 3 2 4 2 2 2 6" xfId="6966"/>
    <cellStyle name="Обычный 3 3 2 4 2 2 2 6 2" xfId="13201"/>
    <cellStyle name="Обычный 3 3 2 4 2 2 2 6 2 2" xfId="41486"/>
    <cellStyle name="Обычный 3 3 2 4 2 2 2 6 3" xfId="27183"/>
    <cellStyle name="Обычный 3 3 2 4 2 2 2 6 3 2" xfId="55467"/>
    <cellStyle name="Обычный 3 3 2 4 2 2 2 6 4" xfId="35253"/>
    <cellStyle name="Обычный 3 3 2 4 2 2 2 7" xfId="13192"/>
    <cellStyle name="Обычный 3 3 2 4 2 2 2 7 2" xfId="41477"/>
    <cellStyle name="Обычный 3 3 2 4 2 2 2 8" xfId="15062"/>
    <cellStyle name="Обычный 3 3 2 4 2 2 2 8 2" xfId="43347"/>
    <cellStyle name="Обычный 3 3 2 4 2 2 2 9" xfId="19818"/>
    <cellStyle name="Обычный 3 3 2 4 2 2 2 9 2" xfId="48102"/>
    <cellStyle name="Обычный 3 3 2 4 2 2 3" xfId="1483"/>
    <cellStyle name="Обычный 3 3 2 4 2 2 3 10" xfId="29774"/>
    <cellStyle name="Обычный 3 3 2 4 2 2 3 11" xfId="58419"/>
    <cellStyle name="Обычный 3 3 2 4 2 2 3 12" xfId="59765"/>
    <cellStyle name="Обычный 3 3 2 4 2 2 3 2" xfId="3459"/>
    <cellStyle name="Обычный 3 3 2 4 2 2 3 2 2" xfId="13203"/>
    <cellStyle name="Обычный 3 3 2 4 2 2 3 2 2 2" xfId="41488"/>
    <cellStyle name="Обычный 3 3 2 4 2 2 3 2 3" xfId="17607"/>
    <cellStyle name="Обычный 3 3 2 4 2 2 3 2 3 2" xfId="45892"/>
    <cellStyle name="Обычный 3 3 2 4 2 2 3 2 4" xfId="27185"/>
    <cellStyle name="Обычный 3 3 2 4 2 2 3 2 4 2" xfId="55469"/>
    <cellStyle name="Обычный 3 3 2 4 2 2 3 2 5" xfId="31749"/>
    <cellStyle name="Обычный 3 3 2 4 2 2 3 2 6" xfId="61119"/>
    <cellStyle name="Обычный 3 3 2 4 2 2 3 3" xfId="5650"/>
    <cellStyle name="Обычный 3 3 2 4 2 2 3 3 2" xfId="13204"/>
    <cellStyle name="Обычный 3 3 2 4 2 2 3 3 2 2" xfId="41489"/>
    <cellStyle name="Обычный 3 3 2 4 2 2 3 3 3" xfId="27186"/>
    <cellStyle name="Обычный 3 3 2 4 2 2 3 3 3 2" xfId="55470"/>
    <cellStyle name="Обычный 3 3 2 4 2 2 3 3 4" xfId="33939"/>
    <cellStyle name="Обычный 3 3 2 4 2 2 3 4" xfId="6968"/>
    <cellStyle name="Обычный 3 3 2 4 2 2 3 4 2" xfId="13205"/>
    <cellStyle name="Обычный 3 3 2 4 2 2 3 4 2 2" xfId="41490"/>
    <cellStyle name="Обычный 3 3 2 4 2 2 3 4 3" xfId="27187"/>
    <cellStyle name="Обычный 3 3 2 4 2 2 3 4 3 2" xfId="55471"/>
    <cellStyle name="Обычный 3 3 2 4 2 2 3 4 4" xfId="35255"/>
    <cellStyle name="Обычный 3 3 2 4 2 2 3 5" xfId="13202"/>
    <cellStyle name="Обычный 3 3 2 4 2 2 3 5 2" xfId="41487"/>
    <cellStyle name="Обычный 3 3 2 4 2 2 3 6" xfId="15632"/>
    <cellStyle name="Обычный 3 3 2 4 2 2 3 6 2" xfId="43917"/>
    <cellStyle name="Обычный 3 3 2 4 2 2 3 7" xfId="19820"/>
    <cellStyle name="Обычный 3 3 2 4 2 2 3 7 2" xfId="48104"/>
    <cellStyle name="Обычный 3 3 2 4 2 2 3 8" xfId="21112"/>
    <cellStyle name="Обычный 3 3 2 4 2 2 3 8 2" xfId="49396"/>
    <cellStyle name="Обычный 3 3 2 4 2 2 3 9" xfId="27184"/>
    <cellStyle name="Обычный 3 3 2 4 2 2 3 9 2" xfId="55468"/>
    <cellStyle name="Обычный 3 3 2 4 2 2 4" xfId="1902"/>
    <cellStyle name="Обычный 3 3 2 4 2 2 4 2" xfId="3877"/>
    <cellStyle name="Обычный 3 3 2 4 2 2 4 2 2" xfId="13207"/>
    <cellStyle name="Обычный 3 3 2 4 2 2 4 2 2 2" xfId="41492"/>
    <cellStyle name="Обычный 3 3 2 4 2 2 4 2 3" xfId="18025"/>
    <cellStyle name="Обычный 3 3 2 4 2 2 4 2 3 2" xfId="46310"/>
    <cellStyle name="Обычный 3 3 2 4 2 2 4 2 4" xfId="27189"/>
    <cellStyle name="Обычный 3 3 2 4 2 2 4 2 4 2" xfId="55473"/>
    <cellStyle name="Обычный 3 3 2 4 2 2 4 2 5" xfId="32167"/>
    <cellStyle name="Обычный 3 3 2 4 2 2 4 3" xfId="13206"/>
    <cellStyle name="Обычный 3 3 2 4 2 2 4 3 2" xfId="41491"/>
    <cellStyle name="Обычный 3 3 2 4 2 2 4 4" xfId="16050"/>
    <cellStyle name="Обычный 3 3 2 4 2 2 4 4 2" xfId="44335"/>
    <cellStyle name="Обычный 3 3 2 4 2 2 4 5" xfId="27188"/>
    <cellStyle name="Обычный 3 3 2 4 2 2 4 5 2" xfId="55472"/>
    <cellStyle name="Обычный 3 3 2 4 2 2 4 6" xfId="30192"/>
    <cellStyle name="Обычный 3 3 2 4 2 2 4 7" xfId="61116"/>
    <cellStyle name="Обычный 3 3 2 4 2 2 5" xfId="2560"/>
    <cellStyle name="Обычный 3 3 2 4 2 2 5 2" xfId="13208"/>
    <cellStyle name="Обычный 3 3 2 4 2 2 5 2 2" xfId="41493"/>
    <cellStyle name="Обычный 3 3 2 4 2 2 5 3" xfId="16708"/>
    <cellStyle name="Обычный 3 3 2 4 2 2 5 3 2" xfId="44993"/>
    <cellStyle name="Обычный 3 3 2 4 2 2 5 4" xfId="27190"/>
    <cellStyle name="Обычный 3 3 2 4 2 2 5 4 2" xfId="55474"/>
    <cellStyle name="Обычный 3 3 2 4 2 2 5 5" xfId="30850"/>
    <cellStyle name="Обычный 3 3 2 4 2 2 6" xfId="5647"/>
    <cellStyle name="Обычный 3 3 2 4 2 2 6 2" xfId="13209"/>
    <cellStyle name="Обычный 3 3 2 4 2 2 6 2 2" xfId="41494"/>
    <cellStyle name="Обычный 3 3 2 4 2 2 6 3" xfId="27191"/>
    <cellStyle name="Обычный 3 3 2 4 2 2 6 3 2" xfId="55475"/>
    <cellStyle name="Обычный 3 3 2 4 2 2 6 4" xfId="33936"/>
    <cellStyle name="Обычный 3 3 2 4 2 2 7" xfId="6965"/>
    <cellStyle name="Обычный 3 3 2 4 2 2 7 2" xfId="13210"/>
    <cellStyle name="Обычный 3 3 2 4 2 2 7 2 2" xfId="41495"/>
    <cellStyle name="Обычный 3 3 2 4 2 2 7 3" xfId="27192"/>
    <cellStyle name="Обычный 3 3 2 4 2 2 7 3 2" xfId="55476"/>
    <cellStyle name="Обычный 3 3 2 4 2 2 7 4" xfId="35252"/>
    <cellStyle name="Обычный 3 3 2 4 2 2 8" xfId="13191"/>
    <cellStyle name="Обычный 3 3 2 4 2 2 8 2" xfId="41476"/>
    <cellStyle name="Обычный 3 3 2 4 2 2 9" xfId="14733"/>
    <cellStyle name="Обычный 3 3 2 4 2 2 9 2" xfId="43018"/>
    <cellStyle name="Обычный 3 3 2 4 2 20" xfId="57285"/>
    <cellStyle name="Обычный 3 3 2 4 2 21" xfId="58415"/>
    <cellStyle name="Обычный 3 3 2 4 2 22" xfId="59761"/>
    <cellStyle name="Обычный 3 3 2 4 2 3" xfId="746"/>
    <cellStyle name="Обычный 3 3 2 4 2 3 10" xfId="21113"/>
    <cellStyle name="Обычный 3 3 2 4 2 3 10 2" xfId="49397"/>
    <cellStyle name="Обычный 3 3 2 4 2 3 11" xfId="27193"/>
    <cellStyle name="Обычный 3 3 2 4 2 3 11 2" xfId="55477"/>
    <cellStyle name="Обычный 3 3 2 4 2 3 12" xfId="29040"/>
    <cellStyle name="Обычный 3 3 2 4 2 3 13" xfId="58420"/>
    <cellStyle name="Обычный 3 3 2 4 2 3 14" xfId="59766"/>
    <cellStyle name="Обычный 3 3 2 4 2 3 2" xfId="1485"/>
    <cellStyle name="Обычный 3 3 2 4 2 3 2 10" xfId="29776"/>
    <cellStyle name="Обычный 3 3 2 4 2 3 2 11" xfId="58421"/>
    <cellStyle name="Обычный 3 3 2 4 2 3 2 12" xfId="59767"/>
    <cellStyle name="Обычный 3 3 2 4 2 3 2 2" xfId="3461"/>
    <cellStyle name="Обычный 3 3 2 4 2 3 2 2 2" xfId="13213"/>
    <cellStyle name="Обычный 3 3 2 4 2 3 2 2 2 2" xfId="41498"/>
    <cellStyle name="Обычный 3 3 2 4 2 3 2 2 3" xfId="17609"/>
    <cellStyle name="Обычный 3 3 2 4 2 3 2 2 3 2" xfId="45894"/>
    <cellStyle name="Обычный 3 3 2 4 2 3 2 2 4" xfId="27195"/>
    <cellStyle name="Обычный 3 3 2 4 2 3 2 2 4 2" xfId="55479"/>
    <cellStyle name="Обычный 3 3 2 4 2 3 2 2 5" xfId="31751"/>
    <cellStyle name="Обычный 3 3 2 4 2 3 2 2 6" xfId="61121"/>
    <cellStyle name="Обычный 3 3 2 4 2 3 2 3" xfId="5652"/>
    <cellStyle name="Обычный 3 3 2 4 2 3 2 3 2" xfId="13214"/>
    <cellStyle name="Обычный 3 3 2 4 2 3 2 3 2 2" xfId="41499"/>
    <cellStyle name="Обычный 3 3 2 4 2 3 2 3 3" xfId="27196"/>
    <cellStyle name="Обычный 3 3 2 4 2 3 2 3 3 2" xfId="55480"/>
    <cellStyle name="Обычный 3 3 2 4 2 3 2 3 4" xfId="33941"/>
    <cellStyle name="Обычный 3 3 2 4 2 3 2 4" xfId="6970"/>
    <cellStyle name="Обычный 3 3 2 4 2 3 2 4 2" xfId="13215"/>
    <cellStyle name="Обычный 3 3 2 4 2 3 2 4 2 2" xfId="41500"/>
    <cellStyle name="Обычный 3 3 2 4 2 3 2 4 3" xfId="27197"/>
    <cellStyle name="Обычный 3 3 2 4 2 3 2 4 3 2" xfId="55481"/>
    <cellStyle name="Обычный 3 3 2 4 2 3 2 4 4" xfId="35257"/>
    <cellStyle name="Обычный 3 3 2 4 2 3 2 5" xfId="13212"/>
    <cellStyle name="Обычный 3 3 2 4 2 3 2 5 2" xfId="41497"/>
    <cellStyle name="Обычный 3 3 2 4 2 3 2 6" xfId="15634"/>
    <cellStyle name="Обычный 3 3 2 4 2 3 2 6 2" xfId="43919"/>
    <cellStyle name="Обычный 3 3 2 4 2 3 2 7" xfId="19822"/>
    <cellStyle name="Обычный 3 3 2 4 2 3 2 7 2" xfId="48106"/>
    <cellStyle name="Обычный 3 3 2 4 2 3 2 8" xfId="21114"/>
    <cellStyle name="Обычный 3 3 2 4 2 3 2 8 2" xfId="49398"/>
    <cellStyle name="Обычный 3 3 2 4 2 3 2 9" xfId="27194"/>
    <cellStyle name="Обычный 3 3 2 4 2 3 2 9 2" xfId="55478"/>
    <cellStyle name="Обычный 3 3 2 4 2 3 3" xfId="2067"/>
    <cellStyle name="Обычный 3 3 2 4 2 3 3 2" xfId="4042"/>
    <cellStyle name="Обычный 3 3 2 4 2 3 3 2 2" xfId="13217"/>
    <cellStyle name="Обычный 3 3 2 4 2 3 3 2 2 2" xfId="41502"/>
    <cellStyle name="Обычный 3 3 2 4 2 3 3 2 3" xfId="18190"/>
    <cellStyle name="Обычный 3 3 2 4 2 3 3 2 3 2" xfId="46475"/>
    <cellStyle name="Обычный 3 3 2 4 2 3 3 2 4" xfId="27199"/>
    <cellStyle name="Обычный 3 3 2 4 2 3 3 2 4 2" xfId="55483"/>
    <cellStyle name="Обычный 3 3 2 4 2 3 3 2 5" xfId="32332"/>
    <cellStyle name="Обычный 3 3 2 4 2 3 3 3" xfId="13216"/>
    <cellStyle name="Обычный 3 3 2 4 2 3 3 3 2" xfId="41501"/>
    <cellStyle name="Обычный 3 3 2 4 2 3 3 4" xfId="16215"/>
    <cellStyle name="Обычный 3 3 2 4 2 3 3 4 2" xfId="44500"/>
    <cellStyle name="Обычный 3 3 2 4 2 3 3 5" xfId="27198"/>
    <cellStyle name="Обычный 3 3 2 4 2 3 3 5 2" xfId="55482"/>
    <cellStyle name="Обычный 3 3 2 4 2 3 3 6" xfId="30357"/>
    <cellStyle name="Обычный 3 3 2 4 2 3 3 7" xfId="61120"/>
    <cellStyle name="Обычный 3 3 2 4 2 3 4" xfId="2725"/>
    <cellStyle name="Обычный 3 3 2 4 2 3 4 2" xfId="13218"/>
    <cellStyle name="Обычный 3 3 2 4 2 3 4 2 2" xfId="41503"/>
    <cellStyle name="Обычный 3 3 2 4 2 3 4 3" xfId="16873"/>
    <cellStyle name="Обычный 3 3 2 4 2 3 4 3 2" xfId="45158"/>
    <cellStyle name="Обычный 3 3 2 4 2 3 4 4" xfId="27200"/>
    <cellStyle name="Обычный 3 3 2 4 2 3 4 4 2" xfId="55484"/>
    <cellStyle name="Обычный 3 3 2 4 2 3 4 5" xfId="31015"/>
    <cellStyle name="Обычный 3 3 2 4 2 3 5" xfId="5651"/>
    <cellStyle name="Обычный 3 3 2 4 2 3 5 2" xfId="13219"/>
    <cellStyle name="Обычный 3 3 2 4 2 3 5 2 2" xfId="41504"/>
    <cellStyle name="Обычный 3 3 2 4 2 3 5 3" xfId="27201"/>
    <cellStyle name="Обычный 3 3 2 4 2 3 5 3 2" xfId="55485"/>
    <cellStyle name="Обычный 3 3 2 4 2 3 5 4" xfId="33940"/>
    <cellStyle name="Обычный 3 3 2 4 2 3 6" xfId="6969"/>
    <cellStyle name="Обычный 3 3 2 4 2 3 6 2" xfId="13220"/>
    <cellStyle name="Обычный 3 3 2 4 2 3 6 2 2" xfId="41505"/>
    <cellStyle name="Обычный 3 3 2 4 2 3 6 3" xfId="27202"/>
    <cellStyle name="Обычный 3 3 2 4 2 3 6 3 2" xfId="55486"/>
    <cellStyle name="Обычный 3 3 2 4 2 3 6 4" xfId="35256"/>
    <cellStyle name="Обычный 3 3 2 4 2 3 7" xfId="13211"/>
    <cellStyle name="Обычный 3 3 2 4 2 3 7 2" xfId="41496"/>
    <cellStyle name="Обычный 3 3 2 4 2 3 8" xfId="14898"/>
    <cellStyle name="Обычный 3 3 2 4 2 3 8 2" xfId="43183"/>
    <cellStyle name="Обычный 3 3 2 4 2 3 9" xfId="19821"/>
    <cellStyle name="Обычный 3 3 2 4 2 3 9 2" xfId="48105"/>
    <cellStyle name="Обычный 3 3 2 4 2 4" xfId="1482"/>
    <cellStyle name="Обычный 3 3 2 4 2 4 10" xfId="29773"/>
    <cellStyle name="Обычный 3 3 2 4 2 4 11" xfId="58422"/>
    <cellStyle name="Обычный 3 3 2 4 2 4 12" xfId="59768"/>
    <cellStyle name="Обычный 3 3 2 4 2 4 2" xfId="3458"/>
    <cellStyle name="Обычный 3 3 2 4 2 4 2 2" xfId="13222"/>
    <cellStyle name="Обычный 3 3 2 4 2 4 2 2 2" xfId="41507"/>
    <cellStyle name="Обычный 3 3 2 4 2 4 2 3" xfId="17606"/>
    <cellStyle name="Обычный 3 3 2 4 2 4 2 3 2" xfId="45891"/>
    <cellStyle name="Обычный 3 3 2 4 2 4 2 4" xfId="27204"/>
    <cellStyle name="Обычный 3 3 2 4 2 4 2 4 2" xfId="55488"/>
    <cellStyle name="Обычный 3 3 2 4 2 4 2 5" xfId="31748"/>
    <cellStyle name="Обычный 3 3 2 4 2 4 2 6" xfId="61122"/>
    <cellStyle name="Обычный 3 3 2 4 2 4 3" xfId="5653"/>
    <cellStyle name="Обычный 3 3 2 4 2 4 3 2" xfId="13223"/>
    <cellStyle name="Обычный 3 3 2 4 2 4 3 2 2" xfId="41508"/>
    <cellStyle name="Обычный 3 3 2 4 2 4 3 3" xfId="27205"/>
    <cellStyle name="Обычный 3 3 2 4 2 4 3 3 2" xfId="55489"/>
    <cellStyle name="Обычный 3 3 2 4 2 4 3 4" xfId="33942"/>
    <cellStyle name="Обычный 3 3 2 4 2 4 4" xfId="6971"/>
    <cellStyle name="Обычный 3 3 2 4 2 4 4 2" xfId="13224"/>
    <cellStyle name="Обычный 3 3 2 4 2 4 4 2 2" xfId="41509"/>
    <cellStyle name="Обычный 3 3 2 4 2 4 4 3" xfId="27206"/>
    <cellStyle name="Обычный 3 3 2 4 2 4 4 3 2" xfId="55490"/>
    <cellStyle name="Обычный 3 3 2 4 2 4 4 4" xfId="35258"/>
    <cellStyle name="Обычный 3 3 2 4 2 4 5" xfId="13221"/>
    <cellStyle name="Обычный 3 3 2 4 2 4 5 2" xfId="41506"/>
    <cellStyle name="Обычный 3 3 2 4 2 4 6" xfId="15631"/>
    <cellStyle name="Обычный 3 3 2 4 2 4 6 2" xfId="43916"/>
    <cellStyle name="Обычный 3 3 2 4 2 4 7" xfId="19823"/>
    <cellStyle name="Обычный 3 3 2 4 2 4 7 2" xfId="48107"/>
    <cellStyle name="Обычный 3 3 2 4 2 4 8" xfId="21115"/>
    <cellStyle name="Обычный 3 3 2 4 2 4 8 2" xfId="49399"/>
    <cellStyle name="Обычный 3 3 2 4 2 4 9" xfId="27203"/>
    <cellStyle name="Обычный 3 3 2 4 2 4 9 2" xfId="55487"/>
    <cellStyle name="Обычный 3 3 2 4 2 5" xfId="1738"/>
    <cellStyle name="Обычный 3 3 2 4 2 5 2" xfId="3713"/>
    <cellStyle name="Обычный 3 3 2 4 2 5 2 2" xfId="13226"/>
    <cellStyle name="Обычный 3 3 2 4 2 5 2 2 2" xfId="41511"/>
    <cellStyle name="Обычный 3 3 2 4 2 5 2 3" xfId="17861"/>
    <cellStyle name="Обычный 3 3 2 4 2 5 2 3 2" xfId="46146"/>
    <cellStyle name="Обычный 3 3 2 4 2 5 2 4" xfId="27208"/>
    <cellStyle name="Обычный 3 3 2 4 2 5 2 4 2" xfId="55492"/>
    <cellStyle name="Обычный 3 3 2 4 2 5 2 5" xfId="32003"/>
    <cellStyle name="Обычный 3 3 2 4 2 5 3" xfId="13225"/>
    <cellStyle name="Обычный 3 3 2 4 2 5 3 2" xfId="41510"/>
    <cellStyle name="Обычный 3 3 2 4 2 5 4" xfId="15886"/>
    <cellStyle name="Обычный 3 3 2 4 2 5 4 2" xfId="44171"/>
    <cellStyle name="Обычный 3 3 2 4 2 5 5" xfId="27207"/>
    <cellStyle name="Обычный 3 3 2 4 2 5 5 2" xfId="55491"/>
    <cellStyle name="Обычный 3 3 2 4 2 5 6" xfId="30028"/>
    <cellStyle name="Обычный 3 3 2 4 2 5 7" xfId="61115"/>
    <cellStyle name="Обычный 3 3 2 4 2 6" xfId="2396"/>
    <cellStyle name="Обычный 3 3 2 4 2 6 2" xfId="13227"/>
    <cellStyle name="Обычный 3 3 2 4 2 6 2 2" xfId="41512"/>
    <cellStyle name="Обычный 3 3 2 4 2 6 3" xfId="16544"/>
    <cellStyle name="Обычный 3 3 2 4 2 6 3 2" xfId="44829"/>
    <cellStyle name="Обычный 3 3 2 4 2 6 4" xfId="27209"/>
    <cellStyle name="Обычный 3 3 2 4 2 6 4 2" xfId="55493"/>
    <cellStyle name="Обычный 3 3 2 4 2 6 5" xfId="30686"/>
    <cellStyle name="Обычный 3 3 2 4 2 7" xfId="4371"/>
    <cellStyle name="Обычный 3 3 2 4 2 7 2" xfId="13228"/>
    <cellStyle name="Обычный 3 3 2 4 2 7 2 2" xfId="41513"/>
    <cellStyle name="Обычный 3 3 2 4 2 7 3" xfId="18519"/>
    <cellStyle name="Обычный 3 3 2 4 2 7 3 2" xfId="46804"/>
    <cellStyle name="Обычный 3 3 2 4 2 7 4" xfId="27210"/>
    <cellStyle name="Обычный 3 3 2 4 2 7 4 2" xfId="55494"/>
    <cellStyle name="Обычный 3 3 2 4 2 7 5" xfId="32661"/>
    <cellStyle name="Обычный 3 3 2 4 2 8" xfId="4534"/>
    <cellStyle name="Обычный 3 3 2 4 2 8 2" xfId="13229"/>
    <cellStyle name="Обычный 3 3 2 4 2 8 2 2" xfId="41514"/>
    <cellStyle name="Обычный 3 3 2 4 2 8 3" xfId="18682"/>
    <cellStyle name="Обычный 3 3 2 4 2 8 3 2" xfId="46967"/>
    <cellStyle name="Обычный 3 3 2 4 2 8 4" xfId="27211"/>
    <cellStyle name="Обычный 3 3 2 4 2 8 4 2" xfId="55495"/>
    <cellStyle name="Обычный 3 3 2 4 2 8 5" xfId="32824"/>
    <cellStyle name="Обычный 3 3 2 4 2 9" xfId="5646"/>
    <cellStyle name="Обычный 3 3 2 4 2 9 2" xfId="13230"/>
    <cellStyle name="Обычный 3 3 2 4 2 9 2 2" xfId="41515"/>
    <cellStyle name="Обычный 3 3 2 4 2 9 3" xfId="27212"/>
    <cellStyle name="Обычный 3 3 2 4 2 9 3 2" xfId="55496"/>
    <cellStyle name="Обычный 3 3 2 4 2 9 4" xfId="33935"/>
    <cellStyle name="Обычный 3 3 2 4 20" xfId="56990"/>
    <cellStyle name="Обычный 3 3 2 4 21" xfId="57284"/>
    <cellStyle name="Обычный 3 3 2 4 22" xfId="58414"/>
    <cellStyle name="Обычный 3 3 2 4 23" xfId="59760"/>
    <cellStyle name="Обычный 3 3 2 4 3" xfId="573"/>
    <cellStyle name="Обычный 3 3 2 4 3 10" xfId="19824"/>
    <cellStyle name="Обычный 3 3 2 4 3 10 2" xfId="48108"/>
    <cellStyle name="Обычный 3 3 2 4 3 11" xfId="21116"/>
    <cellStyle name="Обычный 3 3 2 4 3 11 2" xfId="49400"/>
    <cellStyle name="Обычный 3 3 2 4 3 12" xfId="27213"/>
    <cellStyle name="Обычный 3 3 2 4 3 12 2" xfId="55497"/>
    <cellStyle name="Обычный 3 3 2 4 3 13" xfId="28874"/>
    <cellStyle name="Обычный 3 3 2 4 3 14" xfId="58423"/>
    <cellStyle name="Обычный 3 3 2 4 3 15" xfId="59769"/>
    <cellStyle name="Обычный 3 3 2 4 3 2" xfId="911"/>
    <cellStyle name="Обычный 3 3 2 4 3 2 10" xfId="21117"/>
    <cellStyle name="Обычный 3 3 2 4 3 2 10 2" xfId="49401"/>
    <cellStyle name="Обычный 3 3 2 4 3 2 11" xfId="27214"/>
    <cellStyle name="Обычный 3 3 2 4 3 2 11 2" xfId="55498"/>
    <cellStyle name="Обычный 3 3 2 4 3 2 12" xfId="29203"/>
    <cellStyle name="Обычный 3 3 2 4 3 2 13" xfId="58424"/>
    <cellStyle name="Обычный 3 3 2 4 3 2 14" xfId="59770"/>
    <cellStyle name="Обычный 3 3 2 4 3 2 2" xfId="1487"/>
    <cellStyle name="Обычный 3 3 2 4 3 2 2 10" xfId="29778"/>
    <cellStyle name="Обычный 3 3 2 4 3 2 2 11" xfId="58425"/>
    <cellStyle name="Обычный 3 3 2 4 3 2 2 12" xfId="59771"/>
    <cellStyle name="Обычный 3 3 2 4 3 2 2 2" xfId="3463"/>
    <cellStyle name="Обычный 3 3 2 4 3 2 2 2 2" xfId="13234"/>
    <cellStyle name="Обычный 3 3 2 4 3 2 2 2 2 2" xfId="41519"/>
    <cellStyle name="Обычный 3 3 2 4 3 2 2 2 3" xfId="17611"/>
    <cellStyle name="Обычный 3 3 2 4 3 2 2 2 3 2" xfId="45896"/>
    <cellStyle name="Обычный 3 3 2 4 3 2 2 2 4" xfId="27216"/>
    <cellStyle name="Обычный 3 3 2 4 3 2 2 2 4 2" xfId="55500"/>
    <cellStyle name="Обычный 3 3 2 4 3 2 2 2 5" xfId="31753"/>
    <cellStyle name="Обычный 3 3 2 4 3 2 2 2 6" xfId="61125"/>
    <cellStyle name="Обычный 3 3 2 4 3 2 2 3" xfId="5656"/>
    <cellStyle name="Обычный 3 3 2 4 3 2 2 3 2" xfId="13235"/>
    <cellStyle name="Обычный 3 3 2 4 3 2 2 3 2 2" xfId="41520"/>
    <cellStyle name="Обычный 3 3 2 4 3 2 2 3 3" xfId="27217"/>
    <cellStyle name="Обычный 3 3 2 4 3 2 2 3 3 2" xfId="55501"/>
    <cellStyle name="Обычный 3 3 2 4 3 2 2 3 4" xfId="33945"/>
    <cellStyle name="Обычный 3 3 2 4 3 2 2 4" xfId="6974"/>
    <cellStyle name="Обычный 3 3 2 4 3 2 2 4 2" xfId="13236"/>
    <cellStyle name="Обычный 3 3 2 4 3 2 2 4 2 2" xfId="41521"/>
    <cellStyle name="Обычный 3 3 2 4 3 2 2 4 3" xfId="27218"/>
    <cellStyle name="Обычный 3 3 2 4 3 2 2 4 3 2" xfId="55502"/>
    <cellStyle name="Обычный 3 3 2 4 3 2 2 4 4" xfId="35261"/>
    <cellStyle name="Обычный 3 3 2 4 3 2 2 5" xfId="13233"/>
    <cellStyle name="Обычный 3 3 2 4 3 2 2 5 2" xfId="41518"/>
    <cellStyle name="Обычный 3 3 2 4 3 2 2 6" xfId="15636"/>
    <cellStyle name="Обычный 3 3 2 4 3 2 2 6 2" xfId="43921"/>
    <cellStyle name="Обычный 3 3 2 4 3 2 2 7" xfId="19826"/>
    <cellStyle name="Обычный 3 3 2 4 3 2 2 7 2" xfId="48110"/>
    <cellStyle name="Обычный 3 3 2 4 3 2 2 8" xfId="21118"/>
    <cellStyle name="Обычный 3 3 2 4 3 2 2 8 2" xfId="49402"/>
    <cellStyle name="Обычный 3 3 2 4 3 2 2 9" xfId="27215"/>
    <cellStyle name="Обычный 3 3 2 4 3 2 2 9 2" xfId="55499"/>
    <cellStyle name="Обычный 3 3 2 4 3 2 3" xfId="2230"/>
    <cellStyle name="Обычный 3 3 2 4 3 2 3 2" xfId="4205"/>
    <cellStyle name="Обычный 3 3 2 4 3 2 3 2 2" xfId="13238"/>
    <cellStyle name="Обычный 3 3 2 4 3 2 3 2 2 2" xfId="41523"/>
    <cellStyle name="Обычный 3 3 2 4 3 2 3 2 3" xfId="18353"/>
    <cellStyle name="Обычный 3 3 2 4 3 2 3 2 3 2" xfId="46638"/>
    <cellStyle name="Обычный 3 3 2 4 3 2 3 2 4" xfId="27220"/>
    <cellStyle name="Обычный 3 3 2 4 3 2 3 2 4 2" xfId="55504"/>
    <cellStyle name="Обычный 3 3 2 4 3 2 3 2 5" xfId="32495"/>
    <cellStyle name="Обычный 3 3 2 4 3 2 3 3" xfId="13237"/>
    <cellStyle name="Обычный 3 3 2 4 3 2 3 3 2" xfId="41522"/>
    <cellStyle name="Обычный 3 3 2 4 3 2 3 4" xfId="16378"/>
    <cellStyle name="Обычный 3 3 2 4 3 2 3 4 2" xfId="44663"/>
    <cellStyle name="Обычный 3 3 2 4 3 2 3 5" xfId="27219"/>
    <cellStyle name="Обычный 3 3 2 4 3 2 3 5 2" xfId="55503"/>
    <cellStyle name="Обычный 3 3 2 4 3 2 3 6" xfId="30520"/>
    <cellStyle name="Обычный 3 3 2 4 3 2 3 7" xfId="61124"/>
    <cellStyle name="Обычный 3 3 2 4 3 2 4" xfId="2888"/>
    <cellStyle name="Обычный 3 3 2 4 3 2 4 2" xfId="13239"/>
    <cellStyle name="Обычный 3 3 2 4 3 2 4 2 2" xfId="41524"/>
    <cellStyle name="Обычный 3 3 2 4 3 2 4 3" xfId="17036"/>
    <cellStyle name="Обычный 3 3 2 4 3 2 4 3 2" xfId="45321"/>
    <cellStyle name="Обычный 3 3 2 4 3 2 4 4" xfId="27221"/>
    <cellStyle name="Обычный 3 3 2 4 3 2 4 4 2" xfId="55505"/>
    <cellStyle name="Обычный 3 3 2 4 3 2 4 5" xfId="31178"/>
    <cellStyle name="Обычный 3 3 2 4 3 2 5" xfId="5655"/>
    <cellStyle name="Обычный 3 3 2 4 3 2 5 2" xfId="13240"/>
    <cellStyle name="Обычный 3 3 2 4 3 2 5 2 2" xfId="41525"/>
    <cellStyle name="Обычный 3 3 2 4 3 2 5 3" xfId="27222"/>
    <cellStyle name="Обычный 3 3 2 4 3 2 5 3 2" xfId="55506"/>
    <cellStyle name="Обычный 3 3 2 4 3 2 5 4" xfId="33944"/>
    <cellStyle name="Обычный 3 3 2 4 3 2 6" xfId="6973"/>
    <cellStyle name="Обычный 3 3 2 4 3 2 6 2" xfId="13241"/>
    <cellStyle name="Обычный 3 3 2 4 3 2 6 2 2" xfId="41526"/>
    <cellStyle name="Обычный 3 3 2 4 3 2 6 3" xfId="27223"/>
    <cellStyle name="Обычный 3 3 2 4 3 2 6 3 2" xfId="55507"/>
    <cellStyle name="Обычный 3 3 2 4 3 2 6 4" xfId="35260"/>
    <cellStyle name="Обычный 3 3 2 4 3 2 7" xfId="13232"/>
    <cellStyle name="Обычный 3 3 2 4 3 2 7 2" xfId="41517"/>
    <cellStyle name="Обычный 3 3 2 4 3 2 8" xfId="15061"/>
    <cellStyle name="Обычный 3 3 2 4 3 2 8 2" xfId="43346"/>
    <cellStyle name="Обычный 3 3 2 4 3 2 9" xfId="19825"/>
    <cellStyle name="Обычный 3 3 2 4 3 2 9 2" xfId="48109"/>
    <cellStyle name="Обычный 3 3 2 4 3 3" xfId="1486"/>
    <cellStyle name="Обычный 3 3 2 4 3 3 10" xfId="29777"/>
    <cellStyle name="Обычный 3 3 2 4 3 3 11" xfId="58426"/>
    <cellStyle name="Обычный 3 3 2 4 3 3 12" xfId="59772"/>
    <cellStyle name="Обычный 3 3 2 4 3 3 2" xfId="3462"/>
    <cellStyle name="Обычный 3 3 2 4 3 3 2 2" xfId="13243"/>
    <cellStyle name="Обычный 3 3 2 4 3 3 2 2 2" xfId="41528"/>
    <cellStyle name="Обычный 3 3 2 4 3 3 2 3" xfId="17610"/>
    <cellStyle name="Обычный 3 3 2 4 3 3 2 3 2" xfId="45895"/>
    <cellStyle name="Обычный 3 3 2 4 3 3 2 4" xfId="27225"/>
    <cellStyle name="Обычный 3 3 2 4 3 3 2 4 2" xfId="55509"/>
    <cellStyle name="Обычный 3 3 2 4 3 3 2 5" xfId="31752"/>
    <cellStyle name="Обычный 3 3 2 4 3 3 2 6" xfId="61126"/>
    <cellStyle name="Обычный 3 3 2 4 3 3 3" xfId="5657"/>
    <cellStyle name="Обычный 3 3 2 4 3 3 3 2" xfId="13244"/>
    <cellStyle name="Обычный 3 3 2 4 3 3 3 2 2" xfId="41529"/>
    <cellStyle name="Обычный 3 3 2 4 3 3 3 3" xfId="27226"/>
    <cellStyle name="Обычный 3 3 2 4 3 3 3 3 2" xfId="55510"/>
    <cellStyle name="Обычный 3 3 2 4 3 3 3 4" xfId="33946"/>
    <cellStyle name="Обычный 3 3 2 4 3 3 4" xfId="6975"/>
    <cellStyle name="Обычный 3 3 2 4 3 3 4 2" xfId="13245"/>
    <cellStyle name="Обычный 3 3 2 4 3 3 4 2 2" xfId="41530"/>
    <cellStyle name="Обычный 3 3 2 4 3 3 4 3" xfId="27227"/>
    <cellStyle name="Обычный 3 3 2 4 3 3 4 3 2" xfId="55511"/>
    <cellStyle name="Обычный 3 3 2 4 3 3 4 4" xfId="35262"/>
    <cellStyle name="Обычный 3 3 2 4 3 3 5" xfId="13242"/>
    <cellStyle name="Обычный 3 3 2 4 3 3 5 2" xfId="41527"/>
    <cellStyle name="Обычный 3 3 2 4 3 3 6" xfId="15635"/>
    <cellStyle name="Обычный 3 3 2 4 3 3 6 2" xfId="43920"/>
    <cellStyle name="Обычный 3 3 2 4 3 3 7" xfId="19827"/>
    <cellStyle name="Обычный 3 3 2 4 3 3 7 2" xfId="48111"/>
    <cellStyle name="Обычный 3 3 2 4 3 3 8" xfId="21119"/>
    <cellStyle name="Обычный 3 3 2 4 3 3 8 2" xfId="49403"/>
    <cellStyle name="Обычный 3 3 2 4 3 3 9" xfId="27224"/>
    <cellStyle name="Обычный 3 3 2 4 3 3 9 2" xfId="55508"/>
    <cellStyle name="Обычный 3 3 2 4 3 4" xfId="1901"/>
    <cellStyle name="Обычный 3 3 2 4 3 4 2" xfId="3876"/>
    <cellStyle name="Обычный 3 3 2 4 3 4 2 2" xfId="13247"/>
    <cellStyle name="Обычный 3 3 2 4 3 4 2 2 2" xfId="41532"/>
    <cellStyle name="Обычный 3 3 2 4 3 4 2 3" xfId="18024"/>
    <cellStyle name="Обычный 3 3 2 4 3 4 2 3 2" xfId="46309"/>
    <cellStyle name="Обычный 3 3 2 4 3 4 2 4" xfId="27229"/>
    <cellStyle name="Обычный 3 3 2 4 3 4 2 4 2" xfId="55513"/>
    <cellStyle name="Обычный 3 3 2 4 3 4 2 5" xfId="32166"/>
    <cellStyle name="Обычный 3 3 2 4 3 4 3" xfId="13246"/>
    <cellStyle name="Обычный 3 3 2 4 3 4 3 2" xfId="41531"/>
    <cellStyle name="Обычный 3 3 2 4 3 4 4" xfId="16049"/>
    <cellStyle name="Обычный 3 3 2 4 3 4 4 2" xfId="44334"/>
    <cellStyle name="Обычный 3 3 2 4 3 4 5" xfId="27228"/>
    <cellStyle name="Обычный 3 3 2 4 3 4 5 2" xfId="55512"/>
    <cellStyle name="Обычный 3 3 2 4 3 4 6" xfId="30191"/>
    <cellStyle name="Обычный 3 3 2 4 3 4 7" xfId="61123"/>
    <cellStyle name="Обычный 3 3 2 4 3 5" xfId="2559"/>
    <cellStyle name="Обычный 3 3 2 4 3 5 2" xfId="13248"/>
    <cellStyle name="Обычный 3 3 2 4 3 5 2 2" xfId="41533"/>
    <cellStyle name="Обычный 3 3 2 4 3 5 3" xfId="16707"/>
    <cellStyle name="Обычный 3 3 2 4 3 5 3 2" xfId="44992"/>
    <cellStyle name="Обычный 3 3 2 4 3 5 4" xfId="27230"/>
    <cellStyle name="Обычный 3 3 2 4 3 5 4 2" xfId="55514"/>
    <cellStyle name="Обычный 3 3 2 4 3 5 5" xfId="30849"/>
    <cellStyle name="Обычный 3 3 2 4 3 6" xfId="5654"/>
    <cellStyle name="Обычный 3 3 2 4 3 6 2" xfId="13249"/>
    <cellStyle name="Обычный 3 3 2 4 3 6 2 2" xfId="41534"/>
    <cellStyle name="Обычный 3 3 2 4 3 6 3" xfId="27231"/>
    <cellStyle name="Обычный 3 3 2 4 3 6 3 2" xfId="55515"/>
    <cellStyle name="Обычный 3 3 2 4 3 6 4" xfId="33943"/>
    <cellStyle name="Обычный 3 3 2 4 3 7" xfId="6972"/>
    <cellStyle name="Обычный 3 3 2 4 3 7 2" xfId="13250"/>
    <cellStyle name="Обычный 3 3 2 4 3 7 2 2" xfId="41535"/>
    <cellStyle name="Обычный 3 3 2 4 3 7 3" xfId="27232"/>
    <cellStyle name="Обычный 3 3 2 4 3 7 3 2" xfId="55516"/>
    <cellStyle name="Обычный 3 3 2 4 3 7 4" xfId="35259"/>
    <cellStyle name="Обычный 3 3 2 4 3 8" xfId="13231"/>
    <cellStyle name="Обычный 3 3 2 4 3 8 2" xfId="41516"/>
    <cellStyle name="Обычный 3 3 2 4 3 9" xfId="14732"/>
    <cellStyle name="Обычный 3 3 2 4 3 9 2" xfId="43017"/>
    <cellStyle name="Обычный 3 3 2 4 4" xfId="745"/>
    <cellStyle name="Обычный 3 3 2 4 4 10" xfId="21120"/>
    <cellStyle name="Обычный 3 3 2 4 4 10 2" xfId="49404"/>
    <cellStyle name="Обычный 3 3 2 4 4 11" xfId="27233"/>
    <cellStyle name="Обычный 3 3 2 4 4 11 2" xfId="55517"/>
    <cellStyle name="Обычный 3 3 2 4 4 12" xfId="29039"/>
    <cellStyle name="Обычный 3 3 2 4 4 13" xfId="58427"/>
    <cellStyle name="Обычный 3 3 2 4 4 14" xfId="59773"/>
    <cellStyle name="Обычный 3 3 2 4 4 2" xfId="1488"/>
    <cellStyle name="Обычный 3 3 2 4 4 2 10" xfId="29779"/>
    <cellStyle name="Обычный 3 3 2 4 4 2 11" xfId="58428"/>
    <cellStyle name="Обычный 3 3 2 4 4 2 12" xfId="59774"/>
    <cellStyle name="Обычный 3 3 2 4 4 2 2" xfId="3464"/>
    <cellStyle name="Обычный 3 3 2 4 4 2 2 2" xfId="13253"/>
    <cellStyle name="Обычный 3 3 2 4 4 2 2 2 2" xfId="41538"/>
    <cellStyle name="Обычный 3 3 2 4 4 2 2 3" xfId="17612"/>
    <cellStyle name="Обычный 3 3 2 4 4 2 2 3 2" xfId="45897"/>
    <cellStyle name="Обычный 3 3 2 4 4 2 2 4" xfId="27235"/>
    <cellStyle name="Обычный 3 3 2 4 4 2 2 4 2" xfId="55519"/>
    <cellStyle name="Обычный 3 3 2 4 4 2 2 5" xfId="31754"/>
    <cellStyle name="Обычный 3 3 2 4 4 2 2 6" xfId="61128"/>
    <cellStyle name="Обычный 3 3 2 4 4 2 3" xfId="5659"/>
    <cellStyle name="Обычный 3 3 2 4 4 2 3 2" xfId="13254"/>
    <cellStyle name="Обычный 3 3 2 4 4 2 3 2 2" xfId="41539"/>
    <cellStyle name="Обычный 3 3 2 4 4 2 3 3" xfId="27236"/>
    <cellStyle name="Обычный 3 3 2 4 4 2 3 3 2" xfId="55520"/>
    <cellStyle name="Обычный 3 3 2 4 4 2 3 4" xfId="33948"/>
    <cellStyle name="Обычный 3 3 2 4 4 2 4" xfId="6977"/>
    <cellStyle name="Обычный 3 3 2 4 4 2 4 2" xfId="13255"/>
    <cellStyle name="Обычный 3 3 2 4 4 2 4 2 2" xfId="41540"/>
    <cellStyle name="Обычный 3 3 2 4 4 2 4 3" xfId="27237"/>
    <cellStyle name="Обычный 3 3 2 4 4 2 4 3 2" xfId="55521"/>
    <cellStyle name="Обычный 3 3 2 4 4 2 4 4" xfId="35264"/>
    <cellStyle name="Обычный 3 3 2 4 4 2 5" xfId="13252"/>
    <cellStyle name="Обычный 3 3 2 4 4 2 5 2" xfId="41537"/>
    <cellStyle name="Обычный 3 3 2 4 4 2 6" xfId="15637"/>
    <cellStyle name="Обычный 3 3 2 4 4 2 6 2" xfId="43922"/>
    <cellStyle name="Обычный 3 3 2 4 4 2 7" xfId="19829"/>
    <cellStyle name="Обычный 3 3 2 4 4 2 7 2" xfId="48113"/>
    <cellStyle name="Обычный 3 3 2 4 4 2 8" xfId="21121"/>
    <cellStyle name="Обычный 3 3 2 4 4 2 8 2" xfId="49405"/>
    <cellStyle name="Обычный 3 3 2 4 4 2 9" xfId="27234"/>
    <cellStyle name="Обычный 3 3 2 4 4 2 9 2" xfId="55518"/>
    <cellStyle name="Обычный 3 3 2 4 4 3" xfId="2066"/>
    <cellStyle name="Обычный 3 3 2 4 4 3 2" xfId="4041"/>
    <cellStyle name="Обычный 3 3 2 4 4 3 2 2" xfId="13257"/>
    <cellStyle name="Обычный 3 3 2 4 4 3 2 2 2" xfId="41542"/>
    <cellStyle name="Обычный 3 3 2 4 4 3 2 3" xfId="18189"/>
    <cellStyle name="Обычный 3 3 2 4 4 3 2 3 2" xfId="46474"/>
    <cellStyle name="Обычный 3 3 2 4 4 3 2 4" xfId="27239"/>
    <cellStyle name="Обычный 3 3 2 4 4 3 2 4 2" xfId="55523"/>
    <cellStyle name="Обычный 3 3 2 4 4 3 2 5" xfId="32331"/>
    <cellStyle name="Обычный 3 3 2 4 4 3 3" xfId="13256"/>
    <cellStyle name="Обычный 3 3 2 4 4 3 3 2" xfId="41541"/>
    <cellStyle name="Обычный 3 3 2 4 4 3 4" xfId="16214"/>
    <cellStyle name="Обычный 3 3 2 4 4 3 4 2" xfId="44499"/>
    <cellStyle name="Обычный 3 3 2 4 4 3 5" xfId="27238"/>
    <cellStyle name="Обычный 3 3 2 4 4 3 5 2" xfId="55522"/>
    <cellStyle name="Обычный 3 3 2 4 4 3 6" xfId="30356"/>
    <cellStyle name="Обычный 3 3 2 4 4 3 7" xfId="61127"/>
    <cellStyle name="Обычный 3 3 2 4 4 4" xfId="2724"/>
    <cellStyle name="Обычный 3 3 2 4 4 4 2" xfId="13258"/>
    <cellStyle name="Обычный 3 3 2 4 4 4 2 2" xfId="41543"/>
    <cellStyle name="Обычный 3 3 2 4 4 4 3" xfId="16872"/>
    <cellStyle name="Обычный 3 3 2 4 4 4 3 2" xfId="45157"/>
    <cellStyle name="Обычный 3 3 2 4 4 4 4" xfId="27240"/>
    <cellStyle name="Обычный 3 3 2 4 4 4 4 2" xfId="55524"/>
    <cellStyle name="Обычный 3 3 2 4 4 4 5" xfId="31014"/>
    <cellStyle name="Обычный 3 3 2 4 4 5" xfId="5658"/>
    <cellStyle name="Обычный 3 3 2 4 4 5 2" xfId="13259"/>
    <cellStyle name="Обычный 3 3 2 4 4 5 2 2" xfId="41544"/>
    <cellStyle name="Обычный 3 3 2 4 4 5 3" xfId="27241"/>
    <cellStyle name="Обычный 3 3 2 4 4 5 3 2" xfId="55525"/>
    <cellStyle name="Обычный 3 3 2 4 4 5 4" xfId="33947"/>
    <cellStyle name="Обычный 3 3 2 4 4 6" xfId="6976"/>
    <cellStyle name="Обычный 3 3 2 4 4 6 2" xfId="13260"/>
    <cellStyle name="Обычный 3 3 2 4 4 6 2 2" xfId="41545"/>
    <cellStyle name="Обычный 3 3 2 4 4 6 3" xfId="27242"/>
    <cellStyle name="Обычный 3 3 2 4 4 6 3 2" xfId="55526"/>
    <cellStyle name="Обычный 3 3 2 4 4 6 4" xfId="35263"/>
    <cellStyle name="Обычный 3 3 2 4 4 7" xfId="13251"/>
    <cellStyle name="Обычный 3 3 2 4 4 7 2" xfId="41536"/>
    <cellStyle name="Обычный 3 3 2 4 4 8" xfId="14897"/>
    <cellStyle name="Обычный 3 3 2 4 4 8 2" xfId="43182"/>
    <cellStyle name="Обычный 3 3 2 4 4 9" xfId="19828"/>
    <cellStyle name="Обычный 3 3 2 4 4 9 2" xfId="48112"/>
    <cellStyle name="Обычный 3 3 2 4 5" xfId="1481"/>
    <cellStyle name="Обычный 3 3 2 4 5 10" xfId="29772"/>
    <cellStyle name="Обычный 3 3 2 4 5 11" xfId="58429"/>
    <cellStyle name="Обычный 3 3 2 4 5 12" xfId="59775"/>
    <cellStyle name="Обычный 3 3 2 4 5 2" xfId="3457"/>
    <cellStyle name="Обычный 3 3 2 4 5 2 2" xfId="13262"/>
    <cellStyle name="Обычный 3 3 2 4 5 2 2 2" xfId="41547"/>
    <cellStyle name="Обычный 3 3 2 4 5 2 3" xfId="17605"/>
    <cellStyle name="Обычный 3 3 2 4 5 2 3 2" xfId="45890"/>
    <cellStyle name="Обычный 3 3 2 4 5 2 4" xfId="27244"/>
    <cellStyle name="Обычный 3 3 2 4 5 2 4 2" xfId="55528"/>
    <cellStyle name="Обычный 3 3 2 4 5 2 5" xfId="31747"/>
    <cellStyle name="Обычный 3 3 2 4 5 2 6" xfId="61129"/>
    <cellStyle name="Обычный 3 3 2 4 5 3" xfId="5660"/>
    <cellStyle name="Обычный 3 3 2 4 5 3 2" xfId="13263"/>
    <cellStyle name="Обычный 3 3 2 4 5 3 2 2" xfId="41548"/>
    <cellStyle name="Обычный 3 3 2 4 5 3 3" xfId="27245"/>
    <cellStyle name="Обычный 3 3 2 4 5 3 3 2" xfId="55529"/>
    <cellStyle name="Обычный 3 3 2 4 5 3 4" xfId="33949"/>
    <cellStyle name="Обычный 3 3 2 4 5 4" xfId="6978"/>
    <cellStyle name="Обычный 3 3 2 4 5 4 2" xfId="13264"/>
    <cellStyle name="Обычный 3 3 2 4 5 4 2 2" xfId="41549"/>
    <cellStyle name="Обычный 3 3 2 4 5 4 3" xfId="27246"/>
    <cellStyle name="Обычный 3 3 2 4 5 4 3 2" xfId="55530"/>
    <cellStyle name="Обычный 3 3 2 4 5 4 4" xfId="35265"/>
    <cellStyle name="Обычный 3 3 2 4 5 5" xfId="13261"/>
    <cellStyle name="Обычный 3 3 2 4 5 5 2" xfId="41546"/>
    <cellStyle name="Обычный 3 3 2 4 5 6" xfId="15630"/>
    <cellStyle name="Обычный 3 3 2 4 5 6 2" xfId="43915"/>
    <cellStyle name="Обычный 3 3 2 4 5 7" xfId="19830"/>
    <cellStyle name="Обычный 3 3 2 4 5 7 2" xfId="48114"/>
    <cellStyle name="Обычный 3 3 2 4 5 8" xfId="21122"/>
    <cellStyle name="Обычный 3 3 2 4 5 8 2" xfId="49406"/>
    <cellStyle name="Обычный 3 3 2 4 5 9" xfId="27243"/>
    <cellStyle name="Обычный 3 3 2 4 5 9 2" xfId="55527"/>
    <cellStyle name="Обычный 3 3 2 4 6" xfId="1737"/>
    <cellStyle name="Обычный 3 3 2 4 6 2" xfId="3712"/>
    <cellStyle name="Обычный 3 3 2 4 6 2 2" xfId="13266"/>
    <cellStyle name="Обычный 3 3 2 4 6 2 2 2" xfId="41551"/>
    <cellStyle name="Обычный 3 3 2 4 6 2 3" xfId="17860"/>
    <cellStyle name="Обычный 3 3 2 4 6 2 3 2" xfId="46145"/>
    <cellStyle name="Обычный 3 3 2 4 6 2 4" xfId="27248"/>
    <cellStyle name="Обычный 3 3 2 4 6 2 4 2" xfId="55532"/>
    <cellStyle name="Обычный 3 3 2 4 6 2 5" xfId="32002"/>
    <cellStyle name="Обычный 3 3 2 4 6 3" xfId="13265"/>
    <cellStyle name="Обычный 3 3 2 4 6 3 2" xfId="41550"/>
    <cellStyle name="Обычный 3 3 2 4 6 4" xfId="15885"/>
    <cellStyle name="Обычный 3 3 2 4 6 4 2" xfId="44170"/>
    <cellStyle name="Обычный 3 3 2 4 6 5" xfId="27247"/>
    <cellStyle name="Обычный 3 3 2 4 6 5 2" xfId="55531"/>
    <cellStyle name="Обычный 3 3 2 4 6 6" xfId="30027"/>
    <cellStyle name="Обычный 3 3 2 4 6 7" xfId="61114"/>
    <cellStyle name="Обычный 3 3 2 4 7" xfId="2395"/>
    <cellStyle name="Обычный 3 3 2 4 7 2" xfId="13267"/>
    <cellStyle name="Обычный 3 3 2 4 7 2 2" xfId="41552"/>
    <cellStyle name="Обычный 3 3 2 4 7 3" xfId="16543"/>
    <cellStyle name="Обычный 3 3 2 4 7 3 2" xfId="44828"/>
    <cellStyle name="Обычный 3 3 2 4 7 4" xfId="27249"/>
    <cellStyle name="Обычный 3 3 2 4 7 4 2" xfId="55533"/>
    <cellStyle name="Обычный 3 3 2 4 7 5" xfId="30685"/>
    <cellStyle name="Обычный 3 3 2 4 8" xfId="4370"/>
    <cellStyle name="Обычный 3 3 2 4 8 2" xfId="13268"/>
    <cellStyle name="Обычный 3 3 2 4 8 2 2" xfId="41553"/>
    <cellStyle name="Обычный 3 3 2 4 8 3" xfId="18518"/>
    <cellStyle name="Обычный 3 3 2 4 8 3 2" xfId="46803"/>
    <cellStyle name="Обычный 3 3 2 4 8 4" xfId="27250"/>
    <cellStyle name="Обычный 3 3 2 4 8 4 2" xfId="55534"/>
    <cellStyle name="Обычный 3 3 2 4 8 5" xfId="32660"/>
    <cellStyle name="Обычный 3 3 2 4 9" xfId="4533"/>
    <cellStyle name="Обычный 3 3 2 4 9 2" xfId="13269"/>
    <cellStyle name="Обычный 3 3 2 4 9 2 2" xfId="41554"/>
    <cellStyle name="Обычный 3 3 2 4 9 3" xfId="18681"/>
    <cellStyle name="Обычный 3 3 2 4 9 3 2" xfId="46966"/>
    <cellStyle name="Обычный 3 3 2 4 9 4" xfId="27251"/>
    <cellStyle name="Обычный 3 3 2 4 9 4 2" xfId="55535"/>
    <cellStyle name="Обычный 3 3 2 4 9 5" xfId="32823"/>
    <cellStyle name="Обычный 3 3 2 5" xfId="333"/>
    <cellStyle name="Обычный 3 3 2 5 10" xfId="6979"/>
    <cellStyle name="Обычный 3 3 2 5 10 2" xfId="13271"/>
    <cellStyle name="Обычный 3 3 2 5 10 2 2" xfId="41556"/>
    <cellStyle name="Обычный 3 3 2 5 10 3" xfId="27253"/>
    <cellStyle name="Обычный 3 3 2 5 10 3 2" xfId="55537"/>
    <cellStyle name="Обычный 3 3 2 5 10 4" xfId="35266"/>
    <cellStyle name="Обычный 3 3 2 5 11" xfId="7334"/>
    <cellStyle name="Обычный 3 3 2 5 11 2" xfId="13272"/>
    <cellStyle name="Обычный 3 3 2 5 11 2 2" xfId="41557"/>
    <cellStyle name="Обычный 3 3 2 5 11 3" xfId="27254"/>
    <cellStyle name="Обычный 3 3 2 5 11 3 2" xfId="55538"/>
    <cellStyle name="Обычный 3 3 2 5 11 4" xfId="35619"/>
    <cellStyle name="Обычный 3 3 2 5 12" xfId="13270"/>
    <cellStyle name="Обычный 3 3 2 5 12 2" xfId="41555"/>
    <cellStyle name="Обычный 3 3 2 5 13" xfId="14570"/>
    <cellStyle name="Обычный 3 3 2 5 13 2" xfId="42855"/>
    <cellStyle name="Обычный 3 3 2 5 14" xfId="18845"/>
    <cellStyle name="Обычный 3 3 2 5 14 2" xfId="47129"/>
    <cellStyle name="Обычный 3 3 2 5 15" xfId="21123"/>
    <cellStyle name="Обычный 3 3 2 5 15 2" xfId="49407"/>
    <cellStyle name="Обычный 3 3 2 5 16" xfId="27252"/>
    <cellStyle name="Обычный 3 3 2 5 16 2" xfId="55536"/>
    <cellStyle name="Обычный 3 3 2 5 17" xfId="28548"/>
    <cellStyle name="Обычный 3 3 2 5 17 2" xfId="56832"/>
    <cellStyle name="Обычный 3 3 2 5 18" xfId="28712"/>
    <cellStyle name="Обычный 3 3 2 5 19" xfId="56992"/>
    <cellStyle name="Обычный 3 3 2 5 2" xfId="575"/>
    <cellStyle name="Обычный 3 3 2 5 2 10" xfId="19831"/>
    <cellStyle name="Обычный 3 3 2 5 2 10 2" xfId="48115"/>
    <cellStyle name="Обычный 3 3 2 5 2 11" xfId="21124"/>
    <cellStyle name="Обычный 3 3 2 5 2 11 2" xfId="49408"/>
    <cellStyle name="Обычный 3 3 2 5 2 12" xfId="27255"/>
    <cellStyle name="Обычный 3 3 2 5 2 12 2" xfId="55539"/>
    <cellStyle name="Обычный 3 3 2 5 2 13" xfId="28876"/>
    <cellStyle name="Обычный 3 3 2 5 2 14" xfId="58431"/>
    <cellStyle name="Обычный 3 3 2 5 2 15" xfId="59777"/>
    <cellStyle name="Обычный 3 3 2 5 2 2" xfId="913"/>
    <cellStyle name="Обычный 3 3 2 5 2 2 10" xfId="21125"/>
    <cellStyle name="Обычный 3 3 2 5 2 2 10 2" xfId="49409"/>
    <cellStyle name="Обычный 3 3 2 5 2 2 11" xfId="27256"/>
    <cellStyle name="Обычный 3 3 2 5 2 2 11 2" xfId="55540"/>
    <cellStyle name="Обычный 3 3 2 5 2 2 12" xfId="29205"/>
    <cellStyle name="Обычный 3 3 2 5 2 2 13" xfId="58432"/>
    <cellStyle name="Обычный 3 3 2 5 2 2 14" xfId="59778"/>
    <cellStyle name="Обычный 3 3 2 5 2 2 2" xfId="1491"/>
    <cellStyle name="Обычный 3 3 2 5 2 2 2 10" xfId="29782"/>
    <cellStyle name="Обычный 3 3 2 5 2 2 2 11" xfId="58433"/>
    <cellStyle name="Обычный 3 3 2 5 2 2 2 12" xfId="59779"/>
    <cellStyle name="Обычный 3 3 2 5 2 2 2 2" xfId="3467"/>
    <cellStyle name="Обычный 3 3 2 5 2 2 2 2 2" xfId="13276"/>
    <cellStyle name="Обычный 3 3 2 5 2 2 2 2 2 2" xfId="41561"/>
    <cellStyle name="Обычный 3 3 2 5 2 2 2 2 3" xfId="17615"/>
    <cellStyle name="Обычный 3 3 2 5 2 2 2 2 3 2" xfId="45900"/>
    <cellStyle name="Обычный 3 3 2 5 2 2 2 2 4" xfId="27258"/>
    <cellStyle name="Обычный 3 3 2 5 2 2 2 2 4 2" xfId="55542"/>
    <cellStyle name="Обычный 3 3 2 5 2 2 2 2 5" xfId="31757"/>
    <cellStyle name="Обычный 3 3 2 5 2 2 2 2 6" xfId="61133"/>
    <cellStyle name="Обычный 3 3 2 5 2 2 2 3" xfId="5664"/>
    <cellStyle name="Обычный 3 3 2 5 2 2 2 3 2" xfId="13277"/>
    <cellStyle name="Обычный 3 3 2 5 2 2 2 3 2 2" xfId="41562"/>
    <cellStyle name="Обычный 3 3 2 5 2 2 2 3 3" xfId="27259"/>
    <cellStyle name="Обычный 3 3 2 5 2 2 2 3 3 2" xfId="55543"/>
    <cellStyle name="Обычный 3 3 2 5 2 2 2 3 4" xfId="33953"/>
    <cellStyle name="Обычный 3 3 2 5 2 2 2 4" xfId="6982"/>
    <cellStyle name="Обычный 3 3 2 5 2 2 2 4 2" xfId="13278"/>
    <cellStyle name="Обычный 3 3 2 5 2 2 2 4 2 2" xfId="41563"/>
    <cellStyle name="Обычный 3 3 2 5 2 2 2 4 3" xfId="27260"/>
    <cellStyle name="Обычный 3 3 2 5 2 2 2 4 3 2" xfId="55544"/>
    <cellStyle name="Обычный 3 3 2 5 2 2 2 4 4" xfId="35269"/>
    <cellStyle name="Обычный 3 3 2 5 2 2 2 5" xfId="13275"/>
    <cellStyle name="Обычный 3 3 2 5 2 2 2 5 2" xfId="41560"/>
    <cellStyle name="Обычный 3 3 2 5 2 2 2 6" xfId="15640"/>
    <cellStyle name="Обычный 3 3 2 5 2 2 2 6 2" xfId="43925"/>
    <cellStyle name="Обычный 3 3 2 5 2 2 2 7" xfId="19833"/>
    <cellStyle name="Обычный 3 3 2 5 2 2 2 7 2" xfId="48117"/>
    <cellStyle name="Обычный 3 3 2 5 2 2 2 8" xfId="21126"/>
    <cellStyle name="Обычный 3 3 2 5 2 2 2 8 2" xfId="49410"/>
    <cellStyle name="Обычный 3 3 2 5 2 2 2 9" xfId="27257"/>
    <cellStyle name="Обычный 3 3 2 5 2 2 2 9 2" xfId="55541"/>
    <cellStyle name="Обычный 3 3 2 5 2 2 3" xfId="2232"/>
    <cellStyle name="Обычный 3 3 2 5 2 2 3 2" xfId="4207"/>
    <cellStyle name="Обычный 3 3 2 5 2 2 3 2 2" xfId="13280"/>
    <cellStyle name="Обычный 3 3 2 5 2 2 3 2 2 2" xfId="41565"/>
    <cellStyle name="Обычный 3 3 2 5 2 2 3 2 3" xfId="18355"/>
    <cellStyle name="Обычный 3 3 2 5 2 2 3 2 3 2" xfId="46640"/>
    <cellStyle name="Обычный 3 3 2 5 2 2 3 2 4" xfId="27262"/>
    <cellStyle name="Обычный 3 3 2 5 2 2 3 2 4 2" xfId="55546"/>
    <cellStyle name="Обычный 3 3 2 5 2 2 3 2 5" xfId="32497"/>
    <cellStyle name="Обычный 3 3 2 5 2 2 3 3" xfId="13279"/>
    <cellStyle name="Обычный 3 3 2 5 2 2 3 3 2" xfId="41564"/>
    <cellStyle name="Обычный 3 3 2 5 2 2 3 4" xfId="16380"/>
    <cellStyle name="Обычный 3 3 2 5 2 2 3 4 2" xfId="44665"/>
    <cellStyle name="Обычный 3 3 2 5 2 2 3 5" xfId="27261"/>
    <cellStyle name="Обычный 3 3 2 5 2 2 3 5 2" xfId="55545"/>
    <cellStyle name="Обычный 3 3 2 5 2 2 3 6" xfId="30522"/>
    <cellStyle name="Обычный 3 3 2 5 2 2 3 7" xfId="61132"/>
    <cellStyle name="Обычный 3 3 2 5 2 2 4" xfId="2890"/>
    <cellStyle name="Обычный 3 3 2 5 2 2 4 2" xfId="13281"/>
    <cellStyle name="Обычный 3 3 2 5 2 2 4 2 2" xfId="41566"/>
    <cellStyle name="Обычный 3 3 2 5 2 2 4 3" xfId="17038"/>
    <cellStyle name="Обычный 3 3 2 5 2 2 4 3 2" xfId="45323"/>
    <cellStyle name="Обычный 3 3 2 5 2 2 4 4" xfId="27263"/>
    <cellStyle name="Обычный 3 3 2 5 2 2 4 4 2" xfId="55547"/>
    <cellStyle name="Обычный 3 3 2 5 2 2 4 5" xfId="31180"/>
    <cellStyle name="Обычный 3 3 2 5 2 2 5" xfId="5663"/>
    <cellStyle name="Обычный 3 3 2 5 2 2 5 2" xfId="13282"/>
    <cellStyle name="Обычный 3 3 2 5 2 2 5 2 2" xfId="41567"/>
    <cellStyle name="Обычный 3 3 2 5 2 2 5 3" xfId="27264"/>
    <cellStyle name="Обычный 3 3 2 5 2 2 5 3 2" xfId="55548"/>
    <cellStyle name="Обычный 3 3 2 5 2 2 5 4" xfId="33952"/>
    <cellStyle name="Обычный 3 3 2 5 2 2 6" xfId="6981"/>
    <cellStyle name="Обычный 3 3 2 5 2 2 6 2" xfId="13283"/>
    <cellStyle name="Обычный 3 3 2 5 2 2 6 2 2" xfId="41568"/>
    <cellStyle name="Обычный 3 3 2 5 2 2 6 3" xfId="27265"/>
    <cellStyle name="Обычный 3 3 2 5 2 2 6 3 2" xfId="55549"/>
    <cellStyle name="Обычный 3 3 2 5 2 2 6 4" xfId="35268"/>
    <cellStyle name="Обычный 3 3 2 5 2 2 7" xfId="13274"/>
    <cellStyle name="Обычный 3 3 2 5 2 2 7 2" xfId="41559"/>
    <cellStyle name="Обычный 3 3 2 5 2 2 8" xfId="15063"/>
    <cellStyle name="Обычный 3 3 2 5 2 2 8 2" xfId="43348"/>
    <cellStyle name="Обычный 3 3 2 5 2 2 9" xfId="19832"/>
    <cellStyle name="Обычный 3 3 2 5 2 2 9 2" xfId="48116"/>
    <cellStyle name="Обычный 3 3 2 5 2 3" xfId="1490"/>
    <cellStyle name="Обычный 3 3 2 5 2 3 10" xfId="29781"/>
    <cellStyle name="Обычный 3 3 2 5 2 3 11" xfId="58434"/>
    <cellStyle name="Обычный 3 3 2 5 2 3 12" xfId="59780"/>
    <cellStyle name="Обычный 3 3 2 5 2 3 2" xfId="3466"/>
    <cellStyle name="Обычный 3 3 2 5 2 3 2 2" xfId="13285"/>
    <cellStyle name="Обычный 3 3 2 5 2 3 2 2 2" xfId="41570"/>
    <cellStyle name="Обычный 3 3 2 5 2 3 2 3" xfId="17614"/>
    <cellStyle name="Обычный 3 3 2 5 2 3 2 3 2" xfId="45899"/>
    <cellStyle name="Обычный 3 3 2 5 2 3 2 4" xfId="27267"/>
    <cellStyle name="Обычный 3 3 2 5 2 3 2 4 2" xfId="55551"/>
    <cellStyle name="Обычный 3 3 2 5 2 3 2 5" xfId="31756"/>
    <cellStyle name="Обычный 3 3 2 5 2 3 2 6" xfId="61134"/>
    <cellStyle name="Обычный 3 3 2 5 2 3 3" xfId="5665"/>
    <cellStyle name="Обычный 3 3 2 5 2 3 3 2" xfId="13286"/>
    <cellStyle name="Обычный 3 3 2 5 2 3 3 2 2" xfId="41571"/>
    <cellStyle name="Обычный 3 3 2 5 2 3 3 3" xfId="27268"/>
    <cellStyle name="Обычный 3 3 2 5 2 3 3 3 2" xfId="55552"/>
    <cellStyle name="Обычный 3 3 2 5 2 3 3 4" xfId="33954"/>
    <cellStyle name="Обычный 3 3 2 5 2 3 4" xfId="6983"/>
    <cellStyle name="Обычный 3 3 2 5 2 3 4 2" xfId="13287"/>
    <cellStyle name="Обычный 3 3 2 5 2 3 4 2 2" xfId="41572"/>
    <cellStyle name="Обычный 3 3 2 5 2 3 4 3" xfId="27269"/>
    <cellStyle name="Обычный 3 3 2 5 2 3 4 3 2" xfId="55553"/>
    <cellStyle name="Обычный 3 3 2 5 2 3 4 4" xfId="35270"/>
    <cellStyle name="Обычный 3 3 2 5 2 3 5" xfId="13284"/>
    <cellStyle name="Обычный 3 3 2 5 2 3 5 2" xfId="41569"/>
    <cellStyle name="Обычный 3 3 2 5 2 3 6" xfId="15639"/>
    <cellStyle name="Обычный 3 3 2 5 2 3 6 2" xfId="43924"/>
    <cellStyle name="Обычный 3 3 2 5 2 3 7" xfId="19834"/>
    <cellStyle name="Обычный 3 3 2 5 2 3 7 2" xfId="48118"/>
    <cellStyle name="Обычный 3 3 2 5 2 3 8" xfId="21127"/>
    <cellStyle name="Обычный 3 3 2 5 2 3 8 2" xfId="49411"/>
    <cellStyle name="Обычный 3 3 2 5 2 3 9" xfId="27266"/>
    <cellStyle name="Обычный 3 3 2 5 2 3 9 2" xfId="55550"/>
    <cellStyle name="Обычный 3 3 2 5 2 4" xfId="1903"/>
    <cellStyle name="Обычный 3 3 2 5 2 4 2" xfId="3878"/>
    <cellStyle name="Обычный 3 3 2 5 2 4 2 2" xfId="13289"/>
    <cellStyle name="Обычный 3 3 2 5 2 4 2 2 2" xfId="41574"/>
    <cellStyle name="Обычный 3 3 2 5 2 4 2 3" xfId="18026"/>
    <cellStyle name="Обычный 3 3 2 5 2 4 2 3 2" xfId="46311"/>
    <cellStyle name="Обычный 3 3 2 5 2 4 2 4" xfId="27271"/>
    <cellStyle name="Обычный 3 3 2 5 2 4 2 4 2" xfId="55555"/>
    <cellStyle name="Обычный 3 3 2 5 2 4 2 5" xfId="32168"/>
    <cellStyle name="Обычный 3 3 2 5 2 4 3" xfId="13288"/>
    <cellStyle name="Обычный 3 3 2 5 2 4 3 2" xfId="41573"/>
    <cellStyle name="Обычный 3 3 2 5 2 4 4" xfId="16051"/>
    <cellStyle name="Обычный 3 3 2 5 2 4 4 2" xfId="44336"/>
    <cellStyle name="Обычный 3 3 2 5 2 4 5" xfId="27270"/>
    <cellStyle name="Обычный 3 3 2 5 2 4 5 2" xfId="55554"/>
    <cellStyle name="Обычный 3 3 2 5 2 4 6" xfId="30193"/>
    <cellStyle name="Обычный 3 3 2 5 2 4 7" xfId="61131"/>
    <cellStyle name="Обычный 3 3 2 5 2 5" xfId="2561"/>
    <cellStyle name="Обычный 3 3 2 5 2 5 2" xfId="13290"/>
    <cellStyle name="Обычный 3 3 2 5 2 5 2 2" xfId="41575"/>
    <cellStyle name="Обычный 3 3 2 5 2 5 3" xfId="16709"/>
    <cellStyle name="Обычный 3 3 2 5 2 5 3 2" xfId="44994"/>
    <cellStyle name="Обычный 3 3 2 5 2 5 4" xfId="27272"/>
    <cellStyle name="Обычный 3 3 2 5 2 5 4 2" xfId="55556"/>
    <cellStyle name="Обычный 3 3 2 5 2 5 5" xfId="30851"/>
    <cellStyle name="Обычный 3 3 2 5 2 6" xfId="5662"/>
    <cellStyle name="Обычный 3 3 2 5 2 6 2" xfId="13291"/>
    <cellStyle name="Обычный 3 3 2 5 2 6 2 2" xfId="41576"/>
    <cellStyle name="Обычный 3 3 2 5 2 6 3" xfId="27273"/>
    <cellStyle name="Обычный 3 3 2 5 2 6 3 2" xfId="55557"/>
    <cellStyle name="Обычный 3 3 2 5 2 6 4" xfId="33951"/>
    <cellStyle name="Обычный 3 3 2 5 2 7" xfId="6980"/>
    <cellStyle name="Обычный 3 3 2 5 2 7 2" xfId="13292"/>
    <cellStyle name="Обычный 3 3 2 5 2 7 2 2" xfId="41577"/>
    <cellStyle name="Обычный 3 3 2 5 2 7 3" xfId="27274"/>
    <cellStyle name="Обычный 3 3 2 5 2 7 3 2" xfId="55558"/>
    <cellStyle name="Обычный 3 3 2 5 2 7 4" xfId="35267"/>
    <cellStyle name="Обычный 3 3 2 5 2 8" xfId="13273"/>
    <cellStyle name="Обычный 3 3 2 5 2 8 2" xfId="41558"/>
    <cellStyle name="Обычный 3 3 2 5 2 9" xfId="14734"/>
    <cellStyle name="Обычный 3 3 2 5 2 9 2" xfId="43019"/>
    <cellStyle name="Обычный 3 3 2 5 20" xfId="57286"/>
    <cellStyle name="Обычный 3 3 2 5 21" xfId="58430"/>
    <cellStyle name="Обычный 3 3 2 5 22" xfId="59776"/>
    <cellStyle name="Обычный 3 3 2 5 3" xfId="747"/>
    <cellStyle name="Обычный 3 3 2 5 3 10" xfId="21128"/>
    <cellStyle name="Обычный 3 3 2 5 3 10 2" xfId="49412"/>
    <cellStyle name="Обычный 3 3 2 5 3 11" xfId="27275"/>
    <cellStyle name="Обычный 3 3 2 5 3 11 2" xfId="55559"/>
    <cellStyle name="Обычный 3 3 2 5 3 12" xfId="29041"/>
    <cellStyle name="Обычный 3 3 2 5 3 13" xfId="58435"/>
    <cellStyle name="Обычный 3 3 2 5 3 14" xfId="59781"/>
    <cellStyle name="Обычный 3 3 2 5 3 2" xfId="1492"/>
    <cellStyle name="Обычный 3 3 2 5 3 2 10" xfId="29783"/>
    <cellStyle name="Обычный 3 3 2 5 3 2 11" xfId="58436"/>
    <cellStyle name="Обычный 3 3 2 5 3 2 12" xfId="59782"/>
    <cellStyle name="Обычный 3 3 2 5 3 2 2" xfId="3468"/>
    <cellStyle name="Обычный 3 3 2 5 3 2 2 2" xfId="13295"/>
    <cellStyle name="Обычный 3 3 2 5 3 2 2 2 2" xfId="41580"/>
    <cellStyle name="Обычный 3 3 2 5 3 2 2 3" xfId="17616"/>
    <cellStyle name="Обычный 3 3 2 5 3 2 2 3 2" xfId="45901"/>
    <cellStyle name="Обычный 3 3 2 5 3 2 2 4" xfId="27277"/>
    <cellStyle name="Обычный 3 3 2 5 3 2 2 4 2" xfId="55561"/>
    <cellStyle name="Обычный 3 3 2 5 3 2 2 5" xfId="31758"/>
    <cellStyle name="Обычный 3 3 2 5 3 2 2 6" xfId="61136"/>
    <cellStyle name="Обычный 3 3 2 5 3 2 3" xfId="5667"/>
    <cellStyle name="Обычный 3 3 2 5 3 2 3 2" xfId="13296"/>
    <cellStyle name="Обычный 3 3 2 5 3 2 3 2 2" xfId="41581"/>
    <cellStyle name="Обычный 3 3 2 5 3 2 3 3" xfId="27278"/>
    <cellStyle name="Обычный 3 3 2 5 3 2 3 3 2" xfId="55562"/>
    <cellStyle name="Обычный 3 3 2 5 3 2 3 4" xfId="33956"/>
    <cellStyle name="Обычный 3 3 2 5 3 2 4" xfId="6985"/>
    <cellStyle name="Обычный 3 3 2 5 3 2 4 2" xfId="13297"/>
    <cellStyle name="Обычный 3 3 2 5 3 2 4 2 2" xfId="41582"/>
    <cellStyle name="Обычный 3 3 2 5 3 2 4 3" xfId="27279"/>
    <cellStyle name="Обычный 3 3 2 5 3 2 4 3 2" xfId="55563"/>
    <cellStyle name="Обычный 3 3 2 5 3 2 4 4" xfId="35272"/>
    <cellStyle name="Обычный 3 3 2 5 3 2 5" xfId="13294"/>
    <cellStyle name="Обычный 3 3 2 5 3 2 5 2" xfId="41579"/>
    <cellStyle name="Обычный 3 3 2 5 3 2 6" xfId="15641"/>
    <cellStyle name="Обычный 3 3 2 5 3 2 6 2" xfId="43926"/>
    <cellStyle name="Обычный 3 3 2 5 3 2 7" xfId="19836"/>
    <cellStyle name="Обычный 3 3 2 5 3 2 7 2" xfId="48120"/>
    <cellStyle name="Обычный 3 3 2 5 3 2 8" xfId="21129"/>
    <cellStyle name="Обычный 3 3 2 5 3 2 8 2" xfId="49413"/>
    <cellStyle name="Обычный 3 3 2 5 3 2 9" xfId="27276"/>
    <cellStyle name="Обычный 3 3 2 5 3 2 9 2" xfId="55560"/>
    <cellStyle name="Обычный 3 3 2 5 3 3" xfId="2068"/>
    <cellStyle name="Обычный 3 3 2 5 3 3 2" xfId="4043"/>
    <cellStyle name="Обычный 3 3 2 5 3 3 2 2" xfId="13299"/>
    <cellStyle name="Обычный 3 3 2 5 3 3 2 2 2" xfId="41584"/>
    <cellStyle name="Обычный 3 3 2 5 3 3 2 3" xfId="18191"/>
    <cellStyle name="Обычный 3 3 2 5 3 3 2 3 2" xfId="46476"/>
    <cellStyle name="Обычный 3 3 2 5 3 3 2 4" xfId="27281"/>
    <cellStyle name="Обычный 3 3 2 5 3 3 2 4 2" xfId="55565"/>
    <cellStyle name="Обычный 3 3 2 5 3 3 2 5" xfId="32333"/>
    <cellStyle name="Обычный 3 3 2 5 3 3 3" xfId="13298"/>
    <cellStyle name="Обычный 3 3 2 5 3 3 3 2" xfId="41583"/>
    <cellStyle name="Обычный 3 3 2 5 3 3 4" xfId="16216"/>
    <cellStyle name="Обычный 3 3 2 5 3 3 4 2" xfId="44501"/>
    <cellStyle name="Обычный 3 3 2 5 3 3 5" xfId="27280"/>
    <cellStyle name="Обычный 3 3 2 5 3 3 5 2" xfId="55564"/>
    <cellStyle name="Обычный 3 3 2 5 3 3 6" xfId="30358"/>
    <cellStyle name="Обычный 3 3 2 5 3 3 7" xfId="61135"/>
    <cellStyle name="Обычный 3 3 2 5 3 4" xfId="2726"/>
    <cellStyle name="Обычный 3 3 2 5 3 4 2" xfId="13300"/>
    <cellStyle name="Обычный 3 3 2 5 3 4 2 2" xfId="41585"/>
    <cellStyle name="Обычный 3 3 2 5 3 4 3" xfId="16874"/>
    <cellStyle name="Обычный 3 3 2 5 3 4 3 2" xfId="45159"/>
    <cellStyle name="Обычный 3 3 2 5 3 4 4" xfId="27282"/>
    <cellStyle name="Обычный 3 3 2 5 3 4 4 2" xfId="55566"/>
    <cellStyle name="Обычный 3 3 2 5 3 4 5" xfId="31016"/>
    <cellStyle name="Обычный 3 3 2 5 3 5" xfId="5666"/>
    <cellStyle name="Обычный 3 3 2 5 3 5 2" xfId="13301"/>
    <cellStyle name="Обычный 3 3 2 5 3 5 2 2" xfId="41586"/>
    <cellStyle name="Обычный 3 3 2 5 3 5 3" xfId="27283"/>
    <cellStyle name="Обычный 3 3 2 5 3 5 3 2" xfId="55567"/>
    <cellStyle name="Обычный 3 3 2 5 3 5 4" xfId="33955"/>
    <cellStyle name="Обычный 3 3 2 5 3 6" xfId="6984"/>
    <cellStyle name="Обычный 3 3 2 5 3 6 2" xfId="13302"/>
    <cellStyle name="Обычный 3 3 2 5 3 6 2 2" xfId="41587"/>
    <cellStyle name="Обычный 3 3 2 5 3 6 3" xfId="27284"/>
    <cellStyle name="Обычный 3 3 2 5 3 6 3 2" xfId="55568"/>
    <cellStyle name="Обычный 3 3 2 5 3 6 4" xfId="35271"/>
    <cellStyle name="Обычный 3 3 2 5 3 7" xfId="13293"/>
    <cellStyle name="Обычный 3 3 2 5 3 7 2" xfId="41578"/>
    <cellStyle name="Обычный 3 3 2 5 3 8" xfId="14899"/>
    <cellStyle name="Обычный 3 3 2 5 3 8 2" xfId="43184"/>
    <cellStyle name="Обычный 3 3 2 5 3 9" xfId="19835"/>
    <cellStyle name="Обычный 3 3 2 5 3 9 2" xfId="48119"/>
    <cellStyle name="Обычный 3 3 2 5 4" xfId="1489"/>
    <cellStyle name="Обычный 3 3 2 5 4 10" xfId="29780"/>
    <cellStyle name="Обычный 3 3 2 5 4 11" xfId="58437"/>
    <cellStyle name="Обычный 3 3 2 5 4 12" xfId="59783"/>
    <cellStyle name="Обычный 3 3 2 5 4 2" xfId="3465"/>
    <cellStyle name="Обычный 3 3 2 5 4 2 2" xfId="13304"/>
    <cellStyle name="Обычный 3 3 2 5 4 2 2 2" xfId="41589"/>
    <cellStyle name="Обычный 3 3 2 5 4 2 3" xfId="17613"/>
    <cellStyle name="Обычный 3 3 2 5 4 2 3 2" xfId="45898"/>
    <cellStyle name="Обычный 3 3 2 5 4 2 4" xfId="27286"/>
    <cellStyle name="Обычный 3 3 2 5 4 2 4 2" xfId="55570"/>
    <cellStyle name="Обычный 3 3 2 5 4 2 5" xfId="31755"/>
    <cellStyle name="Обычный 3 3 2 5 4 2 6" xfId="61137"/>
    <cellStyle name="Обычный 3 3 2 5 4 3" xfId="5668"/>
    <cellStyle name="Обычный 3 3 2 5 4 3 2" xfId="13305"/>
    <cellStyle name="Обычный 3 3 2 5 4 3 2 2" xfId="41590"/>
    <cellStyle name="Обычный 3 3 2 5 4 3 3" xfId="27287"/>
    <cellStyle name="Обычный 3 3 2 5 4 3 3 2" xfId="55571"/>
    <cellStyle name="Обычный 3 3 2 5 4 3 4" xfId="33957"/>
    <cellStyle name="Обычный 3 3 2 5 4 4" xfId="6986"/>
    <cellStyle name="Обычный 3 3 2 5 4 4 2" xfId="13306"/>
    <cellStyle name="Обычный 3 3 2 5 4 4 2 2" xfId="41591"/>
    <cellStyle name="Обычный 3 3 2 5 4 4 3" xfId="27288"/>
    <cellStyle name="Обычный 3 3 2 5 4 4 3 2" xfId="55572"/>
    <cellStyle name="Обычный 3 3 2 5 4 4 4" xfId="35273"/>
    <cellStyle name="Обычный 3 3 2 5 4 5" xfId="13303"/>
    <cellStyle name="Обычный 3 3 2 5 4 5 2" xfId="41588"/>
    <cellStyle name="Обычный 3 3 2 5 4 6" xfId="15638"/>
    <cellStyle name="Обычный 3 3 2 5 4 6 2" xfId="43923"/>
    <cellStyle name="Обычный 3 3 2 5 4 7" xfId="19837"/>
    <cellStyle name="Обычный 3 3 2 5 4 7 2" xfId="48121"/>
    <cellStyle name="Обычный 3 3 2 5 4 8" xfId="21130"/>
    <cellStyle name="Обычный 3 3 2 5 4 8 2" xfId="49414"/>
    <cellStyle name="Обычный 3 3 2 5 4 9" xfId="27285"/>
    <cellStyle name="Обычный 3 3 2 5 4 9 2" xfId="55569"/>
    <cellStyle name="Обычный 3 3 2 5 5" xfId="1739"/>
    <cellStyle name="Обычный 3 3 2 5 5 2" xfId="3714"/>
    <cellStyle name="Обычный 3 3 2 5 5 2 2" xfId="13308"/>
    <cellStyle name="Обычный 3 3 2 5 5 2 2 2" xfId="41593"/>
    <cellStyle name="Обычный 3 3 2 5 5 2 3" xfId="17862"/>
    <cellStyle name="Обычный 3 3 2 5 5 2 3 2" xfId="46147"/>
    <cellStyle name="Обычный 3 3 2 5 5 2 4" xfId="27290"/>
    <cellStyle name="Обычный 3 3 2 5 5 2 4 2" xfId="55574"/>
    <cellStyle name="Обычный 3 3 2 5 5 2 5" xfId="32004"/>
    <cellStyle name="Обычный 3 3 2 5 5 3" xfId="13307"/>
    <cellStyle name="Обычный 3 3 2 5 5 3 2" xfId="41592"/>
    <cellStyle name="Обычный 3 3 2 5 5 4" xfId="15887"/>
    <cellStyle name="Обычный 3 3 2 5 5 4 2" xfId="44172"/>
    <cellStyle name="Обычный 3 3 2 5 5 5" xfId="27289"/>
    <cellStyle name="Обычный 3 3 2 5 5 5 2" xfId="55573"/>
    <cellStyle name="Обычный 3 3 2 5 5 6" xfId="30029"/>
    <cellStyle name="Обычный 3 3 2 5 5 7" xfId="61130"/>
    <cellStyle name="Обычный 3 3 2 5 6" xfId="2397"/>
    <cellStyle name="Обычный 3 3 2 5 6 2" xfId="13309"/>
    <cellStyle name="Обычный 3 3 2 5 6 2 2" xfId="41594"/>
    <cellStyle name="Обычный 3 3 2 5 6 3" xfId="16545"/>
    <cellStyle name="Обычный 3 3 2 5 6 3 2" xfId="44830"/>
    <cellStyle name="Обычный 3 3 2 5 6 4" xfId="27291"/>
    <cellStyle name="Обычный 3 3 2 5 6 4 2" xfId="55575"/>
    <cellStyle name="Обычный 3 3 2 5 6 5" xfId="30687"/>
    <cellStyle name="Обычный 3 3 2 5 7" xfId="4372"/>
    <cellStyle name="Обычный 3 3 2 5 7 2" xfId="13310"/>
    <cellStyle name="Обычный 3 3 2 5 7 2 2" xfId="41595"/>
    <cellStyle name="Обычный 3 3 2 5 7 3" xfId="18520"/>
    <cellStyle name="Обычный 3 3 2 5 7 3 2" xfId="46805"/>
    <cellStyle name="Обычный 3 3 2 5 7 4" xfId="27292"/>
    <cellStyle name="Обычный 3 3 2 5 7 4 2" xfId="55576"/>
    <cellStyle name="Обычный 3 3 2 5 7 5" xfId="32662"/>
    <cellStyle name="Обычный 3 3 2 5 8" xfId="4535"/>
    <cellStyle name="Обычный 3 3 2 5 8 2" xfId="13311"/>
    <cellStyle name="Обычный 3 3 2 5 8 2 2" xfId="41596"/>
    <cellStyle name="Обычный 3 3 2 5 8 3" xfId="18683"/>
    <cellStyle name="Обычный 3 3 2 5 8 3 2" xfId="46968"/>
    <cellStyle name="Обычный 3 3 2 5 8 4" xfId="27293"/>
    <cellStyle name="Обычный 3 3 2 5 8 4 2" xfId="55577"/>
    <cellStyle name="Обычный 3 3 2 5 8 5" xfId="32825"/>
    <cellStyle name="Обычный 3 3 2 5 9" xfId="5661"/>
    <cellStyle name="Обычный 3 3 2 5 9 2" xfId="13312"/>
    <cellStyle name="Обычный 3 3 2 5 9 2 2" xfId="41597"/>
    <cellStyle name="Обычный 3 3 2 5 9 3" xfId="27294"/>
    <cellStyle name="Обычный 3 3 2 5 9 3 2" xfId="55578"/>
    <cellStyle name="Обычный 3 3 2 5 9 4" xfId="33950"/>
    <cellStyle name="Обычный 3 3 2 6" xfId="564"/>
    <cellStyle name="Обычный 3 3 2 6 10" xfId="19838"/>
    <cellStyle name="Обычный 3 3 2 6 10 2" xfId="48122"/>
    <cellStyle name="Обычный 3 3 2 6 11" xfId="21131"/>
    <cellStyle name="Обычный 3 3 2 6 11 2" xfId="49415"/>
    <cellStyle name="Обычный 3 3 2 6 12" xfId="27295"/>
    <cellStyle name="Обычный 3 3 2 6 12 2" xfId="55579"/>
    <cellStyle name="Обычный 3 3 2 6 13" xfId="28865"/>
    <cellStyle name="Обычный 3 3 2 6 14" xfId="58438"/>
    <cellStyle name="Обычный 3 3 2 6 15" xfId="59784"/>
    <cellStyle name="Обычный 3 3 2 6 2" xfId="902"/>
    <cellStyle name="Обычный 3 3 2 6 2 10" xfId="21132"/>
    <cellStyle name="Обычный 3 3 2 6 2 10 2" xfId="49416"/>
    <cellStyle name="Обычный 3 3 2 6 2 11" xfId="27296"/>
    <cellStyle name="Обычный 3 3 2 6 2 11 2" xfId="55580"/>
    <cellStyle name="Обычный 3 3 2 6 2 12" xfId="29194"/>
    <cellStyle name="Обычный 3 3 2 6 2 13" xfId="58439"/>
    <cellStyle name="Обычный 3 3 2 6 2 14" xfId="59785"/>
    <cellStyle name="Обычный 3 3 2 6 2 2" xfId="1494"/>
    <cellStyle name="Обычный 3 3 2 6 2 2 10" xfId="29785"/>
    <cellStyle name="Обычный 3 3 2 6 2 2 11" xfId="58440"/>
    <cellStyle name="Обычный 3 3 2 6 2 2 12" xfId="59786"/>
    <cellStyle name="Обычный 3 3 2 6 2 2 2" xfId="3470"/>
    <cellStyle name="Обычный 3 3 2 6 2 2 2 2" xfId="13316"/>
    <cellStyle name="Обычный 3 3 2 6 2 2 2 2 2" xfId="41601"/>
    <cellStyle name="Обычный 3 3 2 6 2 2 2 3" xfId="17618"/>
    <cellStyle name="Обычный 3 3 2 6 2 2 2 3 2" xfId="45903"/>
    <cellStyle name="Обычный 3 3 2 6 2 2 2 4" xfId="27298"/>
    <cellStyle name="Обычный 3 3 2 6 2 2 2 4 2" xfId="55582"/>
    <cellStyle name="Обычный 3 3 2 6 2 2 2 5" xfId="31760"/>
    <cellStyle name="Обычный 3 3 2 6 2 2 2 6" xfId="61140"/>
    <cellStyle name="Обычный 3 3 2 6 2 2 3" xfId="5671"/>
    <cellStyle name="Обычный 3 3 2 6 2 2 3 2" xfId="13317"/>
    <cellStyle name="Обычный 3 3 2 6 2 2 3 2 2" xfId="41602"/>
    <cellStyle name="Обычный 3 3 2 6 2 2 3 3" xfId="27299"/>
    <cellStyle name="Обычный 3 3 2 6 2 2 3 3 2" xfId="55583"/>
    <cellStyle name="Обычный 3 3 2 6 2 2 3 4" xfId="33960"/>
    <cellStyle name="Обычный 3 3 2 6 2 2 4" xfId="6989"/>
    <cellStyle name="Обычный 3 3 2 6 2 2 4 2" xfId="13318"/>
    <cellStyle name="Обычный 3 3 2 6 2 2 4 2 2" xfId="41603"/>
    <cellStyle name="Обычный 3 3 2 6 2 2 4 3" xfId="27300"/>
    <cellStyle name="Обычный 3 3 2 6 2 2 4 3 2" xfId="55584"/>
    <cellStyle name="Обычный 3 3 2 6 2 2 4 4" xfId="35276"/>
    <cellStyle name="Обычный 3 3 2 6 2 2 5" xfId="13315"/>
    <cellStyle name="Обычный 3 3 2 6 2 2 5 2" xfId="41600"/>
    <cellStyle name="Обычный 3 3 2 6 2 2 6" xfId="15643"/>
    <cellStyle name="Обычный 3 3 2 6 2 2 6 2" xfId="43928"/>
    <cellStyle name="Обычный 3 3 2 6 2 2 7" xfId="19840"/>
    <cellStyle name="Обычный 3 3 2 6 2 2 7 2" xfId="48124"/>
    <cellStyle name="Обычный 3 3 2 6 2 2 8" xfId="21133"/>
    <cellStyle name="Обычный 3 3 2 6 2 2 8 2" xfId="49417"/>
    <cellStyle name="Обычный 3 3 2 6 2 2 9" xfId="27297"/>
    <cellStyle name="Обычный 3 3 2 6 2 2 9 2" xfId="55581"/>
    <cellStyle name="Обычный 3 3 2 6 2 3" xfId="2221"/>
    <cellStyle name="Обычный 3 3 2 6 2 3 2" xfId="4196"/>
    <cellStyle name="Обычный 3 3 2 6 2 3 2 2" xfId="13320"/>
    <cellStyle name="Обычный 3 3 2 6 2 3 2 2 2" xfId="41605"/>
    <cellStyle name="Обычный 3 3 2 6 2 3 2 3" xfId="18344"/>
    <cellStyle name="Обычный 3 3 2 6 2 3 2 3 2" xfId="46629"/>
    <cellStyle name="Обычный 3 3 2 6 2 3 2 4" xfId="27302"/>
    <cellStyle name="Обычный 3 3 2 6 2 3 2 4 2" xfId="55586"/>
    <cellStyle name="Обычный 3 3 2 6 2 3 2 5" xfId="32486"/>
    <cellStyle name="Обычный 3 3 2 6 2 3 3" xfId="13319"/>
    <cellStyle name="Обычный 3 3 2 6 2 3 3 2" xfId="41604"/>
    <cellStyle name="Обычный 3 3 2 6 2 3 4" xfId="16369"/>
    <cellStyle name="Обычный 3 3 2 6 2 3 4 2" xfId="44654"/>
    <cellStyle name="Обычный 3 3 2 6 2 3 5" xfId="27301"/>
    <cellStyle name="Обычный 3 3 2 6 2 3 5 2" xfId="55585"/>
    <cellStyle name="Обычный 3 3 2 6 2 3 6" xfId="30511"/>
    <cellStyle name="Обычный 3 3 2 6 2 3 7" xfId="61139"/>
    <cellStyle name="Обычный 3 3 2 6 2 4" xfId="2879"/>
    <cellStyle name="Обычный 3 3 2 6 2 4 2" xfId="13321"/>
    <cellStyle name="Обычный 3 3 2 6 2 4 2 2" xfId="41606"/>
    <cellStyle name="Обычный 3 3 2 6 2 4 3" xfId="17027"/>
    <cellStyle name="Обычный 3 3 2 6 2 4 3 2" xfId="45312"/>
    <cellStyle name="Обычный 3 3 2 6 2 4 4" xfId="27303"/>
    <cellStyle name="Обычный 3 3 2 6 2 4 4 2" xfId="55587"/>
    <cellStyle name="Обычный 3 3 2 6 2 4 5" xfId="31169"/>
    <cellStyle name="Обычный 3 3 2 6 2 5" xfId="5670"/>
    <cellStyle name="Обычный 3 3 2 6 2 5 2" xfId="13322"/>
    <cellStyle name="Обычный 3 3 2 6 2 5 2 2" xfId="41607"/>
    <cellStyle name="Обычный 3 3 2 6 2 5 3" xfId="27304"/>
    <cellStyle name="Обычный 3 3 2 6 2 5 3 2" xfId="55588"/>
    <cellStyle name="Обычный 3 3 2 6 2 5 4" xfId="33959"/>
    <cellStyle name="Обычный 3 3 2 6 2 6" xfId="6988"/>
    <cellStyle name="Обычный 3 3 2 6 2 6 2" xfId="13323"/>
    <cellStyle name="Обычный 3 3 2 6 2 6 2 2" xfId="41608"/>
    <cellStyle name="Обычный 3 3 2 6 2 6 3" xfId="27305"/>
    <cellStyle name="Обычный 3 3 2 6 2 6 3 2" xfId="55589"/>
    <cellStyle name="Обычный 3 3 2 6 2 6 4" xfId="35275"/>
    <cellStyle name="Обычный 3 3 2 6 2 7" xfId="13314"/>
    <cellStyle name="Обычный 3 3 2 6 2 7 2" xfId="41599"/>
    <cellStyle name="Обычный 3 3 2 6 2 8" xfId="15052"/>
    <cellStyle name="Обычный 3 3 2 6 2 8 2" xfId="43337"/>
    <cellStyle name="Обычный 3 3 2 6 2 9" xfId="19839"/>
    <cellStyle name="Обычный 3 3 2 6 2 9 2" xfId="48123"/>
    <cellStyle name="Обычный 3 3 2 6 3" xfId="1493"/>
    <cellStyle name="Обычный 3 3 2 6 3 10" xfId="29784"/>
    <cellStyle name="Обычный 3 3 2 6 3 11" xfId="58441"/>
    <cellStyle name="Обычный 3 3 2 6 3 12" xfId="59787"/>
    <cellStyle name="Обычный 3 3 2 6 3 2" xfId="3469"/>
    <cellStyle name="Обычный 3 3 2 6 3 2 2" xfId="13325"/>
    <cellStyle name="Обычный 3 3 2 6 3 2 2 2" xfId="41610"/>
    <cellStyle name="Обычный 3 3 2 6 3 2 3" xfId="17617"/>
    <cellStyle name="Обычный 3 3 2 6 3 2 3 2" xfId="45902"/>
    <cellStyle name="Обычный 3 3 2 6 3 2 4" xfId="27307"/>
    <cellStyle name="Обычный 3 3 2 6 3 2 4 2" xfId="55591"/>
    <cellStyle name="Обычный 3 3 2 6 3 2 5" xfId="31759"/>
    <cellStyle name="Обычный 3 3 2 6 3 2 6" xfId="61141"/>
    <cellStyle name="Обычный 3 3 2 6 3 3" xfId="5672"/>
    <cellStyle name="Обычный 3 3 2 6 3 3 2" xfId="13326"/>
    <cellStyle name="Обычный 3 3 2 6 3 3 2 2" xfId="41611"/>
    <cellStyle name="Обычный 3 3 2 6 3 3 3" xfId="27308"/>
    <cellStyle name="Обычный 3 3 2 6 3 3 3 2" xfId="55592"/>
    <cellStyle name="Обычный 3 3 2 6 3 3 4" xfId="33961"/>
    <cellStyle name="Обычный 3 3 2 6 3 4" xfId="6990"/>
    <cellStyle name="Обычный 3 3 2 6 3 4 2" xfId="13327"/>
    <cellStyle name="Обычный 3 3 2 6 3 4 2 2" xfId="41612"/>
    <cellStyle name="Обычный 3 3 2 6 3 4 3" xfId="27309"/>
    <cellStyle name="Обычный 3 3 2 6 3 4 3 2" xfId="55593"/>
    <cellStyle name="Обычный 3 3 2 6 3 4 4" xfId="35277"/>
    <cellStyle name="Обычный 3 3 2 6 3 5" xfId="13324"/>
    <cellStyle name="Обычный 3 3 2 6 3 5 2" xfId="41609"/>
    <cellStyle name="Обычный 3 3 2 6 3 6" xfId="15642"/>
    <cellStyle name="Обычный 3 3 2 6 3 6 2" xfId="43927"/>
    <cellStyle name="Обычный 3 3 2 6 3 7" xfId="19841"/>
    <cellStyle name="Обычный 3 3 2 6 3 7 2" xfId="48125"/>
    <cellStyle name="Обычный 3 3 2 6 3 8" xfId="21134"/>
    <cellStyle name="Обычный 3 3 2 6 3 8 2" xfId="49418"/>
    <cellStyle name="Обычный 3 3 2 6 3 9" xfId="27306"/>
    <cellStyle name="Обычный 3 3 2 6 3 9 2" xfId="55590"/>
    <cellStyle name="Обычный 3 3 2 6 4" xfId="1892"/>
    <cellStyle name="Обычный 3 3 2 6 4 2" xfId="3867"/>
    <cellStyle name="Обычный 3 3 2 6 4 2 2" xfId="13329"/>
    <cellStyle name="Обычный 3 3 2 6 4 2 2 2" xfId="41614"/>
    <cellStyle name="Обычный 3 3 2 6 4 2 3" xfId="18015"/>
    <cellStyle name="Обычный 3 3 2 6 4 2 3 2" xfId="46300"/>
    <cellStyle name="Обычный 3 3 2 6 4 2 4" xfId="27311"/>
    <cellStyle name="Обычный 3 3 2 6 4 2 4 2" xfId="55595"/>
    <cellStyle name="Обычный 3 3 2 6 4 2 5" xfId="32157"/>
    <cellStyle name="Обычный 3 3 2 6 4 3" xfId="13328"/>
    <cellStyle name="Обычный 3 3 2 6 4 3 2" xfId="41613"/>
    <cellStyle name="Обычный 3 3 2 6 4 4" xfId="16040"/>
    <cellStyle name="Обычный 3 3 2 6 4 4 2" xfId="44325"/>
    <cellStyle name="Обычный 3 3 2 6 4 5" xfId="27310"/>
    <cellStyle name="Обычный 3 3 2 6 4 5 2" xfId="55594"/>
    <cellStyle name="Обычный 3 3 2 6 4 6" xfId="30182"/>
    <cellStyle name="Обычный 3 3 2 6 4 7" xfId="61138"/>
    <cellStyle name="Обычный 3 3 2 6 5" xfId="2550"/>
    <cellStyle name="Обычный 3 3 2 6 5 2" xfId="13330"/>
    <cellStyle name="Обычный 3 3 2 6 5 2 2" xfId="41615"/>
    <cellStyle name="Обычный 3 3 2 6 5 3" xfId="16698"/>
    <cellStyle name="Обычный 3 3 2 6 5 3 2" xfId="44983"/>
    <cellStyle name="Обычный 3 3 2 6 5 4" xfId="27312"/>
    <cellStyle name="Обычный 3 3 2 6 5 4 2" xfId="55596"/>
    <cellStyle name="Обычный 3 3 2 6 5 5" xfId="30840"/>
    <cellStyle name="Обычный 3 3 2 6 6" xfId="5669"/>
    <cellStyle name="Обычный 3 3 2 6 6 2" xfId="13331"/>
    <cellStyle name="Обычный 3 3 2 6 6 2 2" xfId="41616"/>
    <cellStyle name="Обычный 3 3 2 6 6 3" xfId="27313"/>
    <cellStyle name="Обычный 3 3 2 6 6 3 2" xfId="55597"/>
    <cellStyle name="Обычный 3 3 2 6 6 4" xfId="33958"/>
    <cellStyle name="Обычный 3 3 2 6 7" xfId="6987"/>
    <cellStyle name="Обычный 3 3 2 6 7 2" xfId="13332"/>
    <cellStyle name="Обычный 3 3 2 6 7 2 2" xfId="41617"/>
    <cellStyle name="Обычный 3 3 2 6 7 3" xfId="27314"/>
    <cellStyle name="Обычный 3 3 2 6 7 3 2" xfId="55598"/>
    <cellStyle name="Обычный 3 3 2 6 7 4" xfId="35274"/>
    <cellStyle name="Обычный 3 3 2 6 8" xfId="13313"/>
    <cellStyle name="Обычный 3 3 2 6 8 2" xfId="41598"/>
    <cellStyle name="Обычный 3 3 2 6 9" xfId="14723"/>
    <cellStyle name="Обычный 3 3 2 6 9 2" xfId="43008"/>
    <cellStyle name="Обычный 3 3 2 7" xfId="736"/>
    <cellStyle name="Обычный 3 3 2 7 10" xfId="21135"/>
    <cellStyle name="Обычный 3 3 2 7 10 2" xfId="49419"/>
    <cellStyle name="Обычный 3 3 2 7 11" xfId="27315"/>
    <cellStyle name="Обычный 3 3 2 7 11 2" xfId="55599"/>
    <cellStyle name="Обычный 3 3 2 7 12" xfId="29030"/>
    <cellStyle name="Обычный 3 3 2 7 13" xfId="58442"/>
    <cellStyle name="Обычный 3 3 2 7 14" xfId="59788"/>
    <cellStyle name="Обычный 3 3 2 7 2" xfId="1495"/>
    <cellStyle name="Обычный 3 3 2 7 2 10" xfId="29786"/>
    <cellStyle name="Обычный 3 3 2 7 2 11" xfId="58443"/>
    <cellStyle name="Обычный 3 3 2 7 2 12" xfId="59789"/>
    <cellStyle name="Обычный 3 3 2 7 2 2" xfId="3471"/>
    <cellStyle name="Обычный 3 3 2 7 2 2 2" xfId="13335"/>
    <cellStyle name="Обычный 3 3 2 7 2 2 2 2" xfId="41620"/>
    <cellStyle name="Обычный 3 3 2 7 2 2 3" xfId="17619"/>
    <cellStyle name="Обычный 3 3 2 7 2 2 3 2" xfId="45904"/>
    <cellStyle name="Обычный 3 3 2 7 2 2 4" xfId="27317"/>
    <cellStyle name="Обычный 3 3 2 7 2 2 4 2" xfId="55601"/>
    <cellStyle name="Обычный 3 3 2 7 2 2 5" xfId="31761"/>
    <cellStyle name="Обычный 3 3 2 7 2 2 6" xfId="61143"/>
    <cellStyle name="Обычный 3 3 2 7 2 3" xfId="5674"/>
    <cellStyle name="Обычный 3 3 2 7 2 3 2" xfId="13336"/>
    <cellStyle name="Обычный 3 3 2 7 2 3 2 2" xfId="41621"/>
    <cellStyle name="Обычный 3 3 2 7 2 3 3" xfId="27318"/>
    <cellStyle name="Обычный 3 3 2 7 2 3 3 2" xfId="55602"/>
    <cellStyle name="Обычный 3 3 2 7 2 3 4" xfId="33963"/>
    <cellStyle name="Обычный 3 3 2 7 2 4" xfId="6992"/>
    <cellStyle name="Обычный 3 3 2 7 2 4 2" xfId="13337"/>
    <cellStyle name="Обычный 3 3 2 7 2 4 2 2" xfId="41622"/>
    <cellStyle name="Обычный 3 3 2 7 2 4 3" xfId="27319"/>
    <cellStyle name="Обычный 3 3 2 7 2 4 3 2" xfId="55603"/>
    <cellStyle name="Обычный 3 3 2 7 2 4 4" xfId="35279"/>
    <cellStyle name="Обычный 3 3 2 7 2 5" xfId="13334"/>
    <cellStyle name="Обычный 3 3 2 7 2 5 2" xfId="41619"/>
    <cellStyle name="Обычный 3 3 2 7 2 6" xfId="15644"/>
    <cellStyle name="Обычный 3 3 2 7 2 6 2" xfId="43929"/>
    <cellStyle name="Обычный 3 3 2 7 2 7" xfId="19843"/>
    <cellStyle name="Обычный 3 3 2 7 2 7 2" xfId="48127"/>
    <cellStyle name="Обычный 3 3 2 7 2 8" xfId="21136"/>
    <cellStyle name="Обычный 3 3 2 7 2 8 2" xfId="49420"/>
    <cellStyle name="Обычный 3 3 2 7 2 9" xfId="27316"/>
    <cellStyle name="Обычный 3 3 2 7 2 9 2" xfId="55600"/>
    <cellStyle name="Обычный 3 3 2 7 3" xfId="2057"/>
    <cellStyle name="Обычный 3 3 2 7 3 2" xfId="4032"/>
    <cellStyle name="Обычный 3 3 2 7 3 2 2" xfId="13339"/>
    <cellStyle name="Обычный 3 3 2 7 3 2 2 2" xfId="41624"/>
    <cellStyle name="Обычный 3 3 2 7 3 2 3" xfId="18180"/>
    <cellStyle name="Обычный 3 3 2 7 3 2 3 2" xfId="46465"/>
    <cellStyle name="Обычный 3 3 2 7 3 2 4" xfId="27321"/>
    <cellStyle name="Обычный 3 3 2 7 3 2 4 2" xfId="55605"/>
    <cellStyle name="Обычный 3 3 2 7 3 2 5" xfId="32322"/>
    <cellStyle name="Обычный 3 3 2 7 3 3" xfId="13338"/>
    <cellStyle name="Обычный 3 3 2 7 3 3 2" xfId="41623"/>
    <cellStyle name="Обычный 3 3 2 7 3 4" xfId="16205"/>
    <cellStyle name="Обычный 3 3 2 7 3 4 2" xfId="44490"/>
    <cellStyle name="Обычный 3 3 2 7 3 5" xfId="27320"/>
    <cellStyle name="Обычный 3 3 2 7 3 5 2" xfId="55604"/>
    <cellStyle name="Обычный 3 3 2 7 3 6" xfId="30347"/>
    <cellStyle name="Обычный 3 3 2 7 3 7" xfId="61142"/>
    <cellStyle name="Обычный 3 3 2 7 4" xfId="2715"/>
    <cellStyle name="Обычный 3 3 2 7 4 2" xfId="13340"/>
    <cellStyle name="Обычный 3 3 2 7 4 2 2" xfId="41625"/>
    <cellStyle name="Обычный 3 3 2 7 4 3" xfId="16863"/>
    <cellStyle name="Обычный 3 3 2 7 4 3 2" xfId="45148"/>
    <cellStyle name="Обычный 3 3 2 7 4 4" xfId="27322"/>
    <cellStyle name="Обычный 3 3 2 7 4 4 2" xfId="55606"/>
    <cellStyle name="Обычный 3 3 2 7 4 5" xfId="31005"/>
    <cellStyle name="Обычный 3 3 2 7 5" xfId="5673"/>
    <cellStyle name="Обычный 3 3 2 7 5 2" xfId="13341"/>
    <cellStyle name="Обычный 3 3 2 7 5 2 2" xfId="41626"/>
    <cellStyle name="Обычный 3 3 2 7 5 3" xfId="27323"/>
    <cellStyle name="Обычный 3 3 2 7 5 3 2" xfId="55607"/>
    <cellStyle name="Обычный 3 3 2 7 5 4" xfId="33962"/>
    <cellStyle name="Обычный 3 3 2 7 6" xfId="6991"/>
    <cellStyle name="Обычный 3 3 2 7 6 2" xfId="13342"/>
    <cellStyle name="Обычный 3 3 2 7 6 2 2" xfId="41627"/>
    <cellStyle name="Обычный 3 3 2 7 6 3" xfId="27324"/>
    <cellStyle name="Обычный 3 3 2 7 6 3 2" xfId="55608"/>
    <cellStyle name="Обычный 3 3 2 7 6 4" xfId="35278"/>
    <cellStyle name="Обычный 3 3 2 7 7" xfId="13333"/>
    <cellStyle name="Обычный 3 3 2 7 7 2" xfId="41618"/>
    <cellStyle name="Обычный 3 3 2 7 8" xfId="14888"/>
    <cellStyle name="Обычный 3 3 2 7 8 2" xfId="43173"/>
    <cellStyle name="Обычный 3 3 2 7 9" xfId="19842"/>
    <cellStyle name="Обычный 3 3 2 7 9 2" xfId="48126"/>
    <cellStyle name="Обычный 3 3 2 8" xfId="1448"/>
    <cellStyle name="Обычный 3 3 2 8 10" xfId="29739"/>
    <cellStyle name="Обычный 3 3 2 8 11" xfId="58444"/>
    <cellStyle name="Обычный 3 3 2 8 12" xfId="59790"/>
    <cellStyle name="Обычный 3 3 2 8 2" xfId="3424"/>
    <cellStyle name="Обычный 3 3 2 8 2 2" xfId="13344"/>
    <cellStyle name="Обычный 3 3 2 8 2 2 2" xfId="41629"/>
    <cellStyle name="Обычный 3 3 2 8 2 3" xfId="17572"/>
    <cellStyle name="Обычный 3 3 2 8 2 3 2" xfId="45857"/>
    <cellStyle name="Обычный 3 3 2 8 2 4" xfId="27326"/>
    <cellStyle name="Обычный 3 3 2 8 2 4 2" xfId="55610"/>
    <cellStyle name="Обычный 3 3 2 8 2 5" xfId="31714"/>
    <cellStyle name="Обычный 3 3 2 8 2 6" xfId="61144"/>
    <cellStyle name="Обычный 3 3 2 8 3" xfId="5675"/>
    <cellStyle name="Обычный 3 3 2 8 3 2" xfId="13345"/>
    <cellStyle name="Обычный 3 3 2 8 3 2 2" xfId="41630"/>
    <cellStyle name="Обычный 3 3 2 8 3 3" xfId="27327"/>
    <cellStyle name="Обычный 3 3 2 8 3 3 2" xfId="55611"/>
    <cellStyle name="Обычный 3 3 2 8 3 4" xfId="33964"/>
    <cellStyle name="Обычный 3 3 2 8 4" xfId="6993"/>
    <cellStyle name="Обычный 3 3 2 8 4 2" xfId="13346"/>
    <cellStyle name="Обычный 3 3 2 8 4 2 2" xfId="41631"/>
    <cellStyle name="Обычный 3 3 2 8 4 3" xfId="27328"/>
    <cellStyle name="Обычный 3 3 2 8 4 3 2" xfId="55612"/>
    <cellStyle name="Обычный 3 3 2 8 4 4" xfId="35280"/>
    <cellStyle name="Обычный 3 3 2 8 5" xfId="13343"/>
    <cellStyle name="Обычный 3 3 2 8 5 2" xfId="41628"/>
    <cellStyle name="Обычный 3 3 2 8 6" xfId="15597"/>
    <cellStyle name="Обычный 3 3 2 8 6 2" xfId="43882"/>
    <cellStyle name="Обычный 3 3 2 8 7" xfId="19844"/>
    <cellStyle name="Обычный 3 3 2 8 7 2" xfId="48128"/>
    <cellStyle name="Обычный 3 3 2 8 8" xfId="21137"/>
    <cellStyle name="Обычный 3 3 2 8 8 2" xfId="49421"/>
    <cellStyle name="Обычный 3 3 2 8 9" xfId="27325"/>
    <cellStyle name="Обычный 3 3 2 8 9 2" xfId="55609"/>
    <cellStyle name="Обычный 3 3 2 9" xfId="1728"/>
    <cellStyle name="Обычный 3 3 2 9 2" xfId="3703"/>
    <cellStyle name="Обычный 3 3 2 9 2 2" xfId="13348"/>
    <cellStyle name="Обычный 3 3 2 9 2 2 2" xfId="41633"/>
    <cellStyle name="Обычный 3 3 2 9 2 3" xfId="17851"/>
    <cellStyle name="Обычный 3 3 2 9 2 3 2" xfId="46136"/>
    <cellStyle name="Обычный 3 3 2 9 2 4" xfId="27330"/>
    <cellStyle name="Обычный 3 3 2 9 2 4 2" xfId="55614"/>
    <cellStyle name="Обычный 3 3 2 9 2 5" xfId="31993"/>
    <cellStyle name="Обычный 3 3 2 9 3" xfId="13347"/>
    <cellStyle name="Обычный 3 3 2 9 3 2" xfId="41632"/>
    <cellStyle name="Обычный 3 3 2 9 4" xfId="15876"/>
    <cellStyle name="Обычный 3 3 2 9 4 2" xfId="44161"/>
    <cellStyle name="Обычный 3 3 2 9 5" xfId="27329"/>
    <cellStyle name="Обычный 3 3 2 9 5 2" xfId="55613"/>
    <cellStyle name="Обычный 3 3 2 9 6" xfId="30018"/>
    <cellStyle name="Обычный 3 3 2 9 7" xfId="61049"/>
    <cellStyle name="Обычный 3 3 20" xfId="18833"/>
    <cellStyle name="Обычный 3 3 20 2" xfId="47117"/>
    <cellStyle name="Обычный 3 3 21" xfId="21040"/>
    <cellStyle name="Обычный 3 3 21 2" xfId="49324"/>
    <cellStyle name="Обычный 3 3 22" xfId="26802"/>
    <cellStyle name="Обычный 3 3 22 2" xfId="55086"/>
    <cellStyle name="Обычный 3 3 23" xfId="28536"/>
    <cellStyle name="Обычный 3 3 23 2" xfId="56820"/>
    <cellStyle name="Обычный 3 3 24" xfId="28700"/>
    <cellStyle name="Обычный 3 3 25" xfId="56980"/>
    <cellStyle name="Обычный 3 3 26" xfId="57150"/>
    <cellStyle name="Обычный 3 3 27" xfId="58347"/>
    <cellStyle name="Обычный 3 3 28" xfId="59693"/>
    <cellStyle name="Обычный 3 3 3" xfId="334"/>
    <cellStyle name="Обычный 3 3 3 10" xfId="4373"/>
    <cellStyle name="Обычный 3 3 3 10 2" xfId="13350"/>
    <cellStyle name="Обычный 3 3 3 10 2 2" xfId="41635"/>
    <cellStyle name="Обычный 3 3 3 10 3" xfId="18521"/>
    <cellStyle name="Обычный 3 3 3 10 3 2" xfId="46806"/>
    <cellStyle name="Обычный 3 3 3 10 4" xfId="27332"/>
    <cellStyle name="Обычный 3 3 3 10 4 2" xfId="55616"/>
    <cellStyle name="Обычный 3 3 3 10 5" xfId="32663"/>
    <cellStyle name="Обычный 3 3 3 11" xfId="4536"/>
    <cellStyle name="Обычный 3 3 3 11 2" xfId="13351"/>
    <cellStyle name="Обычный 3 3 3 11 2 2" xfId="41636"/>
    <cellStyle name="Обычный 3 3 3 11 3" xfId="18684"/>
    <cellStyle name="Обычный 3 3 3 11 3 2" xfId="46969"/>
    <cellStyle name="Обычный 3 3 3 11 4" xfId="27333"/>
    <cellStyle name="Обычный 3 3 3 11 4 2" xfId="55617"/>
    <cellStyle name="Обычный 3 3 3 11 5" xfId="32826"/>
    <cellStyle name="Обычный 3 3 3 12" xfId="5676"/>
    <cellStyle name="Обычный 3 3 3 12 2" xfId="13352"/>
    <cellStyle name="Обычный 3 3 3 12 2 2" xfId="41637"/>
    <cellStyle name="Обычный 3 3 3 12 3" xfId="27334"/>
    <cellStyle name="Обычный 3 3 3 12 3 2" xfId="55618"/>
    <cellStyle name="Обычный 3 3 3 12 4" xfId="33965"/>
    <cellStyle name="Обычный 3 3 3 13" xfId="6994"/>
    <cellStyle name="Обычный 3 3 3 13 2" xfId="13353"/>
    <cellStyle name="Обычный 3 3 3 13 2 2" xfId="41638"/>
    <cellStyle name="Обычный 3 3 3 13 3" xfId="27335"/>
    <cellStyle name="Обычный 3 3 3 13 3 2" xfId="55619"/>
    <cellStyle name="Обычный 3 3 3 13 4" xfId="35281"/>
    <cellStyle name="Обычный 3 3 3 14" xfId="7335"/>
    <cellStyle name="Обычный 3 3 3 14 2" xfId="13354"/>
    <cellStyle name="Обычный 3 3 3 14 2 2" xfId="41639"/>
    <cellStyle name="Обычный 3 3 3 14 3" xfId="27336"/>
    <cellStyle name="Обычный 3 3 3 14 3 2" xfId="55620"/>
    <cellStyle name="Обычный 3 3 3 14 4" xfId="35620"/>
    <cellStyle name="Обычный 3 3 3 15" xfId="13349"/>
    <cellStyle name="Обычный 3 3 3 15 2" xfId="41634"/>
    <cellStyle name="Обычный 3 3 3 16" xfId="14571"/>
    <cellStyle name="Обычный 3 3 3 16 2" xfId="42856"/>
    <cellStyle name="Обычный 3 3 3 17" xfId="18846"/>
    <cellStyle name="Обычный 3 3 3 17 2" xfId="47130"/>
    <cellStyle name="Обычный 3 3 3 18" xfId="21138"/>
    <cellStyle name="Обычный 3 3 3 18 2" xfId="49422"/>
    <cellStyle name="Обычный 3 3 3 19" xfId="27331"/>
    <cellStyle name="Обычный 3 3 3 19 2" xfId="55615"/>
    <cellStyle name="Обычный 3 3 3 2" xfId="335"/>
    <cellStyle name="Обычный 3 3 3 2 10" xfId="5677"/>
    <cellStyle name="Обычный 3 3 3 2 10 2" xfId="13356"/>
    <cellStyle name="Обычный 3 3 3 2 10 2 2" xfId="41641"/>
    <cellStyle name="Обычный 3 3 3 2 10 3" xfId="27338"/>
    <cellStyle name="Обычный 3 3 3 2 10 3 2" xfId="55622"/>
    <cellStyle name="Обычный 3 3 3 2 10 4" xfId="33966"/>
    <cellStyle name="Обычный 3 3 3 2 11" xfId="6995"/>
    <cellStyle name="Обычный 3 3 3 2 11 2" xfId="13357"/>
    <cellStyle name="Обычный 3 3 3 2 11 2 2" xfId="41642"/>
    <cellStyle name="Обычный 3 3 3 2 11 3" xfId="27339"/>
    <cellStyle name="Обычный 3 3 3 2 11 3 2" xfId="55623"/>
    <cellStyle name="Обычный 3 3 3 2 11 4" xfId="35282"/>
    <cellStyle name="Обычный 3 3 3 2 12" xfId="7336"/>
    <cellStyle name="Обычный 3 3 3 2 12 2" xfId="13358"/>
    <cellStyle name="Обычный 3 3 3 2 12 2 2" xfId="41643"/>
    <cellStyle name="Обычный 3 3 3 2 12 3" xfId="27340"/>
    <cellStyle name="Обычный 3 3 3 2 12 3 2" xfId="55624"/>
    <cellStyle name="Обычный 3 3 3 2 12 4" xfId="35621"/>
    <cellStyle name="Обычный 3 3 3 2 13" xfId="13355"/>
    <cellStyle name="Обычный 3 3 3 2 13 2" xfId="41640"/>
    <cellStyle name="Обычный 3 3 3 2 14" xfId="14572"/>
    <cellStyle name="Обычный 3 3 3 2 14 2" xfId="42857"/>
    <cellStyle name="Обычный 3 3 3 2 15" xfId="18847"/>
    <cellStyle name="Обычный 3 3 3 2 15 2" xfId="47131"/>
    <cellStyle name="Обычный 3 3 3 2 16" xfId="21139"/>
    <cellStyle name="Обычный 3 3 3 2 16 2" xfId="49423"/>
    <cellStyle name="Обычный 3 3 3 2 17" xfId="27337"/>
    <cellStyle name="Обычный 3 3 3 2 17 2" xfId="55621"/>
    <cellStyle name="Обычный 3 3 3 2 18" xfId="28550"/>
    <cellStyle name="Обычный 3 3 3 2 18 2" xfId="56834"/>
    <cellStyle name="Обычный 3 3 3 2 19" xfId="28714"/>
    <cellStyle name="Обычный 3 3 3 2 2" xfId="336"/>
    <cellStyle name="Обычный 3 3 3 2 2 10" xfId="6996"/>
    <cellStyle name="Обычный 3 3 3 2 2 10 2" xfId="13360"/>
    <cellStyle name="Обычный 3 3 3 2 2 10 2 2" xfId="41645"/>
    <cellStyle name="Обычный 3 3 3 2 2 10 3" xfId="27342"/>
    <cellStyle name="Обычный 3 3 3 2 2 10 3 2" xfId="55626"/>
    <cellStyle name="Обычный 3 3 3 2 2 10 4" xfId="35283"/>
    <cellStyle name="Обычный 3 3 3 2 2 11" xfId="7337"/>
    <cellStyle name="Обычный 3 3 3 2 2 11 2" xfId="13361"/>
    <cellStyle name="Обычный 3 3 3 2 2 11 2 2" xfId="41646"/>
    <cellStyle name="Обычный 3 3 3 2 2 11 3" xfId="27343"/>
    <cellStyle name="Обычный 3 3 3 2 2 11 3 2" xfId="55627"/>
    <cellStyle name="Обычный 3 3 3 2 2 11 4" xfId="35622"/>
    <cellStyle name="Обычный 3 3 3 2 2 12" xfId="13359"/>
    <cellStyle name="Обычный 3 3 3 2 2 12 2" xfId="41644"/>
    <cellStyle name="Обычный 3 3 3 2 2 13" xfId="14573"/>
    <cellStyle name="Обычный 3 3 3 2 2 13 2" xfId="42858"/>
    <cellStyle name="Обычный 3 3 3 2 2 14" xfId="18848"/>
    <cellStyle name="Обычный 3 3 3 2 2 14 2" xfId="47132"/>
    <cellStyle name="Обычный 3 3 3 2 2 15" xfId="21140"/>
    <cellStyle name="Обычный 3 3 3 2 2 15 2" xfId="49424"/>
    <cellStyle name="Обычный 3 3 3 2 2 16" xfId="27341"/>
    <cellStyle name="Обычный 3 3 3 2 2 16 2" xfId="55625"/>
    <cellStyle name="Обычный 3 3 3 2 2 17" xfId="28551"/>
    <cellStyle name="Обычный 3 3 3 2 2 17 2" xfId="56835"/>
    <cellStyle name="Обычный 3 3 3 2 2 18" xfId="28715"/>
    <cellStyle name="Обычный 3 3 3 2 2 19" xfId="56995"/>
    <cellStyle name="Обычный 3 3 3 2 2 2" xfId="578"/>
    <cellStyle name="Обычный 3 3 3 2 2 2 10" xfId="19845"/>
    <cellStyle name="Обычный 3 3 3 2 2 2 10 2" xfId="48129"/>
    <cellStyle name="Обычный 3 3 3 2 2 2 11" xfId="21141"/>
    <cellStyle name="Обычный 3 3 3 2 2 2 11 2" xfId="49425"/>
    <cellStyle name="Обычный 3 3 3 2 2 2 12" xfId="27344"/>
    <cellStyle name="Обычный 3 3 3 2 2 2 12 2" xfId="55628"/>
    <cellStyle name="Обычный 3 3 3 2 2 2 13" xfId="28879"/>
    <cellStyle name="Обычный 3 3 3 2 2 2 14" xfId="58448"/>
    <cellStyle name="Обычный 3 3 3 2 2 2 15" xfId="59794"/>
    <cellStyle name="Обычный 3 3 3 2 2 2 2" xfId="916"/>
    <cellStyle name="Обычный 3 3 3 2 2 2 2 10" xfId="21142"/>
    <cellStyle name="Обычный 3 3 3 2 2 2 2 10 2" xfId="49426"/>
    <cellStyle name="Обычный 3 3 3 2 2 2 2 11" xfId="27345"/>
    <cellStyle name="Обычный 3 3 3 2 2 2 2 11 2" xfId="55629"/>
    <cellStyle name="Обычный 3 3 3 2 2 2 2 12" xfId="29208"/>
    <cellStyle name="Обычный 3 3 3 2 2 2 2 13" xfId="58449"/>
    <cellStyle name="Обычный 3 3 3 2 2 2 2 14" xfId="59795"/>
    <cellStyle name="Обычный 3 3 3 2 2 2 2 2" xfId="1500"/>
    <cellStyle name="Обычный 3 3 3 2 2 2 2 2 10" xfId="29791"/>
    <cellStyle name="Обычный 3 3 3 2 2 2 2 2 11" xfId="58450"/>
    <cellStyle name="Обычный 3 3 3 2 2 2 2 2 12" xfId="59796"/>
    <cellStyle name="Обычный 3 3 3 2 2 2 2 2 2" xfId="3476"/>
    <cellStyle name="Обычный 3 3 3 2 2 2 2 2 2 2" xfId="13365"/>
    <cellStyle name="Обычный 3 3 3 2 2 2 2 2 2 2 2" xfId="41650"/>
    <cellStyle name="Обычный 3 3 3 2 2 2 2 2 2 3" xfId="17624"/>
    <cellStyle name="Обычный 3 3 3 2 2 2 2 2 2 3 2" xfId="45909"/>
    <cellStyle name="Обычный 3 3 3 2 2 2 2 2 2 4" xfId="27347"/>
    <cellStyle name="Обычный 3 3 3 2 2 2 2 2 2 4 2" xfId="55631"/>
    <cellStyle name="Обычный 3 3 3 2 2 2 2 2 2 5" xfId="31766"/>
    <cellStyle name="Обычный 3 3 3 2 2 2 2 2 2 6" xfId="61150"/>
    <cellStyle name="Обычный 3 3 3 2 2 2 2 2 3" xfId="5681"/>
    <cellStyle name="Обычный 3 3 3 2 2 2 2 2 3 2" xfId="13366"/>
    <cellStyle name="Обычный 3 3 3 2 2 2 2 2 3 2 2" xfId="41651"/>
    <cellStyle name="Обычный 3 3 3 2 2 2 2 2 3 3" xfId="27348"/>
    <cellStyle name="Обычный 3 3 3 2 2 2 2 2 3 3 2" xfId="55632"/>
    <cellStyle name="Обычный 3 3 3 2 2 2 2 2 3 4" xfId="33970"/>
    <cellStyle name="Обычный 3 3 3 2 2 2 2 2 4" xfId="6999"/>
    <cellStyle name="Обычный 3 3 3 2 2 2 2 2 4 2" xfId="13367"/>
    <cellStyle name="Обычный 3 3 3 2 2 2 2 2 4 2 2" xfId="41652"/>
    <cellStyle name="Обычный 3 3 3 2 2 2 2 2 4 3" xfId="27349"/>
    <cellStyle name="Обычный 3 3 3 2 2 2 2 2 4 3 2" xfId="55633"/>
    <cellStyle name="Обычный 3 3 3 2 2 2 2 2 4 4" xfId="35286"/>
    <cellStyle name="Обычный 3 3 3 2 2 2 2 2 5" xfId="13364"/>
    <cellStyle name="Обычный 3 3 3 2 2 2 2 2 5 2" xfId="41649"/>
    <cellStyle name="Обычный 3 3 3 2 2 2 2 2 6" xfId="15649"/>
    <cellStyle name="Обычный 3 3 3 2 2 2 2 2 6 2" xfId="43934"/>
    <cellStyle name="Обычный 3 3 3 2 2 2 2 2 7" xfId="19847"/>
    <cellStyle name="Обычный 3 3 3 2 2 2 2 2 7 2" xfId="48131"/>
    <cellStyle name="Обычный 3 3 3 2 2 2 2 2 8" xfId="21143"/>
    <cellStyle name="Обычный 3 3 3 2 2 2 2 2 8 2" xfId="49427"/>
    <cellStyle name="Обычный 3 3 3 2 2 2 2 2 9" xfId="27346"/>
    <cellStyle name="Обычный 3 3 3 2 2 2 2 2 9 2" xfId="55630"/>
    <cellStyle name="Обычный 3 3 3 2 2 2 2 3" xfId="2235"/>
    <cellStyle name="Обычный 3 3 3 2 2 2 2 3 2" xfId="4210"/>
    <cellStyle name="Обычный 3 3 3 2 2 2 2 3 2 2" xfId="13369"/>
    <cellStyle name="Обычный 3 3 3 2 2 2 2 3 2 2 2" xfId="41654"/>
    <cellStyle name="Обычный 3 3 3 2 2 2 2 3 2 3" xfId="18358"/>
    <cellStyle name="Обычный 3 3 3 2 2 2 2 3 2 3 2" xfId="46643"/>
    <cellStyle name="Обычный 3 3 3 2 2 2 2 3 2 4" xfId="27351"/>
    <cellStyle name="Обычный 3 3 3 2 2 2 2 3 2 4 2" xfId="55635"/>
    <cellStyle name="Обычный 3 3 3 2 2 2 2 3 2 5" xfId="32500"/>
    <cellStyle name="Обычный 3 3 3 2 2 2 2 3 3" xfId="13368"/>
    <cellStyle name="Обычный 3 3 3 2 2 2 2 3 3 2" xfId="41653"/>
    <cellStyle name="Обычный 3 3 3 2 2 2 2 3 4" xfId="16383"/>
    <cellStyle name="Обычный 3 3 3 2 2 2 2 3 4 2" xfId="44668"/>
    <cellStyle name="Обычный 3 3 3 2 2 2 2 3 5" xfId="27350"/>
    <cellStyle name="Обычный 3 3 3 2 2 2 2 3 5 2" xfId="55634"/>
    <cellStyle name="Обычный 3 3 3 2 2 2 2 3 6" xfId="30525"/>
    <cellStyle name="Обычный 3 3 3 2 2 2 2 3 7" xfId="61149"/>
    <cellStyle name="Обычный 3 3 3 2 2 2 2 4" xfId="2893"/>
    <cellStyle name="Обычный 3 3 3 2 2 2 2 4 2" xfId="13370"/>
    <cellStyle name="Обычный 3 3 3 2 2 2 2 4 2 2" xfId="41655"/>
    <cellStyle name="Обычный 3 3 3 2 2 2 2 4 3" xfId="17041"/>
    <cellStyle name="Обычный 3 3 3 2 2 2 2 4 3 2" xfId="45326"/>
    <cellStyle name="Обычный 3 3 3 2 2 2 2 4 4" xfId="27352"/>
    <cellStyle name="Обычный 3 3 3 2 2 2 2 4 4 2" xfId="55636"/>
    <cellStyle name="Обычный 3 3 3 2 2 2 2 4 5" xfId="31183"/>
    <cellStyle name="Обычный 3 3 3 2 2 2 2 5" xfId="5680"/>
    <cellStyle name="Обычный 3 3 3 2 2 2 2 5 2" xfId="13371"/>
    <cellStyle name="Обычный 3 3 3 2 2 2 2 5 2 2" xfId="41656"/>
    <cellStyle name="Обычный 3 3 3 2 2 2 2 5 3" xfId="27353"/>
    <cellStyle name="Обычный 3 3 3 2 2 2 2 5 3 2" xfId="55637"/>
    <cellStyle name="Обычный 3 3 3 2 2 2 2 5 4" xfId="33969"/>
    <cellStyle name="Обычный 3 3 3 2 2 2 2 6" xfId="6998"/>
    <cellStyle name="Обычный 3 3 3 2 2 2 2 6 2" xfId="13372"/>
    <cellStyle name="Обычный 3 3 3 2 2 2 2 6 2 2" xfId="41657"/>
    <cellStyle name="Обычный 3 3 3 2 2 2 2 6 3" xfId="27354"/>
    <cellStyle name="Обычный 3 3 3 2 2 2 2 6 3 2" xfId="55638"/>
    <cellStyle name="Обычный 3 3 3 2 2 2 2 6 4" xfId="35285"/>
    <cellStyle name="Обычный 3 3 3 2 2 2 2 7" xfId="13363"/>
    <cellStyle name="Обычный 3 3 3 2 2 2 2 7 2" xfId="41648"/>
    <cellStyle name="Обычный 3 3 3 2 2 2 2 8" xfId="15066"/>
    <cellStyle name="Обычный 3 3 3 2 2 2 2 8 2" xfId="43351"/>
    <cellStyle name="Обычный 3 3 3 2 2 2 2 9" xfId="19846"/>
    <cellStyle name="Обычный 3 3 3 2 2 2 2 9 2" xfId="48130"/>
    <cellStyle name="Обычный 3 3 3 2 2 2 3" xfId="1499"/>
    <cellStyle name="Обычный 3 3 3 2 2 2 3 10" xfId="29790"/>
    <cellStyle name="Обычный 3 3 3 2 2 2 3 11" xfId="58451"/>
    <cellStyle name="Обычный 3 3 3 2 2 2 3 12" xfId="59797"/>
    <cellStyle name="Обычный 3 3 3 2 2 2 3 2" xfId="3475"/>
    <cellStyle name="Обычный 3 3 3 2 2 2 3 2 2" xfId="13374"/>
    <cellStyle name="Обычный 3 3 3 2 2 2 3 2 2 2" xfId="41659"/>
    <cellStyle name="Обычный 3 3 3 2 2 2 3 2 3" xfId="17623"/>
    <cellStyle name="Обычный 3 3 3 2 2 2 3 2 3 2" xfId="45908"/>
    <cellStyle name="Обычный 3 3 3 2 2 2 3 2 4" xfId="27356"/>
    <cellStyle name="Обычный 3 3 3 2 2 2 3 2 4 2" xfId="55640"/>
    <cellStyle name="Обычный 3 3 3 2 2 2 3 2 5" xfId="31765"/>
    <cellStyle name="Обычный 3 3 3 2 2 2 3 2 6" xfId="61151"/>
    <cellStyle name="Обычный 3 3 3 2 2 2 3 3" xfId="5682"/>
    <cellStyle name="Обычный 3 3 3 2 2 2 3 3 2" xfId="13375"/>
    <cellStyle name="Обычный 3 3 3 2 2 2 3 3 2 2" xfId="41660"/>
    <cellStyle name="Обычный 3 3 3 2 2 2 3 3 3" xfId="27357"/>
    <cellStyle name="Обычный 3 3 3 2 2 2 3 3 3 2" xfId="55641"/>
    <cellStyle name="Обычный 3 3 3 2 2 2 3 3 4" xfId="33971"/>
    <cellStyle name="Обычный 3 3 3 2 2 2 3 4" xfId="7000"/>
    <cellStyle name="Обычный 3 3 3 2 2 2 3 4 2" xfId="13376"/>
    <cellStyle name="Обычный 3 3 3 2 2 2 3 4 2 2" xfId="41661"/>
    <cellStyle name="Обычный 3 3 3 2 2 2 3 4 3" xfId="27358"/>
    <cellStyle name="Обычный 3 3 3 2 2 2 3 4 3 2" xfId="55642"/>
    <cellStyle name="Обычный 3 3 3 2 2 2 3 4 4" xfId="35287"/>
    <cellStyle name="Обычный 3 3 3 2 2 2 3 5" xfId="13373"/>
    <cellStyle name="Обычный 3 3 3 2 2 2 3 5 2" xfId="41658"/>
    <cellStyle name="Обычный 3 3 3 2 2 2 3 6" xfId="15648"/>
    <cellStyle name="Обычный 3 3 3 2 2 2 3 6 2" xfId="43933"/>
    <cellStyle name="Обычный 3 3 3 2 2 2 3 7" xfId="19848"/>
    <cellStyle name="Обычный 3 3 3 2 2 2 3 7 2" xfId="48132"/>
    <cellStyle name="Обычный 3 3 3 2 2 2 3 8" xfId="21144"/>
    <cellStyle name="Обычный 3 3 3 2 2 2 3 8 2" xfId="49428"/>
    <cellStyle name="Обычный 3 3 3 2 2 2 3 9" xfId="27355"/>
    <cellStyle name="Обычный 3 3 3 2 2 2 3 9 2" xfId="55639"/>
    <cellStyle name="Обычный 3 3 3 2 2 2 4" xfId="1906"/>
    <cellStyle name="Обычный 3 3 3 2 2 2 4 2" xfId="3881"/>
    <cellStyle name="Обычный 3 3 3 2 2 2 4 2 2" xfId="13378"/>
    <cellStyle name="Обычный 3 3 3 2 2 2 4 2 2 2" xfId="41663"/>
    <cellStyle name="Обычный 3 3 3 2 2 2 4 2 3" xfId="18029"/>
    <cellStyle name="Обычный 3 3 3 2 2 2 4 2 3 2" xfId="46314"/>
    <cellStyle name="Обычный 3 3 3 2 2 2 4 2 4" xfId="27360"/>
    <cellStyle name="Обычный 3 3 3 2 2 2 4 2 4 2" xfId="55644"/>
    <cellStyle name="Обычный 3 3 3 2 2 2 4 2 5" xfId="32171"/>
    <cellStyle name="Обычный 3 3 3 2 2 2 4 3" xfId="13377"/>
    <cellStyle name="Обычный 3 3 3 2 2 2 4 3 2" xfId="41662"/>
    <cellStyle name="Обычный 3 3 3 2 2 2 4 4" xfId="16054"/>
    <cellStyle name="Обычный 3 3 3 2 2 2 4 4 2" xfId="44339"/>
    <cellStyle name="Обычный 3 3 3 2 2 2 4 5" xfId="27359"/>
    <cellStyle name="Обычный 3 3 3 2 2 2 4 5 2" xfId="55643"/>
    <cellStyle name="Обычный 3 3 3 2 2 2 4 6" xfId="30196"/>
    <cellStyle name="Обычный 3 3 3 2 2 2 4 7" xfId="61148"/>
    <cellStyle name="Обычный 3 3 3 2 2 2 5" xfId="2564"/>
    <cellStyle name="Обычный 3 3 3 2 2 2 5 2" xfId="13379"/>
    <cellStyle name="Обычный 3 3 3 2 2 2 5 2 2" xfId="41664"/>
    <cellStyle name="Обычный 3 3 3 2 2 2 5 3" xfId="16712"/>
    <cellStyle name="Обычный 3 3 3 2 2 2 5 3 2" xfId="44997"/>
    <cellStyle name="Обычный 3 3 3 2 2 2 5 4" xfId="27361"/>
    <cellStyle name="Обычный 3 3 3 2 2 2 5 4 2" xfId="55645"/>
    <cellStyle name="Обычный 3 3 3 2 2 2 5 5" xfId="30854"/>
    <cellStyle name="Обычный 3 3 3 2 2 2 6" xfId="5679"/>
    <cellStyle name="Обычный 3 3 3 2 2 2 6 2" xfId="13380"/>
    <cellStyle name="Обычный 3 3 3 2 2 2 6 2 2" xfId="41665"/>
    <cellStyle name="Обычный 3 3 3 2 2 2 6 3" xfId="27362"/>
    <cellStyle name="Обычный 3 3 3 2 2 2 6 3 2" xfId="55646"/>
    <cellStyle name="Обычный 3 3 3 2 2 2 6 4" xfId="33968"/>
    <cellStyle name="Обычный 3 3 3 2 2 2 7" xfId="6997"/>
    <cellStyle name="Обычный 3 3 3 2 2 2 7 2" xfId="13381"/>
    <cellStyle name="Обычный 3 3 3 2 2 2 7 2 2" xfId="41666"/>
    <cellStyle name="Обычный 3 3 3 2 2 2 7 3" xfId="27363"/>
    <cellStyle name="Обычный 3 3 3 2 2 2 7 3 2" xfId="55647"/>
    <cellStyle name="Обычный 3 3 3 2 2 2 7 4" xfId="35284"/>
    <cellStyle name="Обычный 3 3 3 2 2 2 8" xfId="13362"/>
    <cellStyle name="Обычный 3 3 3 2 2 2 8 2" xfId="41647"/>
    <cellStyle name="Обычный 3 3 3 2 2 2 9" xfId="14737"/>
    <cellStyle name="Обычный 3 3 3 2 2 2 9 2" xfId="43022"/>
    <cellStyle name="Обычный 3 3 3 2 2 20" xfId="57289"/>
    <cellStyle name="Обычный 3 3 3 2 2 21" xfId="58447"/>
    <cellStyle name="Обычный 3 3 3 2 2 22" xfId="59793"/>
    <cellStyle name="Обычный 3 3 3 2 2 3" xfId="750"/>
    <cellStyle name="Обычный 3 3 3 2 2 3 10" xfId="21145"/>
    <cellStyle name="Обычный 3 3 3 2 2 3 10 2" xfId="49429"/>
    <cellStyle name="Обычный 3 3 3 2 2 3 11" xfId="27364"/>
    <cellStyle name="Обычный 3 3 3 2 2 3 11 2" xfId="55648"/>
    <cellStyle name="Обычный 3 3 3 2 2 3 12" xfId="29044"/>
    <cellStyle name="Обычный 3 3 3 2 2 3 13" xfId="58452"/>
    <cellStyle name="Обычный 3 3 3 2 2 3 14" xfId="59798"/>
    <cellStyle name="Обычный 3 3 3 2 2 3 2" xfId="1501"/>
    <cellStyle name="Обычный 3 3 3 2 2 3 2 10" xfId="29792"/>
    <cellStyle name="Обычный 3 3 3 2 2 3 2 11" xfId="58453"/>
    <cellStyle name="Обычный 3 3 3 2 2 3 2 12" xfId="59799"/>
    <cellStyle name="Обычный 3 3 3 2 2 3 2 2" xfId="3477"/>
    <cellStyle name="Обычный 3 3 3 2 2 3 2 2 2" xfId="13384"/>
    <cellStyle name="Обычный 3 3 3 2 2 3 2 2 2 2" xfId="41669"/>
    <cellStyle name="Обычный 3 3 3 2 2 3 2 2 3" xfId="17625"/>
    <cellStyle name="Обычный 3 3 3 2 2 3 2 2 3 2" xfId="45910"/>
    <cellStyle name="Обычный 3 3 3 2 2 3 2 2 4" xfId="27366"/>
    <cellStyle name="Обычный 3 3 3 2 2 3 2 2 4 2" xfId="55650"/>
    <cellStyle name="Обычный 3 3 3 2 2 3 2 2 5" xfId="31767"/>
    <cellStyle name="Обычный 3 3 3 2 2 3 2 2 6" xfId="61153"/>
    <cellStyle name="Обычный 3 3 3 2 2 3 2 3" xfId="5684"/>
    <cellStyle name="Обычный 3 3 3 2 2 3 2 3 2" xfId="13385"/>
    <cellStyle name="Обычный 3 3 3 2 2 3 2 3 2 2" xfId="41670"/>
    <cellStyle name="Обычный 3 3 3 2 2 3 2 3 3" xfId="27367"/>
    <cellStyle name="Обычный 3 3 3 2 2 3 2 3 3 2" xfId="55651"/>
    <cellStyle name="Обычный 3 3 3 2 2 3 2 3 4" xfId="33973"/>
    <cellStyle name="Обычный 3 3 3 2 2 3 2 4" xfId="7002"/>
    <cellStyle name="Обычный 3 3 3 2 2 3 2 4 2" xfId="13386"/>
    <cellStyle name="Обычный 3 3 3 2 2 3 2 4 2 2" xfId="41671"/>
    <cellStyle name="Обычный 3 3 3 2 2 3 2 4 3" xfId="27368"/>
    <cellStyle name="Обычный 3 3 3 2 2 3 2 4 3 2" xfId="55652"/>
    <cellStyle name="Обычный 3 3 3 2 2 3 2 4 4" xfId="35289"/>
    <cellStyle name="Обычный 3 3 3 2 2 3 2 5" xfId="13383"/>
    <cellStyle name="Обычный 3 3 3 2 2 3 2 5 2" xfId="41668"/>
    <cellStyle name="Обычный 3 3 3 2 2 3 2 6" xfId="15650"/>
    <cellStyle name="Обычный 3 3 3 2 2 3 2 6 2" xfId="43935"/>
    <cellStyle name="Обычный 3 3 3 2 2 3 2 7" xfId="19850"/>
    <cellStyle name="Обычный 3 3 3 2 2 3 2 7 2" xfId="48134"/>
    <cellStyle name="Обычный 3 3 3 2 2 3 2 8" xfId="21146"/>
    <cellStyle name="Обычный 3 3 3 2 2 3 2 8 2" xfId="49430"/>
    <cellStyle name="Обычный 3 3 3 2 2 3 2 9" xfId="27365"/>
    <cellStyle name="Обычный 3 3 3 2 2 3 2 9 2" xfId="55649"/>
    <cellStyle name="Обычный 3 3 3 2 2 3 3" xfId="2071"/>
    <cellStyle name="Обычный 3 3 3 2 2 3 3 2" xfId="4046"/>
    <cellStyle name="Обычный 3 3 3 2 2 3 3 2 2" xfId="13388"/>
    <cellStyle name="Обычный 3 3 3 2 2 3 3 2 2 2" xfId="41673"/>
    <cellStyle name="Обычный 3 3 3 2 2 3 3 2 3" xfId="18194"/>
    <cellStyle name="Обычный 3 3 3 2 2 3 3 2 3 2" xfId="46479"/>
    <cellStyle name="Обычный 3 3 3 2 2 3 3 2 4" xfId="27370"/>
    <cellStyle name="Обычный 3 3 3 2 2 3 3 2 4 2" xfId="55654"/>
    <cellStyle name="Обычный 3 3 3 2 2 3 3 2 5" xfId="32336"/>
    <cellStyle name="Обычный 3 3 3 2 2 3 3 3" xfId="13387"/>
    <cellStyle name="Обычный 3 3 3 2 2 3 3 3 2" xfId="41672"/>
    <cellStyle name="Обычный 3 3 3 2 2 3 3 4" xfId="16219"/>
    <cellStyle name="Обычный 3 3 3 2 2 3 3 4 2" xfId="44504"/>
    <cellStyle name="Обычный 3 3 3 2 2 3 3 5" xfId="27369"/>
    <cellStyle name="Обычный 3 3 3 2 2 3 3 5 2" xfId="55653"/>
    <cellStyle name="Обычный 3 3 3 2 2 3 3 6" xfId="30361"/>
    <cellStyle name="Обычный 3 3 3 2 2 3 3 7" xfId="61152"/>
    <cellStyle name="Обычный 3 3 3 2 2 3 4" xfId="2729"/>
    <cellStyle name="Обычный 3 3 3 2 2 3 4 2" xfId="13389"/>
    <cellStyle name="Обычный 3 3 3 2 2 3 4 2 2" xfId="41674"/>
    <cellStyle name="Обычный 3 3 3 2 2 3 4 3" xfId="16877"/>
    <cellStyle name="Обычный 3 3 3 2 2 3 4 3 2" xfId="45162"/>
    <cellStyle name="Обычный 3 3 3 2 2 3 4 4" xfId="27371"/>
    <cellStyle name="Обычный 3 3 3 2 2 3 4 4 2" xfId="55655"/>
    <cellStyle name="Обычный 3 3 3 2 2 3 4 5" xfId="31019"/>
    <cellStyle name="Обычный 3 3 3 2 2 3 5" xfId="5683"/>
    <cellStyle name="Обычный 3 3 3 2 2 3 5 2" xfId="13390"/>
    <cellStyle name="Обычный 3 3 3 2 2 3 5 2 2" xfId="41675"/>
    <cellStyle name="Обычный 3 3 3 2 2 3 5 3" xfId="27372"/>
    <cellStyle name="Обычный 3 3 3 2 2 3 5 3 2" xfId="55656"/>
    <cellStyle name="Обычный 3 3 3 2 2 3 5 4" xfId="33972"/>
    <cellStyle name="Обычный 3 3 3 2 2 3 6" xfId="7001"/>
    <cellStyle name="Обычный 3 3 3 2 2 3 6 2" xfId="13391"/>
    <cellStyle name="Обычный 3 3 3 2 2 3 6 2 2" xfId="41676"/>
    <cellStyle name="Обычный 3 3 3 2 2 3 6 3" xfId="27373"/>
    <cellStyle name="Обычный 3 3 3 2 2 3 6 3 2" xfId="55657"/>
    <cellStyle name="Обычный 3 3 3 2 2 3 6 4" xfId="35288"/>
    <cellStyle name="Обычный 3 3 3 2 2 3 7" xfId="13382"/>
    <cellStyle name="Обычный 3 3 3 2 2 3 7 2" xfId="41667"/>
    <cellStyle name="Обычный 3 3 3 2 2 3 8" xfId="14902"/>
    <cellStyle name="Обычный 3 3 3 2 2 3 8 2" xfId="43187"/>
    <cellStyle name="Обычный 3 3 3 2 2 3 9" xfId="19849"/>
    <cellStyle name="Обычный 3 3 3 2 2 3 9 2" xfId="48133"/>
    <cellStyle name="Обычный 3 3 3 2 2 4" xfId="1498"/>
    <cellStyle name="Обычный 3 3 3 2 2 4 10" xfId="29789"/>
    <cellStyle name="Обычный 3 3 3 2 2 4 11" xfId="58454"/>
    <cellStyle name="Обычный 3 3 3 2 2 4 12" xfId="59800"/>
    <cellStyle name="Обычный 3 3 3 2 2 4 2" xfId="3474"/>
    <cellStyle name="Обычный 3 3 3 2 2 4 2 2" xfId="13393"/>
    <cellStyle name="Обычный 3 3 3 2 2 4 2 2 2" xfId="41678"/>
    <cellStyle name="Обычный 3 3 3 2 2 4 2 3" xfId="17622"/>
    <cellStyle name="Обычный 3 3 3 2 2 4 2 3 2" xfId="45907"/>
    <cellStyle name="Обычный 3 3 3 2 2 4 2 4" xfId="27375"/>
    <cellStyle name="Обычный 3 3 3 2 2 4 2 4 2" xfId="55659"/>
    <cellStyle name="Обычный 3 3 3 2 2 4 2 5" xfId="31764"/>
    <cellStyle name="Обычный 3 3 3 2 2 4 2 6" xfId="61154"/>
    <cellStyle name="Обычный 3 3 3 2 2 4 3" xfId="5685"/>
    <cellStyle name="Обычный 3 3 3 2 2 4 3 2" xfId="13394"/>
    <cellStyle name="Обычный 3 3 3 2 2 4 3 2 2" xfId="41679"/>
    <cellStyle name="Обычный 3 3 3 2 2 4 3 3" xfId="27376"/>
    <cellStyle name="Обычный 3 3 3 2 2 4 3 3 2" xfId="55660"/>
    <cellStyle name="Обычный 3 3 3 2 2 4 3 4" xfId="33974"/>
    <cellStyle name="Обычный 3 3 3 2 2 4 4" xfId="7003"/>
    <cellStyle name="Обычный 3 3 3 2 2 4 4 2" xfId="13395"/>
    <cellStyle name="Обычный 3 3 3 2 2 4 4 2 2" xfId="41680"/>
    <cellStyle name="Обычный 3 3 3 2 2 4 4 3" xfId="27377"/>
    <cellStyle name="Обычный 3 3 3 2 2 4 4 3 2" xfId="55661"/>
    <cellStyle name="Обычный 3 3 3 2 2 4 4 4" xfId="35290"/>
    <cellStyle name="Обычный 3 3 3 2 2 4 5" xfId="13392"/>
    <cellStyle name="Обычный 3 3 3 2 2 4 5 2" xfId="41677"/>
    <cellStyle name="Обычный 3 3 3 2 2 4 6" xfId="15647"/>
    <cellStyle name="Обычный 3 3 3 2 2 4 6 2" xfId="43932"/>
    <cellStyle name="Обычный 3 3 3 2 2 4 7" xfId="19851"/>
    <cellStyle name="Обычный 3 3 3 2 2 4 7 2" xfId="48135"/>
    <cellStyle name="Обычный 3 3 3 2 2 4 8" xfId="21147"/>
    <cellStyle name="Обычный 3 3 3 2 2 4 8 2" xfId="49431"/>
    <cellStyle name="Обычный 3 3 3 2 2 4 9" xfId="27374"/>
    <cellStyle name="Обычный 3 3 3 2 2 4 9 2" xfId="55658"/>
    <cellStyle name="Обычный 3 3 3 2 2 5" xfId="1742"/>
    <cellStyle name="Обычный 3 3 3 2 2 5 2" xfId="3717"/>
    <cellStyle name="Обычный 3 3 3 2 2 5 2 2" xfId="13397"/>
    <cellStyle name="Обычный 3 3 3 2 2 5 2 2 2" xfId="41682"/>
    <cellStyle name="Обычный 3 3 3 2 2 5 2 3" xfId="17865"/>
    <cellStyle name="Обычный 3 3 3 2 2 5 2 3 2" xfId="46150"/>
    <cellStyle name="Обычный 3 3 3 2 2 5 2 4" xfId="27379"/>
    <cellStyle name="Обычный 3 3 3 2 2 5 2 4 2" xfId="55663"/>
    <cellStyle name="Обычный 3 3 3 2 2 5 2 5" xfId="32007"/>
    <cellStyle name="Обычный 3 3 3 2 2 5 3" xfId="13396"/>
    <cellStyle name="Обычный 3 3 3 2 2 5 3 2" xfId="41681"/>
    <cellStyle name="Обычный 3 3 3 2 2 5 4" xfId="15890"/>
    <cellStyle name="Обычный 3 3 3 2 2 5 4 2" xfId="44175"/>
    <cellStyle name="Обычный 3 3 3 2 2 5 5" xfId="27378"/>
    <cellStyle name="Обычный 3 3 3 2 2 5 5 2" xfId="55662"/>
    <cellStyle name="Обычный 3 3 3 2 2 5 6" xfId="30032"/>
    <cellStyle name="Обычный 3 3 3 2 2 5 7" xfId="61147"/>
    <cellStyle name="Обычный 3 3 3 2 2 6" xfId="2400"/>
    <cellStyle name="Обычный 3 3 3 2 2 6 2" xfId="13398"/>
    <cellStyle name="Обычный 3 3 3 2 2 6 2 2" xfId="41683"/>
    <cellStyle name="Обычный 3 3 3 2 2 6 3" xfId="16548"/>
    <cellStyle name="Обычный 3 3 3 2 2 6 3 2" xfId="44833"/>
    <cellStyle name="Обычный 3 3 3 2 2 6 4" xfId="27380"/>
    <cellStyle name="Обычный 3 3 3 2 2 6 4 2" xfId="55664"/>
    <cellStyle name="Обычный 3 3 3 2 2 6 5" xfId="30690"/>
    <cellStyle name="Обычный 3 3 3 2 2 7" xfId="4375"/>
    <cellStyle name="Обычный 3 3 3 2 2 7 2" xfId="13399"/>
    <cellStyle name="Обычный 3 3 3 2 2 7 2 2" xfId="41684"/>
    <cellStyle name="Обычный 3 3 3 2 2 7 3" xfId="18523"/>
    <cellStyle name="Обычный 3 3 3 2 2 7 3 2" xfId="46808"/>
    <cellStyle name="Обычный 3 3 3 2 2 7 4" xfId="27381"/>
    <cellStyle name="Обычный 3 3 3 2 2 7 4 2" xfId="55665"/>
    <cellStyle name="Обычный 3 3 3 2 2 7 5" xfId="32665"/>
    <cellStyle name="Обычный 3 3 3 2 2 8" xfId="4538"/>
    <cellStyle name="Обычный 3 3 3 2 2 8 2" xfId="13400"/>
    <cellStyle name="Обычный 3 3 3 2 2 8 2 2" xfId="41685"/>
    <cellStyle name="Обычный 3 3 3 2 2 8 3" xfId="18686"/>
    <cellStyle name="Обычный 3 3 3 2 2 8 3 2" xfId="46971"/>
    <cellStyle name="Обычный 3 3 3 2 2 8 4" xfId="27382"/>
    <cellStyle name="Обычный 3 3 3 2 2 8 4 2" xfId="55666"/>
    <cellStyle name="Обычный 3 3 3 2 2 8 5" xfId="32828"/>
    <cellStyle name="Обычный 3 3 3 2 2 9" xfId="5678"/>
    <cellStyle name="Обычный 3 3 3 2 2 9 2" xfId="13401"/>
    <cellStyle name="Обычный 3 3 3 2 2 9 2 2" xfId="41686"/>
    <cellStyle name="Обычный 3 3 3 2 2 9 3" xfId="27383"/>
    <cellStyle name="Обычный 3 3 3 2 2 9 3 2" xfId="55667"/>
    <cellStyle name="Обычный 3 3 3 2 2 9 4" xfId="33967"/>
    <cellStyle name="Обычный 3 3 3 2 20" xfId="56994"/>
    <cellStyle name="Обычный 3 3 3 2 21" xfId="57288"/>
    <cellStyle name="Обычный 3 3 3 2 22" xfId="58446"/>
    <cellStyle name="Обычный 3 3 3 2 23" xfId="59792"/>
    <cellStyle name="Обычный 3 3 3 2 3" xfId="577"/>
    <cellStyle name="Обычный 3 3 3 2 3 10" xfId="19852"/>
    <cellStyle name="Обычный 3 3 3 2 3 10 2" xfId="48136"/>
    <cellStyle name="Обычный 3 3 3 2 3 11" xfId="21148"/>
    <cellStyle name="Обычный 3 3 3 2 3 11 2" xfId="49432"/>
    <cellStyle name="Обычный 3 3 3 2 3 12" xfId="27384"/>
    <cellStyle name="Обычный 3 3 3 2 3 12 2" xfId="55668"/>
    <cellStyle name="Обычный 3 3 3 2 3 13" xfId="28878"/>
    <cellStyle name="Обычный 3 3 3 2 3 14" xfId="58455"/>
    <cellStyle name="Обычный 3 3 3 2 3 15" xfId="59801"/>
    <cellStyle name="Обычный 3 3 3 2 3 2" xfId="915"/>
    <cellStyle name="Обычный 3 3 3 2 3 2 10" xfId="21149"/>
    <cellStyle name="Обычный 3 3 3 2 3 2 10 2" xfId="49433"/>
    <cellStyle name="Обычный 3 3 3 2 3 2 11" xfId="27385"/>
    <cellStyle name="Обычный 3 3 3 2 3 2 11 2" xfId="55669"/>
    <cellStyle name="Обычный 3 3 3 2 3 2 12" xfId="29207"/>
    <cellStyle name="Обычный 3 3 3 2 3 2 13" xfId="58456"/>
    <cellStyle name="Обычный 3 3 3 2 3 2 14" xfId="59802"/>
    <cellStyle name="Обычный 3 3 3 2 3 2 2" xfId="1503"/>
    <cellStyle name="Обычный 3 3 3 2 3 2 2 10" xfId="29794"/>
    <cellStyle name="Обычный 3 3 3 2 3 2 2 11" xfId="58457"/>
    <cellStyle name="Обычный 3 3 3 2 3 2 2 12" xfId="59803"/>
    <cellStyle name="Обычный 3 3 3 2 3 2 2 2" xfId="3479"/>
    <cellStyle name="Обычный 3 3 3 2 3 2 2 2 2" xfId="13405"/>
    <cellStyle name="Обычный 3 3 3 2 3 2 2 2 2 2" xfId="41690"/>
    <cellStyle name="Обычный 3 3 3 2 3 2 2 2 3" xfId="17627"/>
    <cellStyle name="Обычный 3 3 3 2 3 2 2 2 3 2" xfId="45912"/>
    <cellStyle name="Обычный 3 3 3 2 3 2 2 2 4" xfId="27387"/>
    <cellStyle name="Обычный 3 3 3 2 3 2 2 2 4 2" xfId="55671"/>
    <cellStyle name="Обычный 3 3 3 2 3 2 2 2 5" xfId="31769"/>
    <cellStyle name="Обычный 3 3 3 2 3 2 2 2 6" xfId="61157"/>
    <cellStyle name="Обычный 3 3 3 2 3 2 2 3" xfId="5688"/>
    <cellStyle name="Обычный 3 3 3 2 3 2 2 3 2" xfId="13406"/>
    <cellStyle name="Обычный 3 3 3 2 3 2 2 3 2 2" xfId="41691"/>
    <cellStyle name="Обычный 3 3 3 2 3 2 2 3 3" xfId="27388"/>
    <cellStyle name="Обычный 3 3 3 2 3 2 2 3 3 2" xfId="55672"/>
    <cellStyle name="Обычный 3 3 3 2 3 2 2 3 4" xfId="33977"/>
    <cellStyle name="Обычный 3 3 3 2 3 2 2 4" xfId="7006"/>
    <cellStyle name="Обычный 3 3 3 2 3 2 2 4 2" xfId="13407"/>
    <cellStyle name="Обычный 3 3 3 2 3 2 2 4 2 2" xfId="41692"/>
    <cellStyle name="Обычный 3 3 3 2 3 2 2 4 3" xfId="27389"/>
    <cellStyle name="Обычный 3 3 3 2 3 2 2 4 3 2" xfId="55673"/>
    <cellStyle name="Обычный 3 3 3 2 3 2 2 4 4" xfId="35293"/>
    <cellStyle name="Обычный 3 3 3 2 3 2 2 5" xfId="13404"/>
    <cellStyle name="Обычный 3 3 3 2 3 2 2 5 2" xfId="41689"/>
    <cellStyle name="Обычный 3 3 3 2 3 2 2 6" xfId="15652"/>
    <cellStyle name="Обычный 3 3 3 2 3 2 2 6 2" xfId="43937"/>
    <cellStyle name="Обычный 3 3 3 2 3 2 2 7" xfId="19854"/>
    <cellStyle name="Обычный 3 3 3 2 3 2 2 7 2" xfId="48138"/>
    <cellStyle name="Обычный 3 3 3 2 3 2 2 8" xfId="21150"/>
    <cellStyle name="Обычный 3 3 3 2 3 2 2 8 2" xfId="49434"/>
    <cellStyle name="Обычный 3 3 3 2 3 2 2 9" xfId="27386"/>
    <cellStyle name="Обычный 3 3 3 2 3 2 2 9 2" xfId="55670"/>
    <cellStyle name="Обычный 3 3 3 2 3 2 3" xfId="2234"/>
    <cellStyle name="Обычный 3 3 3 2 3 2 3 2" xfId="4209"/>
    <cellStyle name="Обычный 3 3 3 2 3 2 3 2 2" xfId="13409"/>
    <cellStyle name="Обычный 3 3 3 2 3 2 3 2 2 2" xfId="41694"/>
    <cellStyle name="Обычный 3 3 3 2 3 2 3 2 3" xfId="18357"/>
    <cellStyle name="Обычный 3 3 3 2 3 2 3 2 3 2" xfId="46642"/>
    <cellStyle name="Обычный 3 3 3 2 3 2 3 2 4" xfId="27391"/>
    <cellStyle name="Обычный 3 3 3 2 3 2 3 2 4 2" xfId="55675"/>
    <cellStyle name="Обычный 3 3 3 2 3 2 3 2 5" xfId="32499"/>
    <cellStyle name="Обычный 3 3 3 2 3 2 3 3" xfId="13408"/>
    <cellStyle name="Обычный 3 3 3 2 3 2 3 3 2" xfId="41693"/>
    <cellStyle name="Обычный 3 3 3 2 3 2 3 4" xfId="16382"/>
    <cellStyle name="Обычный 3 3 3 2 3 2 3 4 2" xfId="44667"/>
    <cellStyle name="Обычный 3 3 3 2 3 2 3 5" xfId="27390"/>
    <cellStyle name="Обычный 3 3 3 2 3 2 3 5 2" xfId="55674"/>
    <cellStyle name="Обычный 3 3 3 2 3 2 3 6" xfId="30524"/>
    <cellStyle name="Обычный 3 3 3 2 3 2 3 7" xfId="61156"/>
    <cellStyle name="Обычный 3 3 3 2 3 2 4" xfId="2892"/>
    <cellStyle name="Обычный 3 3 3 2 3 2 4 2" xfId="13410"/>
    <cellStyle name="Обычный 3 3 3 2 3 2 4 2 2" xfId="41695"/>
    <cellStyle name="Обычный 3 3 3 2 3 2 4 3" xfId="17040"/>
    <cellStyle name="Обычный 3 3 3 2 3 2 4 3 2" xfId="45325"/>
    <cellStyle name="Обычный 3 3 3 2 3 2 4 4" xfId="27392"/>
    <cellStyle name="Обычный 3 3 3 2 3 2 4 4 2" xfId="55676"/>
    <cellStyle name="Обычный 3 3 3 2 3 2 4 5" xfId="31182"/>
    <cellStyle name="Обычный 3 3 3 2 3 2 5" xfId="5687"/>
    <cellStyle name="Обычный 3 3 3 2 3 2 5 2" xfId="13411"/>
    <cellStyle name="Обычный 3 3 3 2 3 2 5 2 2" xfId="41696"/>
    <cellStyle name="Обычный 3 3 3 2 3 2 5 3" xfId="27393"/>
    <cellStyle name="Обычный 3 3 3 2 3 2 5 3 2" xfId="55677"/>
    <cellStyle name="Обычный 3 3 3 2 3 2 5 4" xfId="33976"/>
    <cellStyle name="Обычный 3 3 3 2 3 2 6" xfId="7005"/>
    <cellStyle name="Обычный 3 3 3 2 3 2 6 2" xfId="13412"/>
    <cellStyle name="Обычный 3 3 3 2 3 2 6 2 2" xfId="41697"/>
    <cellStyle name="Обычный 3 3 3 2 3 2 6 3" xfId="27394"/>
    <cellStyle name="Обычный 3 3 3 2 3 2 6 3 2" xfId="55678"/>
    <cellStyle name="Обычный 3 3 3 2 3 2 6 4" xfId="35292"/>
    <cellStyle name="Обычный 3 3 3 2 3 2 7" xfId="13403"/>
    <cellStyle name="Обычный 3 3 3 2 3 2 7 2" xfId="41688"/>
    <cellStyle name="Обычный 3 3 3 2 3 2 8" xfId="15065"/>
    <cellStyle name="Обычный 3 3 3 2 3 2 8 2" xfId="43350"/>
    <cellStyle name="Обычный 3 3 3 2 3 2 9" xfId="19853"/>
    <cellStyle name="Обычный 3 3 3 2 3 2 9 2" xfId="48137"/>
    <cellStyle name="Обычный 3 3 3 2 3 3" xfId="1502"/>
    <cellStyle name="Обычный 3 3 3 2 3 3 10" xfId="29793"/>
    <cellStyle name="Обычный 3 3 3 2 3 3 11" xfId="58458"/>
    <cellStyle name="Обычный 3 3 3 2 3 3 12" xfId="59804"/>
    <cellStyle name="Обычный 3 3 3 2 3 3 2" xfId="3478"/>
    <cellStyle name="Обычный 3 3 3 2 3 3 2 2" xfId="13414"/>
    <cellStyle name="Обычный 3 3 3 2 3 3 2 2 2" xfId="41699"/>
    <cellStyle name="Обычный 3 3 3 2 3 3 2 3" xfId="17626"/>
    <cellStyle name="Обычный 3 3 3 2 3 3 2 3 2" xfId="45911"/>
    <cellStyle name="Обычный 3 3 3 2 3 3 2 4" xfId="27396"/>
    <cellStyle name="Обычный 3 3 3 2 3 3 2 4 2" xfId="55680"/>
    <cellStyle name="Обычный 3 3 3 2 3 3 2 5" xfId="31768"/>
    <cellStyle name="Обычный 3 3 3 2 3 3 2 6" xfId="61158"/>
    <cellStyle name="Обычный 3 3 3 2 3 3 3" xfId="5689"/>
    <cellStyle name="Обычный 3 3 3 2 3 3 3 2" xfId="13415"/>
    <cellStyle name="Обычный 3 3 3 2 3 3 3 2 2" xfId="41700"/>
    <cellStyle name="Обычный 3 3 3 2 3 3 3 3" xfId="27397"/>
    <cellStyle name="Обычный 3 3 3 2 3 3 3 3 2" xfId="55681"/>
    <cellStyle name="Обычный 3 3 3 2 3 3 3 4" xfId="33978"/>
    <cellStyle name="Обычный 3 3 3 2 3 3 4" xfId="7007"/>
    <cellStyle name="Обычный 3 3 3 2 3 3 4 2" xfId="13416"/>
    <cellStyle name="Обычный 3 3 3 2 3 3 4 2 2" xfId="41701"/>
    <cellStyle name="Обычный 3 3 3 2 3 3 4 3" xfId="27398"/>
    <cellStyle name="Обычный 3 3 3 2 3 3 4 3 2" xfId="55682"/>
    <cellStyle name="Обычный 3 3 3 2 3 3 4 4" xfId="35294"/>
    <cellStyle name="Обычный 3 3 3 2 3 3 5" xfId="13413"/>
    <cellStyle name="Обычный 3 3 3 2 3 3 5 2" xfId="41698"/>
    <cellStyle name="Обычный 3 3 3 2 3 3 6" xfId="15651"/>
    <cellStyle name="Обычный 3 3 3 2 3 3 6 2" xfId="43936"/>
    <cellStyle name="Обычный 3 3 3 2 3 3 7" xfId="19855"/>
    <cellStyle name="Обычный 3 3 3 2 3 3 7 2" xfId="48139"/>
    <cellStyle name="Обычный 3 3 3 2 3 3 8" xfId="21151"/>
    <cellStyle name="Обычный 3 3 3 2 3 3 8 2" xfId="49435"/>
    <cellStyle name="Обычный 3 3 3 2 3 3 9" xfId="27395"/>
    <cellStyle name="Обычный 3 3 3 2 3 3 9 2" xfId="55679"/>
    <cellStyle name="Обычный 3 3 3 2 3 4" xfId="1905"/>
    <cellStyle name="Обычный 3 3 3 2 3 4 2" xfId="3880"/>
    <cellStyle name="Обычный 3 3 3 2 3 4 2 2" xfId="13418"/>
    <cellStyle name="Обычный 3 3 3 2 3 4 2 2 2" xfId="41703"/>
    <cellStyle name="Обычный 3 3 3 2 3 4 2 3" xfId="18028"/>
    <cellStyle name="Обычный 3 3 3 2 3 4 2 3 2" xfId="46313"/>
    <cellStyle name="Обычный 3 3 3 2 3 4 2 4" xfId="27400"/>
    <cellStyle name="Обычный 3 3 3 2 3 4 2 4 2" xfId="55684"/>
    <cellStyle name="Обычный 3 3 3 2 3 4 2 5" xfId="32170"/>
    <cellStyle name="Обычный 3 3 3 2 3 4 3" xfId="13417"/>
    <cellStyle name="Обычный 3 3 3 2 3 4 3 2" xfId="41702"/>
    <cellStyle name="Обычный 3 3 3 2 3 4 4" xfId="16053"/>
    <cellStyle name="Обычный 3 3 3 2 3 4 4 2" xfId="44338"/>
    <cellStyle name="Обычный 3 3 3 2 3 4 5" xfId="27399"/>
    <cellStyle name="Обычный 3 3 3 2 3 4 5 2" xfId="55683"/>
    <cellStyle name="Обычный 3 3 3 2 3 4 6" xfId="30195"/>
    <cellStyle name="Обычный 3 3 3 2 3 4 7" xfId="61155"/>
    <cellStyle name="Обычный 3 3 3 2 3 5" xfId="2563"/>
    <cellStyle name="Обычный 3 3 3 2 3 5 2" xfId="13419"/>
    <cellStyle name="Обычный 3 3 3 2 3 5 2 2" xfId="41704"/>
    <cellStyle name="Обычный 3 3 3 2 3 5 3" xfId="16711"/>
    <cellStyle name="Обычный 3 3 3 2 3 5 3 2" xfId="44996"/>
    <cellStyle name="Обычный 3 3 3 2 3 5 4" xfId="27401"/>
    <cellStyle name="Обычный 3 3 3 2 3 5 4 2" xfId="55685"/>
    <cellStyle name="Обычный 3 3 3 2 3 5 5" xfId="30853"/>
    <cellStyle name="Обычный 3 3 3 2 3 6" xfId="5686"/>
    <cellStyle name="Обычный 3 3 3 2 3 6 2" xfId="13420"/>
    <cellStyle name="Обычный 3 3 3 2 3 6 2 2" xfId="41705"/>
    <cellStyle name="Обычный 3 3 3 2 3 6 3" xfId="27402"/>
    <cellStyle name="Обычный 3 3 3 2 3 6 3 2" xfId="55686"/>
    <cellStyle name="Обычный 3 3 3 2 3 6 4" xfId="33975"/>
    <cellStyle name="Обычный 3 3 3 2 3 7" xfId="7004"/>
    <cellStyle name="Обычный 3 3 3 2 3 7 2" xfId="13421"/>
    <cellStyle name="Обычный 3 3 3 2 3 7 2 2" xfId="41706"/>
    <cellStyle name="Обычный 3 3 3 2 3 7 3" xfId="27403"/>
    <cellStyle name="Обычный 3 3 3 2 3 7 3 2" xfId="55687"/>
    <cellStyle name="Обычный 3 3 3 2 3 7 4" xfId="35291"/>
    <cellStyle name="Обычный 3 3 3 2 3 8" xfId="13402"/>
    <cellStyle name="Обычный 3 3 3 2 3 8 2" xfId="41687"/>
    <cellStyle name="Обычный 3 3 3 2 3 9" xfId="14736"/>
    <cellStyle name="Обычный 3 3 3 2 3 9 2" xfId="43021"/>
    <cellStyle name="Обычный 3 3 3 2 4" xfId="749"/>
    <cellStyle name="Обычный 3 3 3 2 4 10" xfId="21152"/>
    <cellStyle name="Обычный 3 3 3 2 4 10 2" xfId="49436"/>
    <cellStyle name="Обычный 3 3 3 2 4 11" xfId="27404"/>
    <cellStyle name="Обычный 3 3 3 2 4 11 2" xfId="55688"/>
    <cellStyle name="Обычный 3 3 3 2 4 12" xfId="29043"/>
    <cellStyle name="Обычный 3 3 3 2 4 13" xfId="58459"/>
    <cellStyle name="Обычный 3 3 3 2 4 14" xfId="59805"/>
    <cellStyle name="Обычный 3 3 3 2 4 2" xfId="1504"/>
    <cellStyle name="Обычный 3 3 3 2 4 2 10" xfId="29795"/>
    <cellStyle name="Обычный 3 3 3 2 4 2 11" xfId="58460"/>
    <cellStyle name="Обычный 3 3 3 2 4 2 12" xfId="59806"/>
    <cellStyle name="Обычный 3 3 3 2 4 2 2" xfId="3480"/>
    <cellStyle name="Обычный 3 3 3 2 4 2 2 2" xfId="13424"/>
    <cellStyle name="Обычный 3 3 3 2 4 2 2 2 2" xfId="41709"/>
    <cellStyle name="Обычный 3 3 3 2 4 2 2 3" xfId="17628"/>
    <cellStyle name="Обычный 3 3 3 2 4 2 2 3 2" xfId="45913"/>
    <cellStyle name="Обычный 3 3 3 2 4 2 2 4" xfId="27406"/>
    <cellStyle name="Обычный 3 3 3 2 4 2 2 4 2" xfId="55690"/>
    <cellStyle name="Обычный 3 3 3 2 4 2 2 5" xfId="31770"/>
    <cellStyle name="Обычный 3 3 3 2 4 2 2 6" xfId="61160"/>
    <cellStyle name="Обычный 3 3 3 2 4 2 3" xfId="5691"/>
    <cellStyle name="Обычный 3 3 3 2 4 2 3 2" xfId="13425"/>
    <cellStyle name="Обычный 3 3 3 2 4 2 3 2 2" xfId="41710"/>
    <cellStyle name="Обычный 3 3 3 2 4 2 3 3" xfId="27407"/>
    <cellStyle name="Обычный 3 3 3 2 4 2 3 3 2" xfId="55691"/>
    <cellStyle name="Обычный 3 3 3 2 4 2 3 4" xfId="33980"/>
    <cellStyle name="Обычный 3 3 3 2 4 2 4" xfId="7009"/>
    <cellStyle name="Обычный 3 3 3 2 4 2 4 2" xfId="13426"/>
    <cellStyle name="Обычный 3 3 3 2 4 2 4 2 2" xfId="41711"/>
    <cellStyle name="Обычный 3 3 3 2 4 2 4 3" xfId="27408"/>
    <cellStyle name="Обычный 3 3 3 2 4 2 4 3 2" xfId="55692"/>
    <cellStyle name="Обычный 3 3 3 2 4 2 4 4" xfId="35296"/>
    <cellStyle name="Обычный 3 3 3 2 4 2 5" xfId="13423"/>
    <cellStyle name="Обычный 3 3 3 2 4 2 5 2" xfId="41708"/>
    <cellStyle name="Обычный 3 3 3 2 4 2 6" xfId="15653"/>
    <cellStyle name="Обычный 3 3 3 2 4 2 6 2" xfId="43938"/>
    <cellStyle name="Обычный 3 3 3 2 4 2 7" xfId="19857"/>
    <cellStyle name="Обычный 3 3 3 2 4 2 7 2" xfId="48141"/>
    <cellStyle name="Обычный 3 3 3 2 4 2 8" xfId="21153"/>
    <cellStyle name="Обычный 3 3 3 2 4 2 8 2" xfId="49437"/>
    <cellStyle name="Обычный 3 3 3 2 4 2 9" xfId="27405"/>
    <cellStyle name="Обычный 3 3 3 2 4 2 9 2" xfId="55689"/>
    <cellStyle name="Обычный 3 3 3 2 4 3" xfId="2070"/>
    <cellStyle name="Обычный 3 3 3 2 4 3 2" xfId="4045"/>
    <cellStyle name="Обычный 3 3 3 2 4 3 2 2" xfId="13428"/>
    <cellStyle name="Обычный 3 3 3 2 4 3 2 2 2" xfId="41713"/>
    <cellStyle name="Обычный 3 3 3 2 4 3 2 3" xfId="18193"/>
    <cellStyle name="Обычный 3 3 3 2 4 3 2 3 2" xfId="46478"/>
    <cellStyle name="Обычный 3 3 3 2 4 3 2 4" xfId="27410"/>
    <cellStyle name="Обычный 3 3 3 2 4 3 2 4 2" xfId="55694"/>
    <cellStyle name="Обычный 3 3 3 2 4 3 2 5" xfId="32335"/>
    <cellStyle name="Обычный 3 3 3 2 4 3 3" xfId="13427"/>
    <cellStyle name="Обычный 3 3 3 2 4 3 3 2" xfId="41712"/>
    <cellStyle name="Обычный 3 3 3 2 4 3 4" xfId="16218"/>
    <cellStyle name="Обычный 3 3 3 2 4 3 4 2" xfId="44503"/>
    <cellStyle name="Обычный 3 3 3 2 4 3 5" xfId="27409"/>
    <cellStyle name="Обычный 3 3 3 2 4 3 5 2" xfId="55693"/>
    <cellStyle name="Обычный 3 3 3 2 4 3 6" xfId="30360"/>
    <cellStyle name="Обычный 3 3 3 2 4 3 7" xfId="61159"/>
    <cellStyle name="Обычный 3 3 3 2 4 4" xfId="2728"/>
    <cellStyle name="Обычный 3 3 3 2 4 4 2" xfId="13429"/>
    <cellStyle name="Обычный 3 3 3 2 4 4 2 2" xfId="41714"/>
    <cellStyle name="Обычный 3 3 3 2 4 4 3" xfId="16876"/>
    <cellStyle name="Обычный 3 3 3 2 4 4 3 2" xfId="45161"/>
    <cellStyle name="Обычный 3 3 3 2 4 4 4" xfId="27411"/>
    <cellStyle name="Обычный 3 3 3 2 4 4 4 2" xfId="55695"/>
    <cellStyle name="Обычный 3 3 3 2 4 4 5" xfId="31018"/>
    <cellStyle name="Обычный 3 3 3 2 4 5" xfId="5690"/>
    <cellStyle name="Обычный 3 3 3 2 4 5 2" xfId="13430"/>
    <cellStyle name="Обычный 3 3 3 2 4 5 2 2" xfId="41715"/>
    <cellStyle name="Обычный 3 3 3 2 4 5 3" xfId="27412"/>
    <cellStyle name="Обычный 3 3 3 2 4 5 3 2" xfId="55696"/>
    <cellStyle name="Обычный 3 3 3 2 4 5 4" xfId="33979"/>
    <cellStyle name="Обычный 3 3 3 2 4 6" xfId="7008"/>
    <cellStyle name="Обычный 3 3 3 2 4 6 2" xfId="13431"/>
    <cellStyle name="Обычный 3 3 3 2 4 6 2 2" xfId="41716"/>
    <cellStyle name="Обычный 3 3 3 2 4 6 3" xfId="27413"/>
    <cellStyle name="Обычный 3 3 3 2 4 6 3 2" xfId="55697"/>
    <cellStyle name="Обычный 3 3 3 2 4 6 4" xfId="35295"/>
    <cellStyle name="Обычный 3 3 3 2 4 7" xfId="13422"/>
    <cellStyle name="Обычный 3 3 3 2 4 7 2" xfId="41707"/>
    <cellStyle name="Обычный 3 3 3 2 4 8" xfId="14901"/>
    <cellStyle name="Обычный 3 3 3 2 4 8 2" xfId="43186"/>
    <cellStyle name="Обычный 3 3 3 2 4 9" xfId="19856"/>
    <cellStyle name="Обычный 3 3 3 2 4 9 2" xfId="48140"/>
    <cellStyle name="Обычный 3 3 3 2 5" xfId="1497"/>
    <cellStyle name="Обычный 3 3 3 2 5 10" xfId="29788"/>
    <cellStyle name="Обычный 3 3 3 2 5 11" xfId="58461"/>
    <cellStyle name="Обычный 3 3 3 2 5 12" xfId="59807"/>
    <cellStyle name="Обычный 3 3 3 2 5 2" xfId="3473"/>
    <cellStyle name="Обычный 3 3 3 2 5 2 2" xfId="13433"/>
    <cellStyle name="Обычный 3 3 3 2 5 2 2 2" xfId="41718"/>
    <cellStyle name="Обычный 3 3 3 2 5 2 3" xfId="17621"/>
    <cellStyle name="Обычный 3 3 3 2 5 2 3 2" xfId="45906"/>
    <cellStyle name="Обычный 3 3 3 2 5 2 4" xfId="27415"/>
    <cellStyle name="Обычный 3 3 3 2 5 2 4 2" xfId="55699"/>
    <cellStyle name="Обычный 3 3 3 2 5 2 5" xfId="31763"/>
    <cellStyle name="Обычный 3 3 3 2 5 2 6" xfId="61161"/>
    <cellStyle name="Обычный 3 3 3 2 5 3" xfId="5692"/>
    <cellStyle name="Обычный 3 3 3 2 5 3 2" xfId="13434"/>
    <cellStyle name="Обычный 3 3 3 2 5 3 2 2" xfId="41719"/>
    <cellStyle name="Обычный 3 3 3 2 5 3 3" xfId="27416"/>
    <cellStyle name="Обычный 3 3 3 2 5 3 3 2" xfId="55700"/>
    <cellStyle name="Обычный 3 3 3 2 5 3 4" xfId="33981"/>
    <cellStyle name="Обычный 3 3 3 2 5 4" xfId="7010"/>
    <cellStyle name="Обычный 3 3 3 2 5 4 2" xfId="13435"/>
    <cellStyle name="Обычный 3 3 3 2 5 4 2 2" xfId="41720"/>
    <cellStyle name="Обычный 3 3 3 2 5 4 3" xfId="27417"/>
    <cellStyle name="Обычный 3 3 3 2 5 4 3 2" xfId="55701"/>
    <cellStyle name="Обычный 3 3 3 2 5 4 4" xfId="35297"/>
    <cellStyle name="Обычный 3 3 3 2 5 5" xfId="13432"/>
    <cellStyle name="Обычный 3 3 3 2 5 5 2" xfId="41717"/>
    <cellStyle name="Обычный 3 3 3 2 5 6" xfId="15646"/>
    <cellStyle name="Обычный 3 3 3 2 5 6 2" xfId="43931"/>
    <cellStyle name="Обычный 3 3 3 2 5 7" xfId="19858"/>
    <cellStyle name="Обычный 3 3 3 2 5 7 2" xfId="48142"/>
    <cellStyle name="Обычный 3 3 3 2 5 8" xfId="21154"/>
    <cellStyle name="Обычный 3 3 3 2 5 8 2" xfId="49438"/>
    <cellStyle name="Обычный 3 3 3 2 5 9" xfId="27414"/>
    <cellStyle name="Обычный 3 3 3 2 5 9 2" xfId="55698"/>
    <cellStyle name="Обычный 3 3 3 2 6" xfId="1741"/>
    <cellStyle name="Обычный 3 3 3 2 6 2" xfId="3716"/>
    <cellStyle name="Обычный 3 3 3 2 6 2 2" xfId="13437"/>
    <cellStyle name="Обычный 3 3 3 2 6 2 2 2" xfId="41722"/>
    <cellStyle name="Обычный 3 3 3 2 6 2 3" xfId="17864"/>
    <cellStyle name="Обычный 3 3 3 2 6 2 3 2" xfId="46149"/>
    <cellStyle name="Обычный 3 3 3 2 6 2 4" xfId="27419"/>
    <cellStyle name="Обычный 3 3 3 2 6 2 4 2" xfId="55703"/>
    <cellStyle name="Обычный 3 3 3 2 6 2 5" xfId="32006"/>
    <cellStyle name="Обычный 3 3 3 2 6 3" xfId="13436"/>
    <cellStyle name="Обычный 3 3 3 2 6 3 2" xfId="41721"/>
    <cellStyle name="Обычный 3 3 3 2 6 4" xfId="15889"/>
    <cellStyle name="Обычный 3 3 3 2 6 4 2" xfId="44174"/>
    <cellStyle name="Обычный 3 3 3 2 6 5" xfId="27418"/>
    <cellStyle name="Обычный 3 3 3 2 6 5 2" xfId="55702"/>
    <cellStyle name="Обычный 3 3 3 2 6 6" xfId="30031"/>
    <cellStyle name="Обычный 3 3 3 2 6 7" xfId="61146"/>
    <cellStyle name="Обычный 3 3 3 2 7" xfId="2399"/>
    <cellStyle name="Обычный 3 3 3 2 7 2" xfId="13438"/>
    <cellStyle name="Обычный 3 3 3 2 7 2 2" xfId="41723"/>
    <cellStyle name="Обычный 3 3 3 2 7 3" xfId="16547"/>
    <cellStyle name="Обычный 3 3 3 2 7 3 2" xfId="44832"/>
    <cellStyle name="Обычный 3 3 3 2 7 4" xfId="27420"/>
    <cellStyle name="Обычный 3 3 3 2 7 4 2" xfId="55704"/>
    <cellStyle name="Обычный 3 3 3 2 7 5" xfId="30689"/>
    <cellStyle name="Обычный 3 3 3 2 8" xfId="4374"/>
    <cellStyle name="Обычный 3 3 3 2 8 2" xfId="13439"/>
    <cellStyle name="Обычный 3 3 3 2 8 2 2" xfId="41724"/>
    <cellStyle name="Обычный 3 3 3 2 8 3" xfId="18522"/>
    <cellStyle name="Обычный 3 3 3 2 8 3 2" xfId="46807"/>
    <cellStyle name="Обычный 3 3 3 2 8 4" xfId="27421"/>
    <cellStyle name="Обычный 3 3 3 2 8 4 2" xfId="55705"/>
    <cellStyle name="Обычный 3 3 3 2 8 5" xfId="32664"/>
    <cellStyle name="Обычный 3 3 3 2 9" xfId="4537"/>
    <cellStyle name="Обычный 3 3 3 2 9 2" xfId="13440"/>
    <cellStyle name="Обычный 3 3 3 2 9 2 2" xfId="41725"/>
    <cellStyle name="Обычный 3 3 3 2 9 3" xfId="18685"/>
    <cellStyle name="Обычный 3 3 3 2 9 3 2" xfId="46970"/>
    <cellStyle name="Обычный 3 3 3 2 9 4" xfId="27422"/>
    <cellStyle name="Обычный 3 3 3 2 9 4 2" xfId="55706"/>
    <cellStyle name="Обычный 3 3 3 2 9 5" xfId="32827"/>
    <cellStyle name="Обычный 3 3 3 20" xfId="28549"/>
    <cellStyle name="Обычный 3 3 3 20 2" xfId="56833"/>
    <cellStyle name="Обычный 3 3 3 21" xfId="28713"/>
    <cellStyle name="Обычный 3 3 3 22" xfId="56993"/>
    <cellStyle name="Обычный 3 3 3 23" xfId="57287"/>
    <cellStyle name="Обычный 3 3 3 24" xfId="58445"/>
    <cellStyle name="Обычный 3 3 3 25" xfId="59791"/>
    <cellStyle name="Обычный 3 3 3 3" xfId="337"/>
    <cellStyle name="Обычный 3 3 3 3 10" xfId="5693"/>
    <cellStyle name="Обычный 3 3 3 3 10 2" xfId="13442"/>
    <cellStyle name="Обычный 3 3 3 3 10 2 2" xfId="41727"/>
    <cellStyle name="Обычный 3 3 3 3 10 3" xfId="27424"/>
    <cellStyle name="Обычный 3 3 3 3 10 3 2" xfId="55708"/>
    <cellStyle name="Обычный 3 3 3 3 10 4" xfId="33982"/>
    <cellStyle name="Обычный 3 3 3 3 11" xfId="7011"/>
    <cellStyle name="Обычный 3 3 3 3 11 2" xfId="13443"/>
    <cellStyle name="Обычный 3 3 3 3 11 2 2" xfId="41728"/>
    <cellStyle name="Обычный 3 3 3 3 11 3" xfId="27425"/>
    <cellStyle name="Обычный 3 3 3 3 11 3 2" xfId="55709"/>
    <cellStyle name="Обычный 3 3 3 3 11 4" xfId="35298"/>
    <cellStyle name="Обычный 3 3 3 3 12" xfId="7338"/>
    <cellStyle name="Обычный 3 3 3 3 12 2" xfId="13444"/>
    <cellStyle name="Обычный 3 3 3 3 12 2 2" xfId="41729"/>
    <cellStyle name="Обычный 3 3 3 3 12 3" xfId="27426"/>
    <cellStyle name="Обычный 3 3 3 3 12 3 2" xfId="55710"/>
    <cellStyle name="Обычный 3 3 3 3 12 4" xfId="35623"/>
    <cellStyle name="Обычный 3 3 3 3 13" xfId="13441"/>
    <cellStyle name="Обычный 3 3 3 3 13 2" xfId="41726"/>
    <cellStyle name="Обычный 3 3 3 3 14" xfId="14574"/>
    <cellStyle name="Обычный 3 3 3 3 14 2" xfId="42859"/>
    <cellStyle name="Обычный 3 3 3 3 15" xfId="18849"/>
    <cellStyle name="Обычный 3 3 3 3 15 2" xfId="47133"/>
    <cellStyle name="Обычный 3 3 3 3 16" xfId="21155"/>
    <cellStyle name="Обычный 3 3 3 3 16 2" xfId="49439"/>
    <cellStyle name="Обычный 3 3 3 3 17" xfId="27423"/>
    <cellStyle name="Обычный 3 3 3 3 17 2" xfId="55707"/>
    <cellStyle name="Обычный 3 3 3 3 18" xfId="28552"/>
    <cellStyle name="Обычный 3 3 3 3 18 2" xfId="56836"/>
    <cellStyle name="Обычный 3 3 3 3 19" xfId="28716"/>
    <cellStyle name="Обычный 3 3 3 3 2" xfId="338"/>
    <cellStyle name="Обычный 3 3 3 3 2 10" xfId="7012"/>
    <cellStyle name="Обычный 3 3 3 3 2 10 2" xfId="13446"/>
    <cellStyle name="Обычный 3 3 3 3 2 10 2 2" xfId="41731"/>
    <cellStyle name="Обычный 3 3 3 3 2 10 3" xfId="27428"/>
    <cellStyle name="Обычный 3 3 3 3 2 10 3 2" xfId="55712"/>
    <cellStyle name="Обычный 3 3 3 3 2 10 4" xfId="35299"/>
    <cellStyle name="Обычный 3 3 3 3 2 11" xfId="7339"/>
    <cellStyle name="Обычный 3 3 3 3 2 11 2" xfId="13447"/>
    <cellStyle name="Обычный 3 3 3 3 2 11 2 2" xfId="41732"/>
    <cellStyle name="Обычный 3 3 3 3 2 11 3" xfId="27429"/>
    <cellStyle name="Обычный 3 3 3 3 2 11 3 2" xfId="55713"/>
    <cellStyle name="Обычный 3 3 3 3 2 11 4" xfId="35624"/>
    <cellStyle name="Обычный 3 3 3 3 2 12" xfId="13445"/>
    <cellStyle name="Обычный 3 3 3 3 2 12 2" xfId="41730"/>
    <cellStyle name="Обычный 3 3 3 3 2 13" xfId="14575"/>
    <cellStyle name="Обычный 3 3 3 3 2 13 2" xfId="42860"/>
    <cellStyle name="Обычный 3 3 3 3 2 14" xfId="18850"/>
    <cellStyle name="Обычный 3 3 3 3 2 14 2" xfId="47134"/>
    <cellStyle name="Обычный 3 3 3 3 2 15" xfId="21156"/>
    <cellStyle name="Обычный 3 3 3 3 2 15 2" xfId="49440"/>
    <cellStyle name="Обычный 3 3 3 3 2 16" xfId="27427"/>
    <cellStyle name="Обычный 3 3 3 3 2 16 2" xfId="55711"/>
    <cellStyle name="Обычный 3 3 3 3 2 17" xfId="28553"/>
    <cellStyle name="Обычный 3 3 3 3 2 17 2" xfId="56837"/>
    <cellStyle name="Обычный 3 3 3 3 2 18" xfId="28717"/>
    <cellStyle name="Обычный 3 3 3 3 2 19" xfId="56997"/>
    <cellStyle name="Обычный 3 3 3 3 2 2" xfId="580"/>
    <cellStyle name="Обычный 3 3 3 3 2 2 10" xfId="19859"/>
    <cellStyle name="Обычный 3 3 3 3 2 2 10 2" xfId="48143"/>
    <cellStyle name="Обычный 3 3 3 3 2 2 11" xfId="21157"/>
    <cellStyle name="Обычный 3 3 3 3 2 2 11 2" xfId="49441"/>
    <cellStyle name="Обычный 3 3 3 3 2 2 12" xfId="27430"/>
    <cellStyle name="Обычный 3 3 3 3 2 2 12 2" xfId="55714"/>
    <cellStyle name="Обычный 3 3 3 3 2 2 13" xfId="28881"/>
    <cellStyle name="Обычный 3 3 3 3 2 2 14" xfId="58464"/>
    <cellStyle name="Обычный 3 3 3 3 2 2 15" xfId="59810"/>
    <cellStyle name="Обычный 3 3 3 3 2 2 2" xfId="918"/>
    <cellStyle name="Обычный 3 3 3 3 2 2 2 10" xfId="21158"/>
    <cellStyle name="Обычный 3 3 3 3 2 2 2 10 2" xfId="49442"/>
    <cellStyle name="Обычный 3 3 3 3 2 2 2 11" xfId="27431"/>
    <cellStyle name="Обычный 3 3 3 3 2 2 2 11 2" xfId="55715"/>
    <cellStyle name="Обычный 3 3 3 3 2 2 2 12" xfId="29210"/>
    <cellStyle name="Обычный 3 3 3 3 2 2 2 13" xfId="58465"/>
    <cellStyle name="Обычный 3 3 3 3 2 2 2 14" xfId="59811"/>
    <cellStyle name="Обычный 3 3 3 3 2 2 2 2" xfId="1508"/>
    <cellStyle name="Обычный 3 3 3 3 2 2 2 2 10" xfId="29799"/>
    <cellStyle name="Обычный 3 3 3 3 2 2 2 2 11" xfId="58466"/>
    <cellStyle name="Обычный 3 3 3 3 2 2 2 2 12" xfId="59812"/>
    <cellStyle name="Обычный 3 3 3 3 2 2 2 2 2" xfId="3484"/>
    <cellStyle name="Обычный 3 3 3 3 2 2 2 2 2 2" xfId="13451"/>
    <cellStyle name="Обычный 3 3 3 3 2 2 2 2 2 2 2" xfId="41736"/>
    <cellStyle name="Обычный 3 3 3 3 2 2 2 2 2 3" xfId="17632"/>
    <cellStyle name="Обычный 3 3 3 3 2 2 2 2 2 3 2" xfId="45917"/>
    <cellStyle name="Обычный 3 3 3 3 2 2 2 2 2 4" xfId="27433"/>
    <cellStyle name="Обычный 3 3 3 3 2 2 2 2 2 4 2" xfId="55717"/>
    <cellStyle name="Обычный 3 3 3 3 2 2 2 2 2 5" xfId="31774"/>
    <cellStyle name="Обычный 3 3 3 3 2 2 2 2 2 6" xfId="61166"/>
    <cellStyle name="Обычный 3 3 3 3 2 2 2 2 3" xfId="5697"/>
    <cellStyle name="Обычный 3 3 3 3 2 2 2 2 3 2" xfId="13452"/>
    <cellStyle name="Обычный 3 3 3 3 2 2 2 2 3 2 2" xfId="41737"/>
    <cellStyle name="Обычный 3 3 3 3 2 2 2 2 3 3" xfId="27434"/>
    <cellStyle name="Обычный 3 3 3 3 2 2 2 2 3 3 2" xfId="55718"/>
    <cellStyle name="Обычный 3 3 3 3 2 2 2 2 3 4" xfId="33986"/>
    <cellStyle name="Обычный 3 3 3 3 2 2 2 2 4" xfId="7015"/>
    <cellStyle name="Обычный 3 3 3 3 2 2 2 2 4 2" xfId="13453"/>
    <cellStyle name="Обычный 3 3 3 3 2 2 2 2 4 2 2" xfId="41738"/>
    <cellStyle name="Обычный 3 3 3 3 2 2 2 2 4 3" xfId="27435"/>
    <cellStyle name="Обычный 3 3 3 3 2 2 2 2 4 3 2" xfId="55719"/>
    <cellStyle name="Обычный 3 3 3 3 2 2 2 2 4 4" xfId="35302"/>
    <cellStyle name="Обычный 3 3 3 3 2 2 2 2 5" xfId="13450"/>
    <cellStyle name="Обычный 3 3 3 3 2 2 2 2 5 2" xfId="41735"/>
    <cellStyle name="Обычный 3 3 3 3 2 2 2 2 6" xfId="15657"/>
    <cellStyle name="Обычный 3 3 3 3 2 2 2 2 6 2" xfId="43942"/>
    <cellStyle name="Обычный 3 3 3 3 2 2 2 2 7" xfId="19861"/>
    <cellStyle name="Обычный 3 3 3 3 2 2 2 2 7 2" xfId="48145"/>
    <cellStyle name="Обычный 3 3 3 3 2 2 2 2 8" xfId="21159"/>
    <cellStyle name="Обычный 3 3 3 3 2 2 2 2 8 2" xfId="49443"/>
    <cellStyle name="Обычный 3 3 3 3 2 2 2 2 9" xfId="27432"/>
    <cellStyle name="Обычный 3 3 3 3 2 2 2 2 9 2" xfId="55716"/>
    <cellStyle name="Обычный 3 3 3 3 2 2 2 3" xfId="2237"/>
    <cellStyle name="Обычный 3 3 3 3 2 2 2 3 2" xfId="4212"/>
    <cellStyle name="Обычный 3 3 3 3 2 2 2 3 2 2" xfId="13455"/>
    <cellStyle name="Обычный 3 3 3 3 2 2 2 3 2 2 2" xfId="41740"/>
    <cellStyle name="Обычный 3 3 3 3 2 2 2 3 2 3" xfId="18360"/>
    <cellStyle name="Обычный 3 3 3 3 2 2 2 3 2 3 2" xfId="46645"/>
    <cellStyle name="Обычный 3 3 3 3 2 2 2 3 2 4" xfId="27437"/>
    <cellStyle name="Обычный 3 3 3 3 2 2 2 3 2 4 2" xfId="55721"/>
    <cellStyle name="Обычный 3 3 3 3 2 2 2 3 2 5" xfId="32502"/>
    <cellStyle name="Обычный 3 3 3 3 2 2 2 3 3" xfId="13454"/>
    <cellStyle name="Обычный 3 3 3 3 2 2 2 3 3 2" xfId="41739"/>
    <cellStyle name="Обычный 3 3 3 3 2 2 2 3 4" xfId="16385"/>
    <cellStyle name="Обычный 3 3 3 3 2 2 2 3 4 2" xfId="44670"/>
    <cellStyle name="Обычный 3 3 3 3 2 2 2 3 5" xfId="27436"/>
    <cellStyle name="Обычный 3 3 3 3 2 2 2 3 5 2" xfId="55720"/>
    <cellStyle name="Обычный 3 3 3 3 2 2 2 3 6" xfId="30527"/>
    <cellStyle name="Обычный 3 3 3 3 2 2 2 3 7" xfId="61165"/>
    <cellStyle name="Обычный 3 3 3 3 2 2 2 4" xfId="2895"/>
    <cellStyle name="Обычный 3 3 3 3 2 2 2 4 2" xfId="13456"/>
    <cellStyle name="Обычный 3 3 3 3 2 2 2 4 2 2" xfId="41741"/>
    <cellStyle name="Обычный 3 3 3 3 2 2 2 4 3" xfId="17043"/>
    <cellStyle name="Обычный 3 3 3 3 2 2 2 4 3 2" xfId="45328"/>
    <cellStyle name="Обычный 3 3 3 3 2 2 2 4 4" xfId="27438"/>
    <cellStyle name="Обычный 3 3 3 3 2 2 2 4 4 2" xfId="55722"/>
    <cellStyle name="Обычный 3 3 3 3 2 2 2 4 5" xfId="31185"/>
    <cellStyle name="Обычный 3 3 3 3 2 2 2 5" xfId="5696"/>
    <cellStyle name="Обычный 3 3 3 3 2 2 2 5 2" xfId="13457"/>
    <cellStyle name="Обычный 3 3 3 3 2 2 2 5 2 2" xfId="41742"/>
    <cellStyle name="Обычный 3 3 3 3 2 2 2 5 3" xfId="27439"/>
    <cellStyle name="Обычный 3 3 3 3 2 2 2 5 3 2" xfId="55723"/>
    <cellStyle name="Обычный 3 3 3 3 2 2 2 5 4" xfId="33985"/>
    <cellStyle name="Обычный 3 3 3 3 2 2 2 6" xfId="7014"/>
    <cellStyle name="Обычный 3 3 3 3 2 2 2 6 2" xfId="13458"/>
    <cellStyle name="Обычный 3 3 3 3 2 2 2 6 2 2" xfId="41743"/>
    <cellStyle name="Обычный 3 3 3 3 2 2 2 6 3" xfId="27440"/>
    <cellStyle name="Обычный 3 3 3 3 2 2 2 6 3 2" xfId="55724"/>
    <cellStyle name="Обычный 3 3 3 3 2 2 2 6 4" xfId="35301"/>
    <cellStyle name="Обычный 3 3 3 3 2 2 2 7" xfId="13449"/>
    <cellStyle name="Обычный 3 3 3 3 2 2 2 7 2" xfId="41734"/>
    <cellStyle name="Обычный 3 3 3 3 2 2 2 8" xfId="15068"/>
    <cellStyle name="Обычный 3 3 3 3 2 2 2 8 2" xfId="43353"/>
    <cellStyle name="Обычный 3 3 3 3 2 2 2 9" xfId="19860"/>
    <cellStyle name="Обычный 3 3 3 3 2 2 2 9 2" xfId="48144"/>
    <cellStyle name="Обычный 3 3 3 3 2 2 3" xfId="1507"/>
    <cellStyle name="Обычный 3 3 3 3 2 2 3 10" xfId="29798"/>
    <cellStyle name="Обычный 3 3 3 3 2 2 3 11" xfId="58467"/>
    <cellStyle name="Обычный 3 3 3 3 2 2 3 12" xfId="59813"/>
    <cellStyle name="Обычный 3 3 3 3 2 2 3 2" xfId="3483"/>
    <cellStyle name="Обычный 3 3 3 3 2 2 3 2 2" xfId="13460"/>
    <cellStyle name="Обычный 3 3 3 3 2 2 3 2 2 2" xfId="41745"/>
    <cellStyle name="Обычный 3 3 3 3 2 2 3 2 3" xfId="17631"/>
    <cellStyle name="Обычный 3 3 3 3 2 2 3 2 3 2" xfId="45916"/>
    <cellStyle name="Обычный 3 3 3 3 2 2 3 2 4" xfId="27442"/>
    <cellStyle name="Обычный 3 3 3 3 2 2 3 2 4 2" xfId="55726"/>
    <cellStyle name="Обычный 3 3 3 3 2 2 3 2 5" xfId="31773"/>
    <cellStyle name="Обычный 3 3 3 3 2 2 3 2 6" xfId="61167"/>
    <cellStyle name="Обычный 3 3 3 3 2 2 3 3" xfId="5698"/>
    <cellStyle name="Обычный 3 3 3 3 2 2 3 3 2" xfId="13461"/>
    <cellStyle name="Обычный 3 3 3 3 2 2 3 3 2 2" xfId="41746"/>
    <cellStyle name="Обычный 3 3 3 3 2 2 3 3 3" xfId="27443"/>
    <cellStyle name="Обычный 3 3 3 3 2 2 3 3 3 2" xfId="55727"/>
    <cellStyle name="Обычный 3 3 3 3 2 2 3 3 4" xfId="33987"/>
    <cellStyle name="Обычный 3 3 3 3 2 2 3 4" xfId="7016"/>
    <cellStyle name="Обычный 3 3 3 3 2 2 3 4 2" xfId="13462"/>
    <cellStyle name="Обычный 3 3 3 3 2 2 3 4 2 2" xfId="41747"/>
    <cellStyle name="Обычный 3 3 3 3 2 2 3 4 3" xfId="27444"/>
    <cellStyle name="Обычный 3 3 3 3 2 2 3 4 3 2" xfId="55728"/>
    <cellStyle name="Обычный 3 3 3 3 2 2 3 4 4" xfId="35303"/>
    <cellStyle name="Обычный 3 3 3 3 2 2 3 5" xfId="13459"/>
    <cellStyle name="Обычный 3 3 3 3 2 2 3 5 2" xfId="41744"/>
    <cellStyle name="Обычный 3 3 3 3 2 2 3 6" xfId="15656"/>
    <cellStyle name="Обычный 3 3 3 3 2 2 3 6 2" xfId="43941"/>
    <cellStyle name="Обычный 3 3 3 3 2 2 3 7" xfId="19862"/>
    <cellStyle name="Обычный 3 3 3 3 2 2 3 7 2" xfId="48146"/>
    <cellStyle name="Обычный 3 3 3 3 2 2 3 8" xfId="21160"/>
    <cellStyle name="Обычный 3 3 3 3 2 2 3 8 2" xfId="49444"/>
    <cellStyle name="Обычный 3 3 3 3 2 2 3 9" xfId="27441"/>
    <cellStyle name="Обычный 3 3 3 3 2 2 3 9 2" xfId="55725"/>
    <cellStyle name="Обычный 3 3 3 3 2 2 4" xfId="1908"/>
    <cellStyle name="Обычный 3 3 3 3 2 2 4 2" xfId="3883"/>
    <cellStyle name="Обычный 3 3 3 3 2 2 4 2 2" xfId="13464"/>
    <cellStyle name="Обычный 3 3 3 3 2 2 4 2 2 2" xfId="41749"/>
    <cellStyle name="Обычный 3 3 3 3 2 2 4 2 3" xfId="18031"/>
    <cellStyle name="Обычный 3 3 3 3 2 2 4 2 3 2" xfId="46316"/>
    <cellStyle name="Обычный 3 3 3 3 2 2 4 2 4" xfId="27446"/>
    <cellStyle name="Обычный 3 3 3 3 2 2 4 2 4 2" xfId="55730"/>
    <cellStyle name="Обычный 3 3 3 3 2 2 4 2 5" xfId="32173"/>
    <cellStyle name="Обычный 3 3 3 3 2 2 4 3" xfId="13463"/>
    <cellStyle name="Обычный 3 3 3 3 2 2 4 3 2" xfId="41748"/>
    <cellStyle name="Обычный 3 3 3 3 2 2 4 4" xfId="16056"/>
    <cellStyle name="Обычный 3 3 3 3 2 2 4 4 2" xfId="44341"/>
    <cellStyle name="Обычный 3 3 3 3 2 2 4 5" xfId="27445"/>
    <cellStyle name="Обычный 3 3 3 3 2 2 4 5 2" xfId="55729"/>
    <cellStyle name="Обычный 3 3 3 3 2 2 4 6" xfId="30198"/>
    <cellStyle name="Обычный 3 3 3 3 2 2 4 7" xfId="61164"/>
    <cellStyle name="Обычный 3 3 3 3 2 2 5" xfId="2566"/>
    <cellStyle name="Обычный 3 3 3 3 2 2 5 2" xfId="13465"/>
    <cellStyle name="Обычный 3 3 3 3 2 2 5 2 2" xfId="41750"/>
    <cellStyle name="Обычный 3 3 3 3 2 2 5 3" xfId="16714"/>
    <cellStyle name="Обычный 3 3 3 3 2 2 5 3 2" xfId="44999"/>
    <cellStyle name="Обычный 3 3 3 3 2 2 5 4" xfId="27447"/>
    <cellStyle name="Обычный 3 3 3 3 2 2 5 4 2" xfId="55731"/>
    <cellStyle name="Обычный 3 3 3 3 2 2 5 5" xfId="30856"/>
    <cellStyle name="Обычный 3 3 3 3 2 2 6" xfId="5695"/>
    <cellStyle name="Обычный 3 3 3 3 2 2 6 2" xfId="13466"/>
    <cellStyle name="Обычный 3 3 3 3 2 2 6 2 2" xfId="41751"/>
    <cellStyle name="Обычный 3 3 3 3 2 2 6 3" xfId="27448"/>
    <cellStyle name="Обычный 3 3 3 3 2 2 6 3 2" xfId="55732"/>
    <cellStyle name="Обычный 3 3 3 3 2 2 6 4" xfId="33984"/>
    <cellStyle name="Обычный 3 3 3 3 2 2 7" xfId="7013"/>
    <cellStyle name="Обычный 3 3 3 3 2 2 7 2" xfId="13467"/>
    <cellStyle name="Обычный 3 3 3 3 2 2 7 2 2" xfId="41752"/>
    <cellStyle name="Обычный 3 3 3 3 2 2 7 3" xfId="27449"/>
    <cellStyle name="Обычный 3 3 3 3 2 2 7 3 2" xfId="55733"/>
    <cellStyle name="Обычный 3 3 3 3 2 2 7 4" xfId="35300"/>
    <cellStyle name="Обычный 3 3 3 3 2 2 8" xfId="13448"/>
    <cellStyle name="Обычный 3 3 3 3 2 2 8 2" xfId="41733"/>
    <cellStyle name="Обычный 3 3 3 3 2 2 9" xfId="14739"/>
    <cellStyle name="Обычный 3 3 3 3 2 2 9 2" xfId="43024"/>
    <cellStyle name="Обычный 3 3 3 3 2 20" xfId="57291"/>
    <cellStyle name="Обычный 3 3 3 3 2 21" xfId="58463"/>
    <cellStyle name="Обычный 3 3 3 3 2 22" xfId="59809"/>
    <cellStyle name="Обычный 3 3 3 3 2 3" xfId="752"/>
    <cellStyle name="Обычный 3 3 3 3 2 3 10" xfId="21161"/>
    <cellStyle name="Обычный 3 3 3 3 2 3 10 2" xfId="49445"/>
    <cellStyle name="Обычный 3 3 3 3 2 3 11" xfId="27450"/>
    <cellStyle name="Обычный 3 3 3 3 2 3 11 2" xfId="55734"/>
    <cellStyle name="Обычный 3 3 3 3 2 3 12" xfId="29046"/>
    <cellStyle name="Обычный 3 3 3 3 2 3 13" xfId="58468"/>
    <cellStyle name="Обычный 3 3 3 3 2 3 14" xfId="59814"/>
    <cellStyle name="Обычный 3 3 3 3 2 3 2" xfId="1509"/>
    <cellStyle name="Обычный 3 3 3 3 2 3 2 10" xfId="29800"/>
    <cellStyle name="Обычный 3 3 3 3 2 3 2 11" xfId="58469"/>
    <cellStyle name="Обычный 3 3 3 3 2 3 2 12" xfId="59815"/>
    <cellStyle name="Обычный 3 3 3 3 2 3 2 2" xfId="3485"/>
    <cellStyle name="Обычный 3 3 3 3 2 3 2 2 2" xfId="13470"/>
    <cellStyle name="Обычный 3 3 3 3 2 3 2 2 2 2" xfId="41755"/>
    <cellStyle name="Обычный 3 3 3 3 2 3 2 2 3" xfId="17633"/>
    <cellStyle name="Обычный 3 3 3 3 2 3 2 2 3 2" xfId="45918"/>
    <cellStyle name="Обычный 3 3 3 3 2 3 2 2 4" xfId="27452"/>
    <cellStyle name="Обычный 3 3 3 3 2 3 2 2 4 2" xfId="55736"/>
    <cellStyle name="Обычный 3 3 3 3 2 3 2 2 5" xfId="31775"/>
    <cellStyle name="Обычный 3 3 3 3 2 3 2 2 6" xfId="61169"/>
    <cellStyle name="Обычный 3 3 3 3 2 3 2 3" xfId="5700"/>
    <cellStyle name="Обычный 3 3 3 3 2 3 2 3 2" xfId="13471"/>
    <cellStyle name="Обычный 3 3 3 3 2 3 2 3 2 2" xfId="41756"/>
    <cellStyle name="Обычный 3 3 3 3 2 3 2 3 3" xfId="27453"/>
    <cellStyle name="Обычный 3 3 3 3 2 3 2 3 3 2" xfId="55737"/>
    <cellStyle name="Обычный 3 3 3 3 2 3 2 3 4" xfId="33989"/>
    <cellStyle name="Обычный 3 3 3 3 2 3 2 4" xfId="7018"/>
    <cellStyle name="Обычный 3 3 3 3 2 3 2 4 2" xfId="13472"/>
    <cellStyle name="Обычный 3 3 3 3 2 3 2 4 2 2" xfId="41757"/>
    <cellStyle name="Обычный 3 3 3 3 2 3 2 4 3" xfId="27454"/>
    <cellStyle name="Обычный 3 3 3 3 2 3 2 4 3 2" xfId="55738"/>
    <cellStyle name="Обычный 3 3 3 3 2 3 2 4 4" xfId="35305"/>
    <cellStyle name="Обычный 3 3 3 3 2 3 2 5" xfId="13469"/>
    <cellStyle name="Обычный 3 3 3 3 2 3 2 5 2" xfId="41754"/>
    <cellStyle name="Обычный 3 3 3 3 2 3 2 6" xfId="15658"/>
    <cellStyle name="Обычный 3 3 3 3 2 3 2 6 2" xfId="43943"/>
    <cellStyle name="Обычный 3 3 3 3 2 3 2 7" xfId="19864"/>
    <cellStyle name="Обычный 3 3 3 3 2 3 2 7 2" xfId="48148"/>
    <cellStyle name="Обычный 3 3 3 3 2 3 2 8" xfId="21162"/>
    <cellStyle name="Обычный 3 3 3 3 2 3 2 8 2" xfId="49446"/>
    <cellStyle name="Обычный 3 3 3 3 2 3 2 9" xfId="27451"/>
    <cellStyle name="Обычный 3 3 3 3 2 3 2 9 2" xfId="55735"/>
    <cellStyle name="Обычный 3 3 3 3 2 3 3" xfId="2073"/>
    <cellStyle name="Обычный 3 3 3 3 2 3 3 2" xfId="4048"/>
    <cellStyle name="Обычный 3 3 3 3 2 3 3 2 2" xfId="13474"/>
    <cellStyle name="Обычный 3 3 3 3 2 3 3 2 2 2" xfId="41759"/>
    <cellStyle name="Обычный 3 3 3 3 2 3 3 2 3" xfId="18196"/>
    <cellStyle name="Обычный 3 3 3 3 2 3 3 2 3 2" xfId="46481"/>
    <cellStyle name="Обычный 3 3 3 3 2 3 3 2 4" xfId="27456"/>
    <cellStyle name="Обычный 3 3 3 3 2 3 3 2 4 2" xfId="55740"/>
    <cellStyle name="Обычный 3 3 3 3 2 3 3 2 5" xfId="32338"/>
    <cellStyle name="Обычный 3 3 3 3 2 3 3 3" xfId="13473"/>
    <cellStyle name="Обычный 3 3 3 3 2 3 3 3 2" xfId="41758"/>
    <cellStyle name="Обычный 3 3 3 3 2 3 3 4" xfId="16221"/>
    <cellStyle name="Обычный 3 3 3 3 2 3 3 4 2" xfId="44506"/>
    <cellStyle name="Обычный 3 3 3 3 2 3 3 5" xfId="27455"/>
    <cellStyle name="Обычный 3 3 3 3 2 3 3 5 2" xfId="55739"/>
    <cellStyle name="Обычный 3 3 3 3 2 3 3 6" xfId="30363"/>
    <cellStyle name="Обычный 3 3 3 3 2 3 3 7" xfId="61168"/>
    <cellStyle name="Обычный 3 3 3 3 2 3 4" xfId="2731"/>
    <cellStyle name="Обычный 3 3 3 3 2 3 4 2" xfId="13475"/>
    <cellStyle name="Обычный 3 3 3 3 2 3 4 2 2" xfId="41760"/>
    <cellStyle name="Обычный 3 3 3 3 2 3 4 3" xfId="16879"/>
    <cellStyle name="Обычный 3 3 3 3 2 3 4 3 2" xfId="45164"/>
    <cellStyle name="Обычный 3 3 3 3 2 3 4 4" xfId="27457"/>
    <cellStyle name="Обычный 3 3 3 3 2 3 4 4 2" xfId="55741"/>
    <cellStyle name="Обычный 3 3 3 3 2 3 4 5" xfId="31021"/>
    <cellStyle name="Обычный 3 3 3 3 2 3 5" xfId="5699"/>
    <cellStyle name="Обычный 3 3 3 3 2 3 5 2" xfId="13476"/>
    <cellStyle name="Обычный 3 3 3 3 2 3 5 2 2" xfId="41761"/>
    <cellStyle name="Обычный 3 3 3 3 2 3 5 3" xfId="27458"/>
    <cellStyle name="Обычный 3 3 3 3 2 3 5 3 2" xfId="55742"/>
    <cellStyle name="Обычный 3 3 3 3 2 3 5 4" xfId="33988"/>
    <cellStyle name="Обычный 3 3 3 3 2 3 6" xfId="7017"/>
    <cellStyle name="Обычный 3 3 3 3 2 3 6 2" xfId="13477"/>
    <cellStyle name="Обычный 3 3 3 3 2 3 6 2 2" xfId="41762"/>
    <cellStyle name="Обычный 3 3 3 3 2 3 6 3" xfId="27459"/>
    <cellStyle name="Обычный 3 3 3 3 2 3 6 3 2" xfId="55743"/>
    <cellStyle name="Обычный 3 3 3 3 2 3 6 4" xfId="35304"/>
    <cellStyle name="Обычный 3 3 3 3 2 3 7" xfId="13468"/>
    <cellStyle name="Обычный 3 3 3 3 2 3 7 2" xfId="41753"/>
    <cellStyle name="Обычный 3 3 3 3 2 3 8" xfId="14904"/>
    <cellStyle name="Обычный 3 3 3 3 2 3 8 2" xfId="43189"/>
    <cellStyle name="Обычный 3 3 3 3 2 3 9" xfId="19863"/>
    <cellStyle name="Обычный 3 3 3 3 2 3 9 2" xfId="48147"/>
    <cellStyle name="Обычный 3 3 3 3 2 4" xfId="1506"/>
    <cellStyle name="Обычный 3 3 3 3 2 4 10" xfId="29797"/>
    <cellStyle name="Обычный 3 3 3 3 2 4 11" xfId="58470"/>
    <cellStyle name="Обычный 3 3 3 3 2 4 12" xfId="59816"/>
    <cellStyle name="Обычный 3 3 3 3 2 4 2" xfId="3482"/>
    <cellStyle name="Обычный 3 3 3 3 2 4 2 2" xfId="13479"/>
    <cellStyle name="Обычный 3 3 3 3 2 4 2 2 2" xfId="41764"/>
    <cellStyle name="Обычный 3 3 3 3 2 4 2 3" xfId="17630"/>
    <cellStyle name="Обычный 3 3 3 3 2 4 2 3 2" xfId="45915"/>
    <cellStyle name="Обычный 3 3 3 3 2 4 2 4" xfId="27461"/>
    <cellStyle name="Обычный 3 3 3 3 2 4 2 4 2" xfId="55745"/>
    <cellStyle name="Обычный 3 3 3 3 2 4 2 5" xfId="31772"/>
    <cellStyle name="Обычный 3 3 3 3 2 4 2 6" xfId="61170"/>
    <cellStyle name="Обычный 3 3 3 3 2 4 3" xfId="5701"/>
    <cellStyle name="Обычный 3 3 3 3 2 4 3 2" xfId="13480"/>
    <cellStyle name="Обычный 3 3 3 3 2 4 3 2 2" xfId="41765"/>
    <cellStyle name="Обычный 3 3 3 3 2 4 3 3" xfId="27462"/>
    <cellStyle name="Обычный 3 3 3 3 2 4 3 3 2" xfId="55746"/>
    <cellStyle name="Обычный 3 3 3 3 2 4 3 4" xfId="33990"/>
    <cellStyle name="Обычный 3 3 3 3 2 4 4" xfId="7019"/>
    <cellStyle name="Обычный 3 3 3 3 2 4 4 2" xfId="13481"/>
    <cellStyle name="Обычный 3 3 3 3 2 4 4 2 2" xfId="41766"/>
    <cellStyle name="Обычный 3 3 3 3 2 4 4 3" xfId="27463"/>
    <cellStyle name="Обычный 3 3 3 3 2 4 4 3 2" xfId="55747"/>
    <cellStyle name="Обычный 3 3 3 3 2 4 4 4" xfId="35306"/>
    <cellStyle name="Обычный 3 3 3 3 2 4 5" xfId="13478"/>
    <cellStyle name="Обычный 3 3 3 3 2 4 5 2" xfId="41763"/>
    <cellStyle name="Обычный 3 3 3 3 2 4 6" xfId="15655"/>
    <cellStyle name="Обычный 3 3 3 3 2 4 6 2" xfId="43940"/>
    <cellStyle name="Обычный 3 3 3 3 2 4 7" xfId="19865"/>
    <cellStyle name="Обычный 3 3 3 3 2 4 7 2" xfId="48149"/>
    <cellStyle name="Обычный 3 3 3 3 2 4 8" xfId="21163"/>
    <cellStyle name="Обычный 3 3 3 3 2 4 8 2" xfId="49447"/>
    <cellStyle name="Обычный 3 3 3 3 2 4 9" xfId="27460"/>
    <cellStyle name="Обычный 3 3 3 3 2 4 9 2" xfId="55744"/>
    <cellStyle name="Обычный 3 3 3 3 2 5" xfId="1744"/>
    <cellStyle name="Обычный 3 3 3 3 2 5 2" xfId="3719"/>
    <cellStyle name="Обычный 3 3 3 3 2 5 2 2" xfId="13483"/>
    <cellStyle name="Обычный 3 3 3 3 2 5 2 2 2" xfId="41768"/>
    <cellStyle name="Обычный 3 3 3 3 2 5 2 3" xfId="17867"/>
    <cellStyle name="Обычный 3 3 3 3 2 5 2 3 2" xfId="46152"/>
    <cellStyle name="Обычный 3 3 3 3 2 5 2 4" xfId="27465"/>
    <cellStyle name="Обычный 3 3 3 3 2 5 2 4 2" xfId="55749"/>
    <cellStyle name="Обычный 3 3 3 3 2 5 2 5" xfId="32009"/>
    <cellStyle name="Обычный 3 3 3 3 2 5 3" xfId="13482"/>
    <cellStyle name="Обычный 3 3 3 3 2 5 3 2" xfId="41767"/>
    <cellStyle name="Обычный 3 3 3 3 2 5 4" xfId="15892"/>
    <cellStyle name="Обычный 3 3 3 3 2 5 4 2" xfId="44177"/>
    <cellStyle name="Обычный 3 3 3 3 2 5 5" xfId="27464"/>
    <cellStyle name="Обычный 3 3 3 3 2 5 5 2" xfId="55748"/>
    <cellStyle name="Обычный 3 3 3 3 2 5 6" xfId="30034"/>
    <cellStyle name="Обычный 3 3 3 3 2 5 7" xfId="61163"/>
    <cellStyle name="Обычный 3 3 3 3 2 6" xfId="2402"/>
    <cellStyle name="Обычный 3 3 3 3 2 6 2" xfId="13484"/>
    <cellStyle name="Обычный 3 3 3 3 2 6 2 2" xfId="41769"/>
    <cellStyle name="Обычный 3 3 3 3 2 6 3" xfId="16550"/>
    <cellStyle name="Обычный 3 3 3 3 2 6 3 2" xfId="44835"/>
    <cellStyle name="Обычный 3 3 3 3 2 6 4" xfId="27466"/>
    <cellStyle name="Обычный 3 3 3 3 2 6 4 2" xfId="55750"/>
    <cellStyle name="Обычный 3 3 3 3 2 6 5" xfId="30692"/>
    <cellStyle name="Обычный 3 3 3 3 2 7" xfId="4377"/>
    <cellStyle name="Обычный 3 3 3 3 2 7 2" xfId="13485"/>
    <cellStyle name="Обычный 3 3 3 3 2 7 2 2" xfId="41770"/>
    <cellStyle name="Обычный 3 3 3 3 2 7 3" xfId="18525"/>
    <cellStyle name="Обычный 3 3 3 3 2 7 3 2" xfId="46810"/>
    <cellStyle name="Обычный 3 3 3 3 2 7 4" xfId="27467"/>
    <cellStyle name="Обычный 3 3 3 3 2 7 4 2" xfId="55751"/>
    <cellStyle name="Обычный 3 3 3 3 2 7 5" xfId="32667"/>
    <cellStyle name="Обычный 3 3 3 3 2 8" xfId="4540"/>
    <cellStyle name="Обычный 3 3 3 3 2 8 2" xfId="13486"/>
    <cellStyle name="Обычный 3 3 3 3 2 8 2 2" xfId="41771"/>
    <cellStyle name="Обычный 3 3 3 3 2 8 3" xfId="18688"/>
    <cellStyle name="Обычный 3 3 3 3 2 8 3 2" xfId="46973"/>
    <cellStyle name="Обычный 3 3 3 3 2 8 4" xfId="27468"/>
    <cellStyle name="Обычный 3 3 3 3 2 8 4 2" xfId="55752"/>
    <cellStyle name="Обычный 3 3 3 3 2 8 5" xfId="32830"/>
    <cellStyle name="Обычный 3 3 3 3 2 9" xfId="5694"/>
    <cellStyle name="Обычный 3 3 3 3 2 9 2" xfId="13487"/>
    <cellStyle name="Обычный 3 3 3 3 2 9 2 2" xfId="41772"/>
    <cellStyle name="Обычный 3 3 3 3 2 9 3" xfId="27469"/>
    <cellStyle name="Обычный 3 3 3 3 2 9 3 2" xfId="55753"/>
    <cellStyle name="Обычный 3 3 3 3 2 9 4" xfId="33983"/>
    <cellStyle name="Обычный 3 3 3 3 20" xfId="56996"/>
    <cellStyle name="Обычный 3 3 3 3 21" xfId="57290"/>
    <cellStyle name="Обычный 3 3 3 3 22" xfId="58462"/>
    <cellStyle name="Обычный 3 3 3 3 23" xfId="59808"/>
    <cellStyle name="Обычный 3 3 3 3 3" xfId="579"/>
    <cellStyle name="Обычный 3 3 3 3 3 10" xfId="19866"/>
    <cellStyle name="Обычный 3 3 3 3 3 10 2" xfId="48150"/>
    <cellStyle name="Обычный 3 3 3 3 3 11" xfId="21164"/>
    <cellStyle name="Обычный 3 3 3 3 3 11 2" xfId="49448"/>
    <cellStyle name="Обычный 3 3 3 3 3 12" xfId="27470"/>
    <cellStyle name="Обычный 3 3 3 3 3 12 2" xfId="55754"/>
    <cellStyle name="Обычный 3 3 3 3 3 13" xfId="28880"/>
    <cellStyle name="Обычный 3 3 3 3 3 14" xfId="58471"/>
    <cellStyle name="Обычный 3 3 3 3 3 15" xfId="59817"/>
    <cellStyle name="Обычный 3 3 3 3 3 2" xfId="917"/>
    <cellStyle name="Обычный 3 3 3 3 3 2 10" xfId="21165"/>
    <cellStyle name="Обычный 3 3 3 3 3 2 10 2" xfId="49449"/>
    <cellStyle name="Обычный 3 3 3 3 3 2 11" xfId="27471"/>
    <cellStyle name="Обычный 3 3 3 3 3 2 11 2" xfId="55755"/>
    <cellStyle name="Обычный 3 3 3 3 3 2 12" xfId="29209"/>
    <cellStyle name="Обычный 3 3 3 3 3 2 13" xfId="58472"/>
    <cellStyle name="Обычный 3 3 3 3 3 2 14" xfId="59818"/>
    <cellStyle name="Обычный 3 3 3 3 3 2 2" xfId="1511"/>
    <cellStyle name="Обычный 3 3 3 3 3 2 2 10" xfId="29802"/>
    <cellStyle name="Обычный 3 3 3 3 3 2 2 11" xfId="58473"/>
    <cellStyle name="Обычный 3 3 3 3 3 2 2 12" xfId="59819"/>
    <cellStyle name="Обычный 3 3 3 3 3 2 2 2" xfId="3487"/>
    <cellStyle name="Обычный 3 3 3 3 3 2 2 2 2" xfId="13491"/>
    <cellStyle name="Обычный 3 3 3 3 3 2 2 2 2 2" xfId="41776"/>
    <cellStyle name="Обычный 3 3 3 3 3 2 2 2 3" xfId="17635"/>
    <cellStyle name="Обычный 3 3 3 3 3 2 2 2 3 2" xfId="45920"/>
    <cellStyle name="Обычный 3 3 3 3 3 2 2 2 4" xfId="27473"/>
    <cellStyle name="Обычный 3 3 3 3 3 2 2 2 4 2" xfId="55757"/>
    <cellStyle name="Обычный 3 3 3 3 3 2 2 2 5" xfId="31777"/>
    <cellStyle name="Обычный 3 3 3 3 3 2 2 2 6" xfId="61173"/>
    <cellStyle name="Обычный 3 3 3 3 3 2 2 3" xfId="5704"/>
    <cellStyle name="Обычный 3 3 3 3 3 2 2 3 2" xfId="13492"/>
    <cellStyle name="Обычный 3 3 3 3 3 2 2 3 2 2" xfId="41777"/>
    <cellStyle name="Обычный 3 3 3 3 3 2 2 3 3" xfId="27474"/>
    <cellStyle name="Обычный 3 3 3 3 3 2 2 3 3 2" xfId="55758"/>
    <cellStyle name="Обычный 3 3 3 3 3 2 2 3 4" xfId="33993"/>
    <cellStyle name="Обычный 3 3 3 3 3 2 2 4" xfId="7022"/>
    <cellStyle name="Обычный 3 3 3 3 3 2 2 4 2" xfId="13493"/>
    <cellStyle name="Обычный 3 3 3 3 3 2 2 4 2 2" xfId="41778"/>
    <cellStyle name="Обычный 3 3 3 3 3 2 2 4 3" xfId="27475"/>
    <cellStyle name="Обычный 3 3 3 3 3 2 2 4 3 2" xfId="55759"/>
    <cellStyle name="Обычный 3 3 3 3 3 2 2 4 4" xfId="35309"/>
    <cellStyle name="Обычный 3 3 3 3 3 2 2 5" xfId="13490"/>
    <cellStyle name="Обычный 3 3 3 3 3 2 2 5 2" xfId="41775"/>
    <cellStyle name="Обычный 3 3 3 3 3 2 2 6" xfId="15660"/>
    <cellStyle name="Обычный 3 3 3 3 3 2 2 6 2" xfId="43945"/>
    <cellStyle name="Обычный 3 3 3 3 3 2 2 7" xfId="19868"/>
    <cellStyle name="Обычный 3 3 3 3 3 2 2 7 2" xfId="48152"/>
    <cellStyle name="Обычный 3 3 3 3 3 2 2 8" xfId="21166"/>
    <cellStyle name="Обычный 3 3 3 3 3 2 2 8 2" xfId="49450"/>
    <cellStyle name="Обычный 3 3 3 3 3 2 2 9" xfId="27472"/>
    <cellStyle name="Обычный 3 3 3 3 3 2 2 9 2" xfId="55756"/>
    <cellStyle name="Обычный 3 3 3 3 3 2 3" xfId="2236"/>
    <cellStyle name="Обычный 3 3 3 3 3 2 3 2" xfId="4211"/>
    <cellStyle name="Обычный 3 3 3 3 3 2 3 2 2" xfId="13495"/>
    <cellStyle name="Обычный 3 3 3 3 3 2 3 2 2 2" xfId="41780"/>
    <cellStyle name="Обычный 3 3 3 3 3 2 3 2 3" xfId="18359"/>
    <cellStyle name="Обычный 3 3 3 3 3 2 3 2 3 2" xfId="46644"/>
    <cellStyle name="Обычный 3 3 3 3 3 2 3 2 4" xfId="27477"/>
    <cellStyle name="Обычный 3 3 3 3 3 2 3 2 4 2" xfId="55761"/>
    <cellStyle name="Обычный 3 3 3 3 3 2 3 2 5" xfId="32501"/>
    <cellStyle name="Обычный 3 3 3 3 3 2 3 3" xfId="13494"/>
    <cellStyle name="Обычный 3 3 3 3 3 2 3 3 2" xfId="41779"/>
    <cellStyle name="Обычный 3 3 3 3 3 2 3 4" xfId="16384"/>
    <cellStyle name="Обычный 3 3 3 3 3 2 3 4 2" xfId="44669"/>
    <cellStyle name="Обычный 3 3 3 3 3 2 3 5" xfId="27476"/>
    <cellStyle name="Обычный 3 3 3 3 3 2 3 5 2" xfId="55760"/>
    <cellStyle name="Обычный 3 3 3 3 3 2 3 6" xfId="30526"/>
    <cellStyle name="Обычный 3 3 3 3 3 2 3 7" xfId="61172"/>
    <cellStyle name="Обычный 3 3 3 3 3 2 4" xfId="2894"/>
    <cellStyle name="Обычный 3 3 3 3 3 2 4 2" xfId="13496"/>
    <cellStyle name="Обычный 3 3 3 3 3 2 4 2 2" xfId="41781"/>
    <cellStyle name="Обычный 3 3 3 3 3 2 4 3" xfId="17042"/>
    <cellStyle name="Обычный 3 3 3 3 3 2 4 3 2" xfId="45327"/>
    <cellStyle name="Обычный 3 3 3 3 3 2 4 4" xfId="27478"/>
    <cellStyle name="Обычный 3 3 3 3 3 2 4 4 2" xfId="55762"/>
    <cellStyle name="Обычный 3 3 3 3 3 2 4 5" xfId="31184"/>
    <cellStyle name="Обычный 3 3 3 3 3 2 5" xfId="5703"/>
    <cellStyle name="Обычный 3 3 3 3 3 2 5 2" xfId="13497"/>
    <cellStyle name="Обычный 3 3 3 3 3 2 5 2 2" xfId="41782"/>
    <cellStyle name="Обычный 3 3 3 3 3 2 5 3" xfId="27479"/>
    <cellStyle name="Обычный 3 3 3 3 3 2 5 3 2" xfId="55763"/>
    <cellStyle name="Обычный 3 3 3 3 3 2 5 4" xfId="33992"/>
    <cellStyle name="Обычный 3 3 3 3 3 2 6" xfId="7021"/>
    <cellStyle name="Обычный 3 3 3 3 3 2 6 2" xfId="13498"/>
    <cellStyle name="Обычный 3 3 3 3 3 2 6 2 2" xfId="41783"/>
    <cellStyle name="Обычный 3 3 3 3 3 2 6 3" xfId="27480"/>
    <cellStyle name="Обычный 3 3 3 3 3 2 6 3 2" xfId="55764"/>
    <cellStyle name="Обычный 3 3 3 3 3 2 6 4" xfId="35308"/>
    <cellStyle name="Обычный 3 3 3 3 3 2 7" xfId="13489"/>
    <cellStyle name="Обычный 3 3 3 3 3 2 7 2" xfId="41774"/>
    <cellStyle name="Обычный 3 3 3 3 3 2 8" xfId="15067"/>
    <cellStyle name="Обычный 3 3 3 3 3 2 8 2" xfId="43352"/>
    <cellStyle name="Обычный 3 3 3 3 3 2 9" xfId="19867"/>
    <cellStyle name="Обычный 3 3 3 3 3 2 9 2" xfId="48151"/>
    <cellStyle name="Обычный 3 3 3 3 3 3" xfId="1510"/>
    <cellStyle name="Обычный 3 3 3 3 3 3 10" xfId="29801"/>
    <cellStyle name="Обычный 3 3 3 3 3 3 11" xfId="58474"/>
    <cellStyle name="Обычный 3 3 3 3 3 3 12" xfId="59820"/>
    <cellStyle name="Обычный 3 3 3 3 3 3 2" xfId="3486"/>
    <cellStyle name="Обычный 3 3 3 3 3 3 2 2" xfId="13500"/>
    <cellStyle name="Обычный 3 3 3 3 3 3 2 2 2" xfId="41785"/>
    <cellStyle name="Обычный 3 3 3 3 3 3 2 3" xfId="17634"/>
    <cellStyle name="Обычный 3 3 3 3 3 3 2 3 2" xfId="45919"/>
    <cellStyle name="Обычный 3 3 3 3 3 3 2 4" xfId="27482"/>
    <cellStyle name="Обычный 3 3 3 3 3 3 2 4 2" xfId="55766"/>
    <cellStyle name="Обычный 3 3 3 3 3 3 2 5" xfId="31776"/>
    <cellStyle name="Обычный 3 3 3 3 3 3 2 6" xfId="61174"/>
    <cellStyle name="Обычный 3 3 3 3 3 3 3" xfId="5705"/>
    <cellStyle name="Обычный 3 3 3 3 3 3 3 2" xfId="13501"/>
    <cellStyle name="Обычный 3 3 3 3 3 3 3 2 2" xfId="41786"/>
    <cellStyle name="Обычный 3 3 3 3 3 3 3 3" xfId="27483"/>
    <cellStyle name="Обычный 3 3 3 3 3 3 3 3 2" xfId="55767"/>
    <cellStyle name="Обычный 3 3 3 3 3 3 3 4" xfId="33994"/>
    <cellStyle name="Обычный 3 3 3 3 3 3 4" xfId="7023"/>
    <cellStyle name="Обычный 3 3 3 3 3 3 4 2" xfId="13502"/>
    <cellStyle name="Обычный 3 3 3 3 3 3 4 2 2" xfId="41787"/>
    <cellStyle name="Обычный 3 3 3 3 3 3 4 3" xfId="27484"/>
    <cellStyle name="Обычный 3 3 3 3 3 3 4 3 2" xfId="55768"/>
    <cellStyle name="Обычный 3 3 3 3 3 3 4 4" xfId="35310"/>
    <cellStyle name="Обычный 3 3 3 3 3 3 5" xfId="13499"/>
    <cellStyle name="Обычный 3 3 3 3 3 3 5 2" xfId="41784"/>
    <cellStyle name="Обычный 3 3 3 3 3 3 6" xfId="15659"/>
    <cellStyle name="Обычный 3 3 3 3 3 3 6 2" xfId="43944"/>
    <cellStyle name="Обычный 3 3 3 3 3 3 7" xfId="19869"/>
    <cellStyle name="Обычный 3 3 3 3 3 3 7 2" xfId="48153"/>
    <cellStyle name="Обычный 3 3 3 3 3 3 8" xfId="21167"/>
    <cellStyle name="Обычный 3 3 3 3 3 3 8 2" xfId="49451"/>
    <cellStyle name="Обычный 3 3 3 3 3 3 9" xfId="27481"/>
    <cellStyle name="Обычный 3 3 3 3 3 3 9 2" xfId="55765"/>
    <cellStyle name="Обычный 3 3 3 3 3 4" xfId="1907"/>
    <cellStyle name="Обычный 3 3 3 3 3 4 2" xfId="3882"/>
    <cellStyle name="Обычный 3 3 3 3 3 4 2 2" xfId="13504"/>
    <cellStyle name="Обычный 3 3 3 3 3 4 2 2 2" xfId="41789"/>
    <cellStyle name="Обычный 3 3 3 3 3 4 2 3" xfId="18030"/>
    <cellStyle name="Обычный 3 3 3 3 3 4 2 3 2" xfId="46315"/>
    <cellStyle name="Обычный 3 3 3 3 3 4 2 4" xfId="27486"/>
    <cellStyle name="Обычный 3 3 3 3 3 4 2 4 2" xfId="55770"/>
    <cellStyle name="Обычный 3 3 3 3 3 4 2 5" xfId="32172"/>
    <cellStyle name="Обычный 3 3 3 3 3 4 3" xfId="13503"/>
    <cellStyle name="Обычный 3 3 3 3 3 4 3 2" xfId="41788"/>
    <cellStyle name="Обычный 3 3 3 3 3 4 4" xfId="16055"/>
    <cellStyle name="Обычный 3 3 3 3 3 4 4 2" xfId="44340"/>
    <cellStyle name="Обычный 3 3 3 3 3 4 5" xfId="27485"/>
    <cellStyle name="Обычный 3 3 3 3 3 4 5 2" xfId="55769"/>
    <cellStyle name="Обычный 3 3 3 3 3 4 6" xfId="30197"/>
    <cellStyle name="Обычный 3 3 3 3 3 4 7" xfId="61171"/>
    <cellStyle name="Обычный 3 3 3 3 3 5" xfId="2565"/>
    <cellStyle name="Обычный 3 3 3 3 3 5 2" xfId="13505"/>
    <cellStyle name="Обычный 3 3 3 3 3 5 2 2" xfId="41790"/>
    <cellStyle name="Обычный 3 3 3 3 3 5 3" xfId="16713"/>
    <cellStyle name="Обычный 3 3 3 3 3 5 3 2" xfId="44998"/>
    <cellStyle name="Обычный 3 3 3 3 3 5 4" xfId="27487"/>
    <cellStyle name="Обычный 3 3 3 3 3 5 4 2" xfId="55771"/>
    <cellStyle name="Обычный 3 3 3 3 3 5 5" xfId="30855"/>
    <cellStyle name="Обычный 3 3 3 3 3 6" xfId="5702"/>
    <cellStyle name="Обычный 3 3 3 3 3 6 2" xfId="13506"/>
    <cellStyle name="Обычный 3 3 3 3 3 6 2 2" xfId="41791"/>
    <cellStyle name="Обычный 3 3 3 3 3 6 3" xfId="27488"/>
    <cellStyle name="Обычный 3 3 3 3 3 6 3 2" xfId="55772"/>
    <cellStyle name="Обычный 3 3 3 3 3 6 4" xfId="33991"/>
    <cellStyle name="Обычный 3 3 3 3 3 7" xfId="7020"/>
    <cellStyle name="Обычный 3 3 3 3 3 7 2" xfId="13507"/>
    <cellStyle name="Обычный 3 3 3 3 3 7 2 2" xfId="41792"/>
    <cellStyle name="Обычный 3 3 3 3 3 7 3" xfId="27489"/>
    <cellStyle name="Обычный 3 3 3 3 3 7 3 2" xfId="55773"/>
    <cellStyle name="Обычный 3 3 3 3 3 7 4" xfId="35307"/>
    <cellStyle name="Обычный 3 3 3 3 3 8" xfId="13488"/>
    <cellStyle name="Обычный 3 3 3 3 3 8 2" xfId="41773"/>
    <cellStyle name="Обычный 3 3 3 3 3 9" xfId="14738"/>
    <cellStyle name="Обычный 3 3 3 3 3 9 2" xfId="43023"/>
    <cellStyle name="Обычный 3 3 3 3 4" xfId="751"/>
    <cellStyle name="Обычный 3 3 3 3 4 10" xfId="21168"/>
    <cellStyle name="Обычный 3 3 3 3 4 10 2" xfId="49452"/>
    <cellStyle name="Обычный 3 3 3 3 4 11" xfId="27490"/>
    <cellStyle name="Обычный 3 3 3 3 4 11 2" xfId="55774"/>
    <cellStyle name="Обычный 3 3 3 3 4 12" xfId="29045"/>
    <cellStyle name="Обычный 3 3 3 3 4 13" xfId="58475"/>
    <cellStyle name="Обычный 3 3 3 3 4 14" xfId="59821"/>
    <cellStyle name="Обычный 3 3 3 3 4 2" xfId="1512"/>
    <cellStyle name="Обычный 3 3 3 3 4 2 10" xfId="29803"/>
    <cellStyle name="Обычный 3 3 3 3 4 2 11" xfId="58476"/>
    <cellStyle name="Обычный 3 3 3 3 4 2 12" xfId="59822"/>
    <cellStyle name="Обычный 3 3 3 3 4 2 2" xfId="3488"/>
    <cellStyle name="Обычный 3 3 3 3 4 2 2 2" xfId="13510"/>
    <cellStyle name="Обычный 3 3 3 3 4 2 2 2 2" xfId="41795"/>
    <cellStyle name="Обычный 3 3 3 3 4 2 2 3" xfId="17636"/>
    <cellStyle name="Обычный 3 3 3 3 4 2 2 3 2" xfId="45921"/>
    <cellStyle name="Обычный 3 3 3 3 4 2 2 4" xfId="27492"/>
    <cellStyle name="Обычный 3 3 3 3 4 2 2 4 2" xfId="55776"/>
    <cellStyle name="Обычный 3 3 3 3 4 2 2 5" xfId="31778"/>
    <cellStyle name="Обычный 3 3 3 3 4 2 2 6" xfId="61176"/>
    <cellStyle name="Обычный 3 3 3 3 4 2 3" xfId="5707"/>
    <cellStyle name="Обычный 3 3 3 3 4 2 3 2" xfId="13511"/>
    <cellStyle name="Обычный 3 3 3 3 4 2 3 2 2" xfId="41796"/>
    <cellStyle name="Обычный 3 3 3 3 4 2 3 3" xfId="27493"/>
    <cellStyle name="Обычный 3 3 3 3 4 2 3 3 2" xfId="55777"/>
    <cellStyle name="Обычный 3 3 3 3 4 2 3 4" xfId="33996"/>
    <cellStyle name="Обычный 3 3 3 3 4 2 4" xfId="7025"/>
    <cellStyle name="Обычный 3 3 3 3 4 2 4 2" xfId="13512"/>
    <cellStyle name="Обычный 3 3 3 3 4 2 4 2 2" xfId="41797"/>
    <cellStyle name="Обычный 3 3 3 3 4 2 4 3" xfId="27494"/>
    <cellStyle name="Обычный 3 3 3 3 4 2 4 3 2" xfId="55778"/>
    <cellStyle name="Обычный 3 3 3 3 4 2 4 4" xfId="35312"/>
    <cellStyle name="Обычный 3 3 3 3 4 2 5" xfId="13509"/>
    <cellStyle name="Обычный 3 3 3 3 4 2 5 2" xfId="41794"/>
    <cellStyle name="Обычный 3 3 3 3 4 2 6" xfId="15661"/>
    <cellStyle name="Обычный 3 3 3 3 4 2 6 2" xfId="43946"/>
    <cellStyle name="Обычный 3 3 3 3 4 2 7" xfId="19871"/>
    <cellStyle name="Обычный 3 3 3 3 4 2 7 2" xfId="48155"/>
    <cellStyle name="Обычный 3 3 3 3 4 2 8" xfId="21169"/>
    <cellStyle name="Обычный 3 3 3 3 4 2 8 2" xfId="49453"/>
    <cellStyle name="Обычный 3 3 3 3 4 2 9" xfId="27491"/>
    <cellStyle name="Обычный 3 3 3 3 4 2 9 2" xfId="55775"/>
    <cellStyle name="Обычный 3 3 3 3 4 3" xfId="2072"/>
    <cellStyle name="Обычный 3 3 3 3 4 3 2" xfId="4047"/>
    <cellStyle name="Обычный 3 3 3 3 4 3 2 2" xfId="13514"/>
    <cellStyle name="Обычный 3 3 3 3 4 3 2 2 2" xfId="41799"/>
    <cellStyle name="Обычный 3 3 3 3 4 3 2 3" xfId="18195"/>
    <cellStyle name="Обычный 3 3 3 3 4 3 2 3 2" xfId="46480"/>
    <cellStyle name="Обычный 3 3 3 3 4 3 2 4" xfId="27496"/>
    <cellStyle name="Обычный 3 3 3 3 4 3 2 4 2" xfId="55780"/>
    <cellStyle name="Обычный 3 3 3 3 4 3 2 5" xfId="32337"/>
    <cellStyle name="Обычный 3 3 3 3 4 3 3" xfId="13513"/>
    <cellStyle name="Обычный 3 3 3 3 4 3 3 2" xfId="41798"/>
    <cellStyle name="Обычный 3 3 3 3 4 3 4" xfId="16220"/>
    <cellStyle name="Обычный 3 3 3 3 4 3 4 2" xfId="44505"/>
    <cellStyle name="Обычный 3 3 3 3 4 3 5" xfId="27495"/>
    <cellStyle name="Обычный 3 3 3 3 4 3 5 2" xfId="55779"/>
    <cellStyle name="Обычный 3 3 3 3 4 3 6" xfId="30362"/>
    <cellStyle name="Обычный 3 3 3 3 4 3 7" xfId="61175"/>
    <cellStyle name="Обычный 3 3 3 3 4 4" xfId="2730"/>
    <cellStyle name="Обычный 3 3 3 3 4 4 2" xfId="13515"/>
    <cellStyle name="Обычный 3 3 3 3 4 4 2 2" xfId="41800"/>
    <cellStyle name="Обычный 3 3 3 3 4 4 3" xfId="16878"/>
    <cellStyle name="Обычный 3 3 3 3 4 4 3 2" xfId="45163"/>
    <cellStyle name="Обычный 3 3 3 3 4 4 4" xfId="27497"/>
    <cellStyle name="Обычный 3 3 3 3 4 4 4 2" xfId="55781"/>
    <cellStyle name="Обычный 3 3 3 3 4 4 5" xfId="31020"/>
    <cellStyle name="Обычный 3 3 3 3 4 5" xfId="5706"/>
    <cellStyle name="Обычный 3 3 3 3 4 5 2" xfId="13516"/>
    <cellStyle name="Обычный 3 3 3 3 4 5 2 2" xfId="41801"/>
    <cellStyle name="Обычный 3 3 3 3 4 5 3" xfId="27498"/>
    <cellStyle name="Обычный 3 3 3 3 4 5 3 2" xfId="55782"/>
    <cellStyle name="Обычный 3 3 3 3 4 5 4" xfId="33995"/>
    <cellStyle name="Обычный 3 3 3 3 4 6" xfId="7024"/>
    <cellStyle name="Обычный 3 3 3 3 4 6 2" xfId="13517"/>
    <cellStyle name="Обычный 3 3 3 3 4 6 2 2" xfId="41802"/>
    <cellStyle name="Обычный 3 3 3 3 4 6 3" xfId="27499"/>
    <cellStyle name="Обычный 3 3 3 3 4 6 3 2" xfId="55783"/>
    <cellStyle name="Обычный 3 3 3 3 4 6 4" xfId="35311"/>
    <cellStyle name="Обычный 3 3 3 3 4 7" xfId="13508"/>
    <cellStyle name="Обычный 3 3 3 3 4 7 2" xfId="41793"/>
    <cellStyle name="Обычный 3 3 3 3 4 8" xfId="14903"/>
    <cellStyle name="Обычный 3 3 3 3 4 8 2" xfId="43188"/>
    <cellStyle name="Обычный 3 3 3 3 4 9" xfId="19870"/>
    <cellStyle name="Обычный 3 3 3 3 4 9 2" xfId="48154"/>
    <cellStyle name="Обычный 3 3 3 3 5" xfId="1505"/>
    <cellStyle name="Обычный 3 3 3 3 5 10" xfId="29796"/>
    <cellStyle name="Обычный 3 3 3 3 5 11" xfId="58477"/>
    <cellStyle name="Обычный 3 3 3 3 5 12" xfId="59823"/>
    <cellStyle name="Обычный 3 3 3 3 5 2" xfId="3481"/>
    <cellStyle name="Обычный 3 3 3 3 5 2 2" xfId="13519"/>
    <cellStyle name="Обычный 3 3 3 3 5 2 2 2" xfId="41804"/>
    <cellStyle name="Обычный 3 3 3 3 5 2 3" xfId="17629"/>
    <cellStyle name="Обычный 3 3 3 3 5 2 3 2" xfId="45914"/>
    <cellStyle name="Обычный 3 3 3 3 5 2 4" xfId="27501"/>
    <cellStyle name="Обычный 3 3 3 3 5 2 4 2" xfId="55785"/>
    <cellStyle name="Обычный 3 3 3 3 5 2 5" xfId="31771"/>
    <cellStyle name="Обычный 3 3 3 3 5 2 6" xfId="61177"/>
    <cellStyle name="Обычный 3 3 3 3 5 3" xfId="5708"/>
    <cellStyle name="Обычный 3 3 3 3 5 3 2" xfId="13520"/>
    <cellStyle name="Обычный 3 3 3 3 5 3 2 2" xfId="41805"/>
    <cellStyle name="Обычный 3 3 3 3 5 3 3" xfId="27502"/>
    <cellStyle name="Обычный 3 3 3 3 5 3 3 2" xfId="55786"/>
    <cellStyle name="Обычный 3 3 3 3 5 3 4" xfId="33997"/>
    <cellStyle name="Обычный 3 3 3 3 5 4" xfId="7026"/>
    <cellStyle name="Обычный 3 3 3 3 5 4 2" xfId="13521"/>
    <cellStyle name="Обычный 3 3 3 3 5 4 2 2" xfId="41806"/>
    <cellStyle name="Обычный 3 3 3 3 5 4 3" xfId="27503"/>
    <cellStyle name="Обычный 3 3 3 3 5 4 3 2" xfId="55787"/>
    <cellStyle name="Обычный 3 3 3 3 5 4 4" xfId="35313"/>
    <cellStyle name="Обычный 3 3 3 3 5 5" xfId="13518"/>
    <cellStyle name="Обычный 3 3 3 3 5 5 2" xfId="41803"/>
    <cellStyle name="Обычный 3 3 3 3 5 6" xfId="15654"/>
    <cellStyle name="Обычный 3 3 3 3 5 6 2" xfId="43939"/>
    <cellStyle name="Обычный 3 3 3 3 5 7" xfId="19872"/>
    <cellStyle name="Обычный 3 3 3 3 5 7 2" xfId="48156"/>
    <cellStyle name="Обычный 3 3 3 3 5 8" xfId="21170"/>
    <cellStyle name="Обычный 3 3 3 3 5 8 2" xfId="49454"/>
    <cellStyle name="Обычный 3 3 3 3 5 9" xfId="27500"/>
    <cellStyle name="Обычный 3 3 3 3 5 9 2" xfId="55784"/>
    <cellStyle name="Обычный 3 3 3 3 6" xfId="1743"/>
    <cellStyle name="Обычный 3 3 3 3 6 2" xfId="3718"/>
    <cellStyle name="Обычный 3 3 3 3 6 2 2" xfId="13523"/>
    <cellStyle name="Обычный 3 3 3 3 6 2 2 2" xfId="41808"/>
    <cellStyle name="Обычный 3 3 3 3 6 2 3" xfId="17866"/>
    <cellStyle name="Обычный 3 3 3 3 6 2 3 2" xfId="46151"/>
    <cellStyle name="Обычный 3 3 3 3 6 2 4" xfId="27505"/>
    <cellStyle name="Обычный 3 3 3 3 6 2 4 2" xfId="55789"/>
    <cellStyle name="Обычный 3 3 3 3 6 2 5" xfId="32008"/>
    <cellStyle name="Обычный 3 3 3 3 6 3" xfId="13522"/>
    <cellStyle name="Обычный 3 3 3 3 6 3 2" xfId="41807"/>
    <cellStyle name="Обычный 3 3 3 3 6 4" xfId="15891"/>
    <cellStyle name="Обычный 3 3 3 3 6 4 2" xfId="44176"/>
    <cellStyle name="Обычный 3 3 3 3 6 5" xfId="27504"/>
    <cellStyle name="Обычный 3 3 3 3 6 5 2" xfId="55788"/>
    <cellStyle name="Обычный 3 3 3 3 6 6" xfId="30033"/>
    <cellStyle name="Обычный 3 3 3 3 6 7" xfId="61162"/>
    <cellStyle name="Обычный 3 3 3 3 7" xfId="2401"/>
    <cellStyle name="Обычный 3 3 3 3 7 2" xfId="13524"/>
    <cellStyle name="Обычный 3 3 3 3 7 2 2" xfId="41809"/>
    <cellStyle name="Обычный 3 3 3 3 7 3" xfId="16549"/>
    <cellStyle name="Обычный 3 3 3 3 7 3 2" xfId="44834"/>
    <cellStyle name="Обычный 3 3 3 3 7 4" xfId="27506"/>
    <cellStyle name="Обычный 3 3 3 3 7 4 2" xfId="55790"/>
    <cellStyle name="Обычный 3 3 3 3 7 5" xfId="30691"/>
    <cellStyle name="Обычный 3 3 3 3 8" xfId="4376"/>
    <cellStyle name="Обычный 3 3 3 3 8 2" xfId="13525"/>
    <cellStyle name="Обычный 3 3 3 3 8 2 2" xfId="41810"/>
    <cellStyle name="Обычный 3 3 3 3 8 3" xfId="18524"/>
    <cellStyle name="Обычный 3 3 3 3 8 3 2" xfId="46809"/>
    <cellStyle name="Обычный 3 3 3 3 8 4" xfId="27507"/>
    <cellStyle name="Обычный 3 3 3 3 8 4 2" xfId="55791"/>
    <cellStyle name="Обычный 3 3 3 3 8 5" xfId="32666"/>
    <cellStyle name="Обычный 3 3 3 3 9" xfId="4539"/>
    <cellStyle name="Обычный 3 3 3 3 9 2" xfId="13526"/>
    <cellStyle name="Обычный 3 3 3 3 9 2 2" xfId="41811"/>
    <cellStyle name="Обычный 3 3 3 3 9 3" xfId="18687"/>
    <cellStyle name="Обычный 3 3 3 3 9 3 2" xfId="46972"/>
    <cellStyle name="Обычный 3 3 3 3 9 4" xfId="27508"/>
    <cellStyle name="Обычный 3 3 3 3 9 4 2" xfId="55792"/>
    <cellStyle name="Обычный 3 3 3 3 9 5" xfId="32829"/>
    <cellStyle name="Обычный 3 3 3 4" xfId="339"/>
    <cellStyle name="Обычный 3 3 3 4 10" xfId="7027"/>
    <cellStyle name="Обычный 3 3 3 4 10 2" xfId="13528"/>
    <cellStyle name="Обычный 3 3 3 4 10 2 2" xfId="41813"/>
    <cellStyle name="Обычный 3 3 3 4 10 3" xfId="27510"/>
    <cellStyle name="Обычный 3 3 3 4 10 3 2" xfId="55794"/>
    <cellStyle name="Обычный 3 3 3 4 10 4" xfId="35314"/>
    <cellStyle name="Обычный 3 3 3 4 11" xfId="7340"/>
    <cellStyle name="Обычный 3 3 3 4 11 2" xfId="13529"/>
    <cellStyle name="Обычный 3 3 3 4 11 2 2" xfId="41814"/>
    <cellStyle name="Обычный 3 3 3 4 11 3" xfId="27511"/>
    <cellStyle name="Обычный 3 3 3 4 11 3 2" xfId="55795"/>
    <cellStyle name="Обычный 3 3 3 4 11 4" xfId="35625"/>
    <cellStyle name="Обычный 3 3 3 4 12" xfId="13527"/>
    <cellStyle name="Обычный 3 3 3 4 12 2" xfId="41812"/>
    <cellStyle name="Обычный 3 3 3 4 13" xfId="14576"/>
    <cellStyle name="Обычный 3 3 3 4 13 2" xfId="42861"/>
    <cellStyle name="Обычный 3 3 3 4 14" xfId="18851"/>
    <cellStyle name="Обычный 3 3 3 4 14 2" xfId="47135"/>
    <cellStyle name="Обычный 3 3 3 4 15" xfId="21171"/>
    <cellStyle name="Обычный 3 3 3 4 15 2" xfId="49455"/>
    <cellStyle name="Обычный 3 3 3 4 16" xfId="27509"/>
    <cellStyle name="Обычный 3 3 3 4 16 2" xfId="55793"/>
    <cellStyle name="Обычный 3 3 3 4 17" xfId="28554"/>
    <cellStyle name="Обычный 3 3 3 4 17 2" xfId="56838"/>
    <cellStyle name="Обычный 3 3 3 4 18" xfId="28718"/>
    <cellStyle name="Обычный 3 3 3 4 19" xfId="56998"/>
    <cellStyle name="Обычный 3 3 3 4 2" xfId="581"/>
    <cellStyle name="Обычный 3 3 3 4 2 10" xfId="19873"/>
    <cellStyle name="Обычный 3 3 3 4 2 10 2" xfId="48157"/>
    <cellStyle name="Обычный 3 3 3 4 2 11" xfId="21172"/>
    <cellStyle name="Обычный 3 3 3 4 2 11 2" xfId="49456"/>
    <cellStyle name="Обычный 3 3 3 4 2 12" xfId="27512"/>
    <cellStyle name="Обычный 3 3 3 4 2 12 2" xfId="55796"/>
    <cellStyle name="Обычный 3 3 3 4 2 13" xfId="28882"/>
    <cellStyle name="Обычный 3 3 3 4 2 14" xfId="58479"/>
    <cellStyle name="Обычный 3 3 3 4 2 15" xfId="59825"/>
    <cellStyle name="Обычный 3 3 3 4 2 2" xfId="919"/>
    <cellStyle name="Обычный 3 3 3 4 2 2 10" xfId="21173"/>
    <cellStyle name="Обычный 3 3 3 4 2 2 10 2" xfId="49457"/>
    <cellStyle name="Обычный 3 3 3 4 2 2 11" xfId="27513"/>
    <cellStyle name="Обычный 3 3 3 4 2 2 11 2" xfId="55797"/>
    <cellStyle name="Обычный 3 3 3 4 2 2 12" xfId="29211"/>
    <cellStyle name="Обычный 3 3 3 4 2 2 13" xfId="58480"/>
    <cellStyle name="Обычный 3 3 3 4 2 2 14" xfId="59826"/>
    <cellStyle name="Обычный 3 3 3 4 2 2 2" xfId="1515"/>
    <cellStyle name="Обычный 3 3 3 4 2 2 2 10" xfId="29806"/>
    <cellStyle name="Обычный 3 3 3 4 2 2 2 11" xfId="58481"/>
    <cellStyle name="Обычный 3 3 3 4 2 2 2 12" xfId="59827"/>
    <cellStyle name="Обычный 3 3 3 4 2 2 2 2" xfId="3491"/>
    <cellStyle name="Обычный 3 3 3 4 2 2 2 2 2" xfId="13533"/>
    <cellStyle name="Обычный 3 3 3 4 2 2 2 2 2 2" xfId="41818"/>
    <cellStyle name="Обычный 3 3 3 4 2 2 2 2 3" xfId="17639"/>
    <cellStyle name="Обычный 3 3 3 4 2 2 2 2 3 2" xfId="45924"/>
    <cellStyle name="Обычный 3 3 3 4 2 2 2 2 4" xfId="27515"/>
    <cellStyle name="Обычный 3 3 3 4 2 2 2 2 4 2" xfId="55799"/>
    <cellStyle name="Обычный 3 3 3 4 2 2 2 2 5" xfId="31781"/>
    <cellStyle name="Обычный 3 3 3 4 2 2 2 2 6" xfId="61181"/>
    <cellStyle name="Обычный 3 3 3 4 2 2 2 3" xfId="5712"/>
    <cellStyle name="Обычный 3 3 3 4 2 2 2 3 2" xfId="13534"/>
    <cellStyle name="Обычный 3 3 3 4 2 2 2 3 2 2" xfId="41819"/>
    <cellStyle name="Обычный 3 3 3 4 2 2 2 3 3" xfId="27516"/>
    <cellStyle name="Обычный 3 3 3 4 2 2 2 3 3 2" xfId="55800"/>
    <cellStyle name="Обычный 3 3 3 4 2 2 2 3 4" xfId="34001"/>
    <cellStyle name="Обычный 3 3 3 4 2 2 2 4" xfId="7030"/>
    <cellStyle name="Обычный 3 3 3 4 2 2 2 4 2" xfId="13535"/>
    <cellStyle name="Обычный 3 3 3 4 2 2 2 4 2 2" xfId="41820"/>
    <cellStyle name="Обычный 3 3 3 4 2 2 2 4 3" xfId="27517"/>
    <cellStyle name="Обычный 3 3 3 4 2 2 2 4 3 2" xfId="55801"/>
    <cellStyle name="Обычный 3 3 3 4 2 2 2 4 4" xfId="35317"/>
    <cellStyle name="Обычный 3 3 3 4 2 2 2 5" xfId="13532"/>
    <cellStyle name="Обычный 3 3 3 4 2 2 2 5 2" xfId="41817"/>
    <cellStyle name="Обычный 3 3 3 4 2 2 2 6" xfId="15664"/>
    <cellStyle name="Обычный 3 3 3 4 2 2 2 6 2" xfId="43949"/>
    <cellStyle name="Обычный 3 3 3 4 2 2 2 7" xfId="19875"/>
    <cellStyle name="Обычный 3 3 3 4 2 2 2 7 2" xfId="48159"/>
    <cellStyle name="Обычный 3 3 3 4 2 2 2 8" xfId="21174"/>
    <cellStyle name="Обычный 3 3 3 4 2 2 2 8 2" xfId="49458"/>
    <cellStyle name="Обычный 3 3 3 4 2 2 2 9" xfId="27514"/>
    <cellStyle name="Обычный 3 3 3 4 2 2 2 9 2" xfId="55798"/>
    <cellStyle name="Обычный 3 3 3 4 2 2 3" xfId="2238"/>
    <cellStyle name="Обычный 3 3 3 4 2 2 3 2" xfId="4213"/>
    <cellStyle name="Обычный 3 3 3 4 2 2 3 2 2" xfId="13537"/>
    <cellStyle name="Обычный 3 3 3 4 2 2 3 2 2 2" xfId="41822"/>
    <cellStyle name="Обычный 3 3 3 4 2 2 3 2 3" xfId="18361"/>
    <cellStyle name="Обычный 3 3 3 4 2 2 3 2 3 2" xfId="46646"/>
    <cellStyle name="Обычный 3 3 3 4 2 2 3 2 4" xfId="27519"/>
    <cellStyle name="Обычный 3 3 3 4 2 2 3 2 4 2" xfId="55803"/>
    <cellStyle name="Обычный 3 3 3 4 2 2 3 2 5" xfId="32503"/>
    <cellStyle name="Обычный 3 3 3 4 2 2 3 3" xfId="13536"/>
    <cellStyle name="Обычный 3 3 3 4 2 2 3 3 2" xfId="41821"/>
    <cellStyle name="Обычный 3 3 3 4 2 2 3 4" xfId="16386"/>
    <cellStyle name="Обычный 3 3 3 4 2 2 3 4 2" xfId="44671"/>
    <cellStyle name="Обычный 3 3 3 4 2 2 3 5" xfId="27518"/>
    <cellStyle name="Обычный 3 3 3 4 2 2 3 5 2" xfId="55802"/>
    <cellStyle name="Обычный 3 3 3 4 2 2 3 6" xfId="30528"/>
    <cellStyle name="Обычный 3 3 3 4 2 2 3 7" xfId="61180"/>
    <cellStyle name="Обычный 3 3 3 4 2 2 4" xfId="2896"/>
    <cellStyle name="Обычный 3 3 3 4 2 2 4 2" xfId="13538"/>
    <cellStyle name="Обычный 3 3 3 4 2 2 4 2 2" xfId="41823"/>
    <cellStyle name="Обычный 3 3 3 4 2 2 4 3" xfId="17044"/>
    <cellStyle name="Обычный 3 3 3 4 2 2 4 3 2" xfId="45329"/>
    <cellStyle name="Обычный 3 3 3 4 2 2 4 4" xfId="27520"/>
    <cellStyle name="Обычный 3 3 3 4 2 2 4 4 2" xfId="55804"/>
    <cellStyle name="Обычный 3 3 3 4 2 2 4 5" xfId="31186"/>
    <cellStyle name="Обычный 3 3 3 4 2 2 5" xfId="5711"/>
    <cellStyle name="Обычный 3 3 3 4 2 2 5 2" xfId="13539"/>
    <cellStyle name="Обычный 3 3 3 4 2 2 5 2 2" xfId="41824"/>
    <cellStyle name="Обычный 3 3 3 4 2 2 5 3" xfId="27521"/>
    <cellStyle name="Обычный 3 3 3 4 2 2 5 3 2" xfId="55805"/>
    <cellStyle name="Обычный 3 3 3 4 2 2 5 4" xfId="34000"/>
    <cellStyle name="Обычный 3 3 3 4 2 2 6" xfId="7029"/>
    <cellStyle name="Обычный 3 3 3 4 2 2 6 2" xfId="13540"/>
    <cellStyle name="Обычный 3 3 3 4 2 2 6 2 2" xfId="41825"/>
    <cellStyle name="Обычный 3 3 3 4 2 2 6 3" xfId="27522"/>
    <cellStyle name="Обычный 3 3 3 4 2 2 6 3 2" xfId="55806"/>
    <cellStyle name="Обычный 3 3 3 4 2 2 6 4" xfId="35316"/>
    <cellStyle name="Обычный 3 3 3 4 2 2 7" xfId="13531"/>
    <cellStyle name="Обычный 3 3 3 4 2 2 7 2" xfId="41816"/>
    <cellStyle name="Обычный 3 3 3 4 2 2 8" xfId="15069"/>
    <cellStyle name="Обычный 3 3 3 4 2 2 8 2" xfId="43354"/>
    <cellStyle name="Обычный 3 3 3 4 2 2 9" xfId="19874"/>
    <cellStyle name="Обычный 3 3 3 4 2 2 9 2" xfId="48158"/>
    <cellStyle name="Обычный 3 3 3 4 2 3" xfId="1514"/>
    <cellStyle name="Обычный 3 3 3 4 2 3 10" xfId="29805"/>
    <cellStyle name="Обычный 3 3 3 4 2 3 11" xfId="58482"/>
    <cellStyle name="Обычный 3 3 3 4 2 3 12" xfId="59828"/>
    <cellStyle name="Обычный 3 3 3 4 2 3 2" xfId="3490"/>
    <cellStyle name="Обычный 3 3 3 4 2 3 2 2" xfId="13542"/>
    <cellStyle name="Обычный 3 3 3 4 2 3 2 2 2" xfId="41827"/>
    <cellStyle name="Обычный 3 3 3 4 2 3 2 3" xfId="17638"/>
    <cellStyle name="Обычный 3 3 3 4 2 3 2 3 2" xfId="45923"/>
    <cellStyle name="Обычный 3 3 3 4 2 3 2 4" xfId="27524"/>
    <cellStyle name="Обычный 3 3 3 4 2 3 2 4 2" xfId="55808"/>
    <cellStyle name="Обычный 3 3 3 4 2 3 2 5" xfId="31780"/>
    <cellStyle name="Обычный 3 3 3 4 2 3 2 6" xfId="61182"/>
    <cellStyle name="Обычный 3 3 3 4 2 3 3" xfId="5713"/>
    <cellStyle name="Обычный 3 3 3 4 2 3 3 2" xfId="13543"/>
    <cellStyle name="Обычный 3 3 3 4 2 3 3 2 2" xfId="41828"/>
    <cellStyle name="Обычный 3 3 3 4 2 3 3 3" xfId="27525"/>
    <cellStyle name="Обычный 3 3 3 4 2 3 3 3 2" xfId="55809"/>
    <cellStyle name="Обычный 3 3 3 4 2 3 3 4" xfId="34002"/>
    <cellStyle name="Обычный 3 3 3 4 2 3 4" xfId="7031"/>
    <cellStyle name="Обычный 3 3 3 4 2 3 4 2" xfId="13544"/>
    <cellStyle name="Обычный 3 3 3 4 2 3 4 2 2" xfId="41829"/>
    <cellStyle name="Обычный 3 3 3 4 2 3 4 3" xfId="27526"/>
    <cellStyle name="Обычный 3 3 3 4 2 3 4 3 2" xfId="55810"/>
    <cellStyle name="Обычный 3 3 3 4 2 3 4 4" xfId="35318"/>
    <cellStyle name="Обычный 3 3 3 4 2 3 5" xfId="13541"/>
    <cellStyle name="Обычный 3 3 3 4 2 3 5 2" xfId="41826"/>
    <cellStyle name="Обычный 3 3 3 4 2 3 6" xfId="15663"/>
    <cellStyle name="Обычный 3 3 3 4 2 3 6 2" xfId="43948"/>
    <cellStyle name="Обычный 3 3 3 4 2 3 7" xfId="19876"/>
    <cellStyle name="Обычный 3 3 3 4 2 3 7 2" xfId="48160"/>
    <cellStyle name="Обычный 3 3 3 4 2 3 8" xfId="21175"/>
    <cellStyle name="Обычный 3 3 3 4 2 3 8 2" xfId="49459"/>
    <cellStyle name="Обычный 3 3 3 4 2 3 9" xfId="27523"/>
    <cellStyle name="Обычный 3 3 3 4 2 3 9 2" xfId="55807"/>
    <cellStyle name="Обычный 3 3 3 4 2 4" xfId="1909"/>
    <cellStyle name="Обычный 3 3 3 4 2 4 2" xfId="3884"/>
    <cellStyle name="Обычный 3 3 3 4 2 4 2 2" xfId="13546"/>
    <cellStyle name="Обычный 3 3 3 4 2 4 2 2 2" xfId="41831"/>
    <cellStyle name="Обычный 3 3 3 4 2 4 2 3" xfId="18032"/>
    <cellStyle name="Обычный 3 3 3 4 2 4 2 3 2" xfId="46317"/>
    <cellStyle name="Обычный 3 3 3 4 2 4 2 4" xfId="27528"/>
    <cellStyle name="Обычный 3 3 3 4 2 4 2 4 2" xfId="55812"/>
    <cellStyle name="Обычный 3 3 3 4 2 4 2 5" xfId="32174"/>
    <cellStyle name="Обычный 3 3 3 4 2 4 3" xfId="13545"/>
    <cellStyle name="Обычный 3 3 3 4 2 4 3 2" xfId="41830"/>
    <cellStyle name="Обычный 3 3 3 4 2 4 4" xfId="16057"/>
    <cellStyle name="Обычный 3 3 3 4 2 4 4 2" xfId="44342"/>
    <cellStyle name="Обычный 3 3 3 4 2 4 5" xfId="27527"/>
    <cellStyle name="Обычный 3 3 3 4 2 4 5 2" xfId="55811"/>
    <cellStyle name="Обычный 3 3 3 4 2 4 6" xfId="30199"/>
    <cellStyle name="Обычный 3 3 3 4 2 4 7" xfId="61179"/>
    <cellStyle name="Обычный 3 3 3 4 2 5" xfId="2567"/>
    <cellStyle name="Обычный 3 3 3 4 2 5 2" xfId="13547"/>
    <cellStyle name="Обычный 3 3 3 4 2 5 2 2" xfId="41832"/>
    <cellStyle name="Обычный 3 3 3 4 2 5 3" xfId="16715"/>
    <cellStyle name="Обычный 3 3 3 4 2 5 3 2" xfId="45000"/>
    <cellStyle name="Обычный 3 3 3 4 2 5 4" xfId="27529"/>
    <cellStyle name="Обычный 3 3 3 4 2 5 4 2" xfId="55813"/>
    <cellStyle name="Обычный 3 3 3 4 2 5 5" xfId="30857"/>
    <cellStyle name="Обычный 3 3 3 4 2 6" xfId="5710"/>
    <cellStyle name="Обычный 3 3 3 4 2 6 2" xfId="13548"/>
    <cellStyle name="Обычный 3 3 3 4 2 6 2 2" xfId="41833"/>
    <cellStyle name="Обычный 3 3 3 4 2 6 3" xfId="27530"/>
    <cellStyle name="Обычный 3 3 3 4 2 6 3 2" xfId="55814"/>
    <cellStyle name="Обычный 3 3 3 4 2 6 4" xfId="33999"/>
    <cellStyle name="Обычный 3 3 3 4 2 7" xfId="7028"/>
    <cellStyle name="Обычный 3 3 3 4 2 7 2" xfId="13549"/>
    <cellStyle name="Обычный 3 3 3 4 2 7 2 2" xfId="41834"/>
    <cellStyle name="Обычный 3 3 3 4 2 7 3" xfId="27531"/>
    <cellStyle name="Обычный 3 3 3 4 2 7 3 2" xfId="55815"/>
    <cellStyle name="Обычный 3 3 3 4 2 7 4" xfId="35315"/>
    <cellStyle name="Обычный 3 3 3 4 2 8" xfId="13530"/>
    <cellStyle name="Обычный 3 3 3 4 2 8 2" xfId="41815"/>
    <cellStyle name="Обычный 3 3 3 4 2 9" xfId="14740"/>
    <cellStyle name="Обычный 3 3 3 4 2 9 2" xfId="43025"/>
    <cellStyle name="Обычный 3 3 3 4 20" xfId="57292"/>
    <cellStyle name="Обычный 3 3 3 4 21" xfId="58478"/>
    <cellStyle name="Обычный 3 3 3 4 22" xfId="59824"/>
    <cellStyle name="Обычный 3 3 3 4 3" xfId="753"/>
    <cellStyle name="Обычный 3 3 3 4 3 10" xfId="21176"/>
    <cellStyle name="Обычный 3 3 3 4 3 10 2" xfId="49460"/>
    <cellStyle name="Обычный 3 3 3 4 3 11" xfId="27532"/>
    <cellStyle name="Обычный 3 3 3 4 3 11 2" xfId="55816"/>
    <cellStyle name="Обычный 3 3 3 4 3 12" xfId="29047"/>
    <cellStyle name="Обычный 3 3 3 4 3 13" xfId="58483"/>
    <cellStyle name="Обычный 3 3 3 4 3 14" xfId="59829"/>
    <cellStyle name="Обычный 3 3 3 4 3 2" xfId="1516"/>
    <cellStyle name="Обычный 3 3 3 4 3 2 10" xfId="29807"/>
    <cellStyle name="Обычный 3 3 3 4 3 2 11" xfId="58484"/>
    <cellStyle name="Обычный 3 3 3 4 3 2 12" xfId="59830"/>
    <cellStyle name="Обычный 3 3 3 4 3 2 2" xfId="3492"/>
    <cellStyle name="Обычный 3 3 3 4 3 2 2 2" xfId="13552"/>
    <cellStyle name="Обычный 3 3 3 4 3 2 2 2 2" xfId="41837"/>
    <cellStyle name="Обычный 3 3 3 4 3 2 2 3" xfId="17640"/>
    <cellStyle name="Обычный 3 3 3 4 3 2 2 3 2" xfId="45925"/>
    <cellStyle name="Обычный 3 3 3 4 3 2 2 4" xfId="27534"/>
    <cellStyle name="Обычный 3 3 3 4 3 2 2 4 2" xfId="55818"/>
    <cellStyle name="Обычный 3 3 3 4 3 2 2 5" xfId="31782"/>
    <cellStyle name="Обычный 3 3 3 4 3 2 2 6" xfId="61184"/>
    <cellStyle name="Обычный 3 3 3 4 3 2 3" xfId="5715"/>
    <cellStyle name="Обычный 3 3 3 4 3 2 3 2" xfId="13553"/>
    <cellStyle name="Обычный 3 3 3 4 3 2 3 2 2" xfId="41838"/>
    <cellStyle name="Обычный 3 3 3 4 3 2 3 3" xfId="27535"/>
    <cellStyle name="Обычный 3 3 3 4 3 2 3 3 2" xfId="55819"/>
    <cellStyle name="Обычный 3 3 3 4 3 2 3 4" xfId="34004"/>
    <cellStyle name="Обычный 3 3 3 4 3 2 4" xfId="7033"/>
    <cellStyle name="Обычный 3 3 3 4 3 2 4 2" xfId="13554"/>
    <cellStyle name="Обычный 3 3 3 4 3 2 4 2 2" xfId="41839"/>
    <cellStyle name="Обычный 3 3 3 4 3 2 4 3" xfId="27536"/>
    <cellStyle name="Обычный 3 3 3 4 3 2 4 3 2" xfId="55820"/>
    <cellStyle name="Обычный 3 3 3 4 3 2 4 4" xfId="35320"/>
    <cellStyle name="Обычный 3 3 3 4 3 2 5" xfId="13551"/>
    <cellStyle name="Обычный 3 3 3 4 3 2 5 2" xfId="41836"/>
    <cellStyle name="Обычный 3 3 3 4 3 2 6" xfId="15665"/>
    <cellStyle name="Обычный 3 3 3 4 3 2 6 2" xfId="43950"/>
    <cellStyle name="Обычный 3 3 3 4 3 2 7" xfId="19878"/>
    <cellStyle name="Обычный 3 3 3 4 3 2 7 2" xfId="48162"/>
    <cellStyle name="Обычный 3 3 3 4 3 2 8" xfId="21177"/>
    <cellStyle name="Обычный 3 3 3 4 3 2 8 2" xfId="49461"/>
    <cellStyle name="Обычный 3 3 3 4 3 2 9" xfId="27533"/>
    <cellStyle name="Обычный 3 3 3 4 3 2 9 2" xfId="55817"/>
    <cellStyle name="Обычный 3 3 3 4 3 3" xfId="2074"/>
    <cellStyle name="Обычный 3 3 3 4 3 3 2" xfId="4049"/>
    <cellStyle name="Обычный 3 3 3 4 3 3 2 2" xfId="13556"/>
    <cellStyle name="Обычный 3 3 3 4 3 3 2 2 2" xfId="41841"/>
    <cellStyle name="Обычный 3 3 3 4 3 3 2 3" xfId="18197"/>
    <cellStyle name="Обычный 3 3 3 4 3 3 2 3 2" xfId="46482"/>
    <cellStyle name="Обычный 3 3 3 4 3 3 2 4" xfId="27538"/>
    <cellStyle name="Обычный 3 3 3 4 3 3 2 4 2" xfId="55822"/>
    <cellStyle name="Обычный 3 3 3 4 3 3 2 5" xfId="32339"/>
    <cellStyle name="Обычный 3 3 3 4 3 3 3" xfId="13555"/>
    <cellStyle name="Обычный 3 3 3 4 3 3 3 2" xfId="41840"/>
    <cellStyle name="Обычный 3 3 3 4 3 3 4" xfId="16222"/>
    <cellStyle name="Обычный 3 3 3 4 3 3 4 2" xfId="44507"/>
    <cellStyle name="Обычный 3 3 3 4 3 3 5" xfId="27537"/>
    <cellStyle name="Обычный 3 3 3 4 3 3 5 2" xfId="55821"/>
    <cellStyle name="Обычный 3 3 3 4 3 3 6" xfId="30364"/>
    <cellStyle name="Обычный 3 3 3 4 3 3 7" xfId="61183"/>
    <cellStyle name="Обычный 3 3 3 4 3 4" xfId="2732"/>
    <cellStyle name="Обычный 3 3 3 4 3 4 2" xfId="13557"/>
    <cellStyle name="Обычный 3 3 3 4 3 4 2 2" xfId="41842"/>
    <cellStyle name="Обычный 3 3 3 4 3 4 3" xfId="16880"/>
    <cellStyle name="Обычный 3 3 3 4 3 4 3 2" xfId="45165"/>
    <cellStyle name="Обычный 3 3 3 4 3 4 4" xfId="27539"/>
    <cellStyle name="Обычный 3 3 3 4 3 4 4 2" xfId="55823"/>
    <cellStyle name="Обычный 3 3 3 4 3 4 5" xfId="31022"/>
    <cellStyle name="Обычный 3 3 3 4 3 5" xfId="5714"/>
    <cellStyle name="Обычный 3 3 3 4 3 5 2" xfId="13558"/>
    <cellStyle name="Обычный 3 3 3 4 3 5 2 2" xfId="41843"/>
    <cellStyle name="Обычный 3 3 3 4 3 5 3" xfId="27540"/>
    <cellStyle name="Обычный 3 3 3 4 3 5 3 2" xfId="55824"/>
    <cellStyle name="Обычный 3 3 3 4 3 5 4" xfId="34003"/>
    <cellStyle name="Обычный 3 3 3 4 3 6" xfId="7032"/>
    <cellStyle name="Обычный 3 3 3 4 3 6 2" xfId="13559"/>
    <cellStyle name="Обычный 3 3 3 4 3 6 2 2" xfId="41844"/>
    <cellStyle name="Обычный 3 3 3 4 3 6 3" xfId="27541"/>
    <cellStyle name="Обычный 3 3 3 4 3 6 3 2" xfId="55825"/>
    <cellStyle name="Обычный 3 3 3 4 3 6 4" xfId="35319"/>
    <cellStyle name="Обычный 3 3 3 4 3 7" xfId="13550"/>
    <cellStyle name="Обычный 3 3 3 4 3 7 2" xfId="41835"/>
    <cellStyle name="Обычный 3 3 3 4 3 8" xfId="14905"/>
    <cellStyle name="Обычный 3 3 3 4 3 8 2" xfId="43190"/>
    <cellStyle name="Обычный 3 3 3 4 3 9" xfId="19877"/>
    <cellStyle name="Обычный 3 3 3 4 3 9 2" xfId="48161"/>
    <cellStyle name="Обычный 3 3 3 4 4" xfId="1513"/>
    <cellStyle name="Обычный 3 3 3 4 4 10" xfId="29804"/>
    <cellStyle name="Обычный 3 3 3 4 4 11" xfId="58485"/>
    <cellStyle name="Обычный 3 3 3 4 4 12" xfId="59831"/>
    <cellStyle name="Обычный 3 3 3 4 4 2" xfId="3489"/>
    <cellStyle name="Обычный 3 3 3 4 4 2 2" xfId="13561"/>
    <cellStyle name="Обычный 3 3 3 4 4 2 2 2" xfId="41846"/>
    <cellStyle name="Обычный 3 3 3 4 4 2 3" xfId="17637"/>
    <cellStyle name="Обычный 3 3 3 4 4 2 3 2" xfId="45922"/>
    <cellStyle name="Обычный 3 3 3 4 4 2 4" xfId="27543"/>
    <cellStyle name="Обычный 3 3 3 4 4 2 4 2" xfId="55827"/>
    <cellStyle name="Обычный 3 3 3 4 4 2 5" xfId="31779"/>
    <cellStyle name="Обычный 3 3 3 4 4 2 6" xfId="61185"/>
    <cellStyle name="Обычный 3 3 3 4 4 3" xfId="5716"/>
    <cellStyle name="Обычный 3 3 3 4 4 3 2" xfId="13562"/>
    <cellStyle name="Обычный 3 3 3 4 4 3 2 2" xfId="41847"/>
    <cellStyle name="Обычный 3 3 3 4 4 3 3" xfId="27544"/>
    <cellStyle name="Обычный 3 3 3 4 4 3 3 2" xfId="55828"/>
    <cellStyle name="Обычный 3 3 3 4 4 3 4" xfId="34005"/>
    <cellStyle name="Обычный 3 3 3 4 4 4" xfId="7034"/>
    <cellStyle name="Обычный 3 3 3 4 4 4 2" xfId="13563"/>
    <cellStyle name="Обычный 3 3 3 4 4 4 2 2" xfId="41848"/>
    <cellStyle name="Обычный 3 3 3 4 4 4 3" xfId="27545"/>
    <cellStyle name="Обычный 3 3 3 4 4 4 3 2" xfId="55829"/>
    <cellStyle name="Обычный 3 3 3 4 4 4 4" xfId="35321"/>
    <cellStyle name="Обычный 3 3 3 4 4 5" xfId="13560"/>
    <cellStyle name="Обычный 3 3 3 4 4 5 2" xfId="41845"/>
    <cellStyle name="Обычный 3 3 3 4 4 6" xfId="15662"/>
    <cellStyle name="Обычный 3 3 3 4 4 6 2" xfId="43947"/>
    <cellStyle name="Обычный 3 3 3 4 4 7" xfId="19879"/>
    <cellStyle name="Обычный 3 3 3 4 4 7 2" xfId="48163"/>
    <cellStyle name="Обычный 3 3 3 4 4 8" xfId="21178"/>
    <cellStyle name="Обычный 3 3 3 4 4 8 2" xfId="49462"/>
    <cellStyle name="Обычный 3 3 3 4 4 9" xfId="27542"/>
    <cellStyle name="Обычный 3 3 3 4 4 9 2" xfId="55826"/>
    <cellStyle name="Обычный 3 3 3 4 5" xfId="1745"/>
    <cellStyle name="Обычный 3 3 3 4 5 2" xfId="3720"/>
    <cellStyle name="Обычный 3 3 3 4 5 2 2" xfId="13565"/>
    <cellStyle name="Обычный 3 3 3 4 5 2 2 2" xfId="41850"/>
    <cellStyle name="Обычный 3 3 3 4 5 2 3" xfId="17868"/>
    <cellStyle name="Обычный 3 3 3 4 5 2 3 2" xfId="46153"/>
    <cellStyle name="Обычный 3 3 3 4 5 2 4" xfId="27547"/>
    <cellStyle name="Обычный 3 3 3 4 5 2 4 2" xfId="55831"/>
    <cellStyle name="Обычный 3 3 3 4 5 2 5" xfId="32010"/>
    <cellStyle name="Обычный 3 3 3 4 5 3" xfId="13564"/>
    <cellStyle name="Обычный 3 3 3 4 5 3 2" xfId="41849"/>
    <cellStyle name="Обычный 3 3 3 4 5 4" xfId="15893"/>
    <cellStyle name="Обычный 3 3 3 4 5 4 2" xfId="44178"/>
    <cellStyle name="Обычный 3 3 3 4 5 5" xfId="27546"/>
    <cellStyle name="Обычный 3 3 3 4 5 5 2" xfId="55830"/>
    <cellStyle name="Обычный 3 3 3 4 5 6" xfId="30035"/>
    <cellStyle name="Обычный 3 3 3 4 5 7" xfId="61178"/>
    <cellStyle name="Обычный 3 3 3 4 6" xfId="2403"/>
    <cellStyle name="Обычный 3 3 3 4 6 2" xfId="13566"/>
    <cellStyle name="Обычный 3 3 3 4 6 2 2" xfId="41851"/>
    <cellStyle name="Обычный 3 3 3 4 6 3" xfId="16551"/>
    <cellStyle name="Обычный 3 3 3 4 6 3 2" xfId="44836"/>
    <cellStyle name="Обычный 3 3 3 4 6 4" xfId="27548"/>
    <cellStyle name="Обычный 3 3 3 4 6 4 2" xfId="55832"/>
    <cellStyle name="Обычный 3 3 3 4 6 5" xfId="30693"/>
    <cellStyle name="Обычный 3 3 3 4 7" xfId="4378"/>
    <cellStyle name="Обычный 3 3 3 4 7 2" xfId="13567"/>
    <cellStyle name="Обычный 3 3 3 4 7 2 2" xfId="41852"/>
    <cellStyle name="Обычный 3 3 3 4 7 3" xfId="18526"/>
    <cellStyle name="Обычный 3 3 3 4 7 3 2" xfId="46811"/>
    <cellStyle name="Обычный 3 3 3 4 7 4" xfId="27549"/>
    <cellStyle name="Обычный 3 3 3 4 7 4 2" xfId="55833"/>
    <cellStyle name="Обычный 3 3 3 4 7 5" xfId="32668"/>
    <cellStyle name="Обычный 3 3 3 4 8" xfId="4541"/>
    <cellStyle name="Обычный 3 3 3 4 8 2" xfId="13568"/>
    <cellStyle name="Обычный 3 3 3 4 8 2 2" xfId="41853"/>
    <cellStyle name="Обычный 3 3 3 4 8 3" xfId="18689"/>
    <cellStyle name="Обычный 3 3 3 4 8 3 2" xfId="46974"/>
    <cellStyle name="Обычный 3 3 3 4 8 4" xfId="27550"/>
    <cellStyle name="Обычный 3 3 3 4 8 4 2" xfId="55834"/>
    <cellStyle name="Обычный 3 3 3 4 8 5" xfId="32831"/>
    <cellStyle name="Обычный 3 3 3 4 9" xfId="5709"/>
    <cellStyle name="Обычный 3 3 3 4 9 2" xfId="13569"/>
    <cellStyle name="Обычный 3 3 3 4 9 2 2" xfId="41854"/>
    <cellStyle name="Обычный 3 3 3 4 9 3" xfId="27551"/>
    <cellStyle name="Обычный 3 3 3 4 9 3 2" xfId="55835"/>
    <cellStyle name="Обычный 3 3 3 4 9 4" xfId="33998"/>
    <cellStyle name="Обычный 3 3 3 5" xfId="576"/>
    <cellStyle name="Обычный 3 3 3 5 10" xfId="19880"/>
    <cellStyle name="Обычный 3 3 3 5 10 2" xfId="48164"/>
    <cellStyle name="Обычный 3 3 3 5 11" xfId="21179"/>
    <cellStyle name="Обычный 3 3 3 5 11 2" xfId="49463"/>
    <cellStyle name="Обычный 3 3 3 5 12" xfId="27552"/>
    <cellStyle name="Обычный 3 3 3 5 12 2" xfId="55836"/>
    <cellStyle name="Обычный 3 3 3 5 13" xfId="28877"/>
    <cellStyle name="Обычный 3 3 3 5 14" xfId="58486"/>
    <cellStyle name="Обычный 3 3 3 5 15" xfId="59832"/>
    <cellStyle name="Обычный 3 3 3 5 2" xfId="914"/>
    <cellStyle name="Обычный 3 3 3 5 2 10" xfId="21180"/>
    <cellStyle name="Обычный 3 3 3 5 2 10 2" xfId="49464"/>
    <cellStyle name="Обычный 3 3 3 5 2 11" xfId="27553"/>
    <cellStyle name="Обычный 3 3 3 5 2 11 2" xfId="55837"/>
    <cellStyle name="Обычный 3 3 3 5 2 12" xfId="29206"/>
    <cellStyle name="Обычный 3 3 3 5 2 13" xfId="58487"/>
    <cellStyle name="Обычный 3 3 3 5 2 14" xfId="59833"/>
    <cellStyle name="Обычный 3 3 3 5 2 2" xfId="1518"/>
    <cellStyle name="Обычный 3 3 3 5 2 2 10" xfId="29809"/>
    <cellStyle name="Обычный 3 3 3 5 2 2 11" xfId="58488"/>
    <cellStyle name="Обычный 3 3 3 5 2 2 12" xfId="59834"/>
    <cellStyle name="Обычный 3 3 3 5 2 2 2" xfId="3494"/>
    <cellStyle name="Обычный 3 3 3 5 2 2 2 2" xfId="13573"/>
    <cellStyle name="Обычный 3 3 3 5 2 2 2 2 2" xfId="41858"/>
    <cellStyle name="Обычный 3 3 3 5 2 2 2 3" xfId="17642"/>
    <cellStyle name="Обычный 3 3 3 5 2 2 2 3 2" xfId="45927"/>
    <cellStyle name="Обычный 3 3 3 5 2 2 2 4" xfId="27555"/>
    <cellStyle name="Обычный 3 3 3 5 2 2 2 4 2" xfId="55839"/>
    <cellStyle name="Обычный 3 3 3 5 2 2 2 5" xfId="31784"/>
    <cellStyle name="Обычный 3 3 3 5 2 2 2 6" xfId="61188"/>
    <cellStyle name="Обычный 3 3 3 5 2 2 3" xfId="5719"/>
    <cellStyle name="Обычный 3 3 3 5 2 2 3 2" xfId="13574"/>
    <cellStyle name="Обычный 3 3 3 5 2 2 3 2 2" xfId="41859"/>
    <cellStyle name="Обычный 3 3 3 5 2 2 3 3" xfId="27556"/>
    <cellStyle name="Обычный 3 3 3 5 2 2 3 3 2" xfId="55840"/>
    <cellStyle name="Обычный 3 3 3 5 2 2 3 4" xfId="34008"/>
    <cellStyle name="Обычный 3 3 3 5 2 2 4" xfId="7037"/>
    <cellStyle name="Обычный 3 3 3 5 2 2 4 2" xfId="13575"/>
    <cellStyle name="Обычный 3 3 3 5 2 2 4 2 2" xfId="41860"/>
    <cellStyle name="Обычный 3 3 3 5 2 2 4 3" xfId="27557"/>
    <cellStyle name="Обычный 3 3 3 5 2 2 4 3 2" xfId="55841"/>
    <cellStyle name="Обычный 3 3 3 5 2 2 4 4" xfId="35324"/>
    <cellStyle name="Обычный 3 3 3 5 2 2 5" xfId="13572"/>
    <cellStyle name="Обычный 3 3 3 5 2 2 5 2" xfId="41857"/>
    <cellStyle name="Обычный 3 3 3 5 2 2 6" xfId="15667"/>
    <cellStyle name="Обычный 3 3 3 5 2 2 6 2" xfId="43952"/>
    <cellStyle name="Обычный 3 3 3 5 2 2 7" xfId="19882"/>
    <cellStyle name="Обычный 3 3 3 5 2 2 7 2" xfId="48166"/>
    <cellStyle name="Обычный 3 3 3 5 2 2 8" xfId="21181"/>
    <cellStyle name="Обычный 3 3 3 5 2 2 8 2" xfId="49465"/>
    <cellStyle name="Обычный 3 3 3 5 2 2 9" xfId="27554"/>
    <cellStyle name="Обычный 3 3 3 5 2 2 9 2" xfId="55838"/>
    <cellStyle name="Обычный 3 3 3 5 2 3" xfId="2233"/>
    <cellStyle name="Обычный 3 3 3 5 2 3 2" xfId="4208"/>
    <cellStyle name="Обычный 3 3 3 5 2 3 2 2" xfId="13577"/>
    <cellStyle name="Обычный 3 3 3 5 2 3 2 2 2" xfId="41862"/>
    <cellStyle name="Обычный 3 3 3 5 2 3 2 3" xfId="18356"/>
    <cellStyle name="Обычный 3 3 3 5 2 3 2 3 2" xfId="46641"/>
    <cellStyle name="Обычный 3 3 3 5 2 3 2 4" xfId="27559"/>
    <cellStyle name="Обычный 3 3 3 5 2 3 2 4 2" xfId="55843"/>
    <cellStyle name="Обычный 3 3 3 5 2 3 2 5" xfId="32498"/>
    <cellStyle name="Обычный 3 3 3 5 2 3 3" xfId="13576"/>
    <cellStyle name="Обычный 3 3 3 5 2 3 3 2" xfId="41861"/>
    <cellStyle name="Обычный 3 3 3 5 2 3 4" xfId="16381"/>
    <cellStyle name="Обычный 3 3 3 5 2 3 4 2" xfId="44666"/>
    <cellStyle name="Обычный 3 3 3 5 2 3 5" xfId="27558"/>
    <cellStyle name="Обычный 3 3 3 5 2 3 5 2" xfId="55842"/>
    <cellStyle name="Обычный 3 3 3 5 2 3 6" xfId="30523"/>
    <cellStyle name="Обычный 3 3 3 5 2 3 7" xfId="61187"/>
    <cellStyle name="Обычный 3 3 3 5 2 4" xfId="2891"/>
    <cellStyle name="Обычный 3 3 3 5 2 4 2" xfId="13578"/>
    <cellStyle name="Обычный 3 3 3 5 2 4 2 2" xfId="41863"/>
    <cellStyle name="Обычный 3 3 3 5 2 4 3" xfId="17039"/>
    <cellStyle name="Обычный 3 3 3 5 2 4 3 2" xfId="45324"/>
    <cellStyle name="Обычный 3 3 3 5 2 4 4" xfId="27560"/>
    <cellStyle name="Обычный 3 3 3 5 2 4 4 2" xfId="55844"/>
    <cellStyle name="Обычный 3 3 3 5 2 4 5" xfId="31181"/>
    <cellStyle name="Обычный 3 3 3 5 2 5" xfId="5718"/>
    <cellStyle name="Обычный 3 3 3 5 2 5 2" xfId="13579"/>
    <cellStyle name="Обычный 3 3 3 5 2 5 2 2" xfId="41864"/>
    <cellStyle name="Обычный 3 3 3 5 2 5 3" xfId="27561"/>
    <cellStyle name="Обычный 3 3 3 5 2 5 3 2" xfId="55845"/>
    <cellStyle name="Обычный 3 3 3 5 2 5 4" xfId="34007"/>
    <cellStyle name="Обычный 3 3 3 5 2 6" xfId="7036"/>
    <cellStyle name="Обычный 3 3 3 5 2 6 2" xfId="13580"/>
    <cellStyle name="Обычный 3 3 3 5 2 6 2 2" xfId="41865"/>
    <cellStyle name="Обычный 3 3 3 5 2 6 3" xfId="27562"/>
    <cellStyle name="Обычный 3 3 3 5 2 6 3 2" xfId="55846"/>
    <cellStyle name="Обычный 3 3 3 5 2 6 4" xfId="35323"/>
    <cellStyle name="Обычный 3 3 3 5 2 7" xfId="13571"/>
    <cellStyle name="Обычный 3 3 3 5 2 7 2" xfId="41856"/>
    <cellStyle name="Обычный 3 3 3 5 2 8" xfId="15064"/>
    <cellStyle name="Обычный 3 3 3 5 2 8 2" xfId="43349"/>
    <cellStyle name="Обычный 3 3 3 5 2 9" xfId="19881"/>
    <cellStyle name="Обычный 3 3 3 5 2 9 2" xfId="48165"/>
    <cellStyle name="Обычный 3 3 3 5 3" xfId="1517"/>
    <cellStyle name="Обычный 3 3 3 5 3 10" xfId="29808"/>
    <cellStyle name="Обычный 3 3 3 5 3 11" xfId="58489"/>
    <cellStyle name="Обычный 3 3 3 5 3 12" xfId="59835"/>
    <cellStyle name="Обычный 3 3 3 5 3 2" xfId="3493"/>
    <cellStyle name="Обычный 3 3 3 5 3 2 2" xfId="13582"/>
    <cellStyle name="Обычный 3 3 3 5 3 2 2 2" xfId="41867"/>
    <cellStyle name="Обычный 3 3 3 5 3 2 3" xfId="17641"/>
    <cellStyle name="Обычный 3 3 3 5 3 2 3 2" xfId="45926"/>
    <cellStyle name="Обычный 3 3 3 5 3 2 4" xfId="27564"/>
    <cellStyle name="Обычный 3 3 3 5 3 2 4 2" xfId="55848"/>
    <cellStyle name="Обычный 3 3 3 5 3 2 5" xfId="31783"/>
    <cellStyle name="Обычный 3 3 3 5 3 2 6" xfId="61189"/>
    <cellStyle name="Обычный 3 3 3 5 3 3" xfId="5720"/>
    <cellStyle name="Обычный 3 3 3 5 3 3 2" xfId="13583"/>
    <cellStyle name="Обычный 3 3 3 5 3 3 2 2" xfId="41868"/>
    <cellStyle name="Обычный 3 3 3 5 3 3 3" xfId="27565"/>
    <cellStyle name="Обычный 3 3 3 5 3 3 3 2" xfId="55849"/>
    <cellStyle name="Обычный 3 3 3 5 3 3 4" xfId="34009"/>
    <cellStyle name="Обычный 3 3 3 5 3 4" xfId="7038"/>
    <cellStyle name="Обычный 3 3 3 5 3 4 2" xfId="13584"/>
    <cellStyle name="Обычный 3 3 3 5 3 4 2 2" xfId="41869"/>
    <cellStyle name="Обычный 3 3 3 5 3 4 3" xfId="27566"/>
    <cellStyle name="Обычный 3 3 3 5 3 4 3 2" xfId="55850"/>
    <cellStyle name="Обычный 3 3 3 5 3 4 4" xfId="35325"/>
    <cellStyle name="Обычный 3 3 3 5 3 5" xfId="13581"/>
    <cellStyle name="Обычный 3 3 3 5 3 5 2" xfId="41866"/>
    <cellStyle name="Обычный 3 3 3 5 3 6" xfId="15666"/>
    <cellStyle name="Обычный 3 3 3 5 3 6 2" xfId="43951"/>
    <cellStyle name="Обычный 3 3 3 5 3 7" xfId="19883"/>
    <cellStyle name="Обычный 3 3 3 5 3 7 2" xfId="48167"/>
    <cellStyle name="Обычный 3 3 3 5 3 8" xfId="21182"/>
    <cellStyle name="Обычный 3 3 3 5 3 8 2" xfId="49466"/>
    <cellStyle name="Обычный 3 3 3 5 3 9" xfId="27563"/>
    <cellStyle name="Обычный 3 3 3 5 3 9 2" xfId="55847"/>
    <cellStyle name="Обычный 3 3 3 5 4" xfId="1904"/>
    <cellStyle name="Обычный 3 3 3 5 4 2" xfId="3879"/>
    <cellStyle name="Обычный 3 3 3 5 4 2 2" xfId="13586"/>
    <cellStyle name="Обычный 3 3 3 5 4 2 2 2" xfId="41871"/>
    <cellStyle name="Обычный 3 3 3 5 4 2 3" xfId="18027"/>
    <cellStyle name="Обычный 3 3 3 5 4 2 3 2" xfId="46312"/>
    <cellStyle name="Обычный 3 3 3 5 4 2 4" xfId="27568"/>
    <cellStyle name="Обычный 3 3 3 5 4 2 4 2" xfId="55852"/>
    <cellStyle name="Обычный 3 3 3 5 4 2 5" xfId="32169"/>
    <cellStyle name="Обычный 3 3 3 5 4 3" xfId="13585"/>
    <cellStyle name="Обычный 3 3 3 5 4 3 2" xfId="41870"/>
    <cellStyle name="Обычный 3 3 3 5 4 4" xfId="16052"/>
    <cellStyle name="Обычный 3 3 3 5 4 4 2" xfId="44337"/>
    <cellStyle name="Обычный 3 3 3 5 4 5" xfId="27567"/>
    <cellStyle name="Обычный 3 3 3 5 4 5 2" xfId="55851"/>
    <cellStyle name="Обычный 3 3 3 5 4 6" xfId="30194"/>
    <cellStyle name="Обычный 3 3 3 5 4 7" xfId="61186"/>
    <cellStyle name="Обычный 3 3 3 5 5" xfId="2562"/>
    <cellStyle name="Обычный 3 3 3 5 5 2" xfId="13587"/>
    <cellStyle name="Обычный 3 3 3 5 5 2 2" xfId="41872"/>
    <cellStyle name="Обычный 3 3 3 5 5 3" xfId="16710"/>
    <cellStyle name="Обычный 3 3 3 5 5 3 2" xfId="44995"/>
    <cellStyle name="Обычный 3 3 3 5 5 4" xfId="27569"/>
    <cellStyle name="Обычный 3 3 3 5 5 4 2" xfId="55853"/>
    <cellStyle name="Обычный 3 3 3 5 5 5" xfId="30852"/>
    <cellStyle name="Обычный 3 3 3 5 6" xfId="5717"/>
    <cellStyle name="Обычный 3 3 3 5 6 2" xfId="13588"/>
    <cellStyle name="Обычный 3 3 3 5 6 2 2" xfId="41873"/>
    <cellStyle name="Обычный 3 3 3 5 6 3" xfId="27570"/>
    <cellStyle name="Обычный 3 3 3 5 6 3 2" xfId="55854"/>
    <cellStyle name="Обычный 3 3 3 5 6 4" xfId="34006"/>
    <cellStyle name="Обычный 3 3 3 5 7" xfId="7035"/>
    <cellStyle name="Обычный 3 3 3 5 7 2" xfId="13589"/>
    <cellStyle name="Обычный 3 3 3 5 7 2 2" xfId="41874"/>
    <cellStyle name="Обычный 3 3 3 5 7 3" xfId="27571"/>
    <cellStyle name="Обычный 3 3 3 5 7 3 2" xfId="55855"/>
    <cellStyle name="Обычный 3 3 3 5 7 4" xfId="35322"/>
    <cellStyle name="Обычный 3 3 3 5 8" xfId="13570"/>
    <cellStyle name="Обычный 3 3 3 5 8 2" xfId="41855"/>
    <cellStyle name="Обычный 3 3 3 5 9" xfId="14735"/>
    <cellStyle name="Обычный 3 3 3 5 9 2" xfId="43020"/>
    <cellStyle name="Обычный 3 3 3 6" xfId="748"/>
    <cellStyle name="Обычный 3 3 3 6 10" xfId="21183"/>
    <cellStyle name="Обычный 3 3 3 6 10 2" xfId="49467"/>
    <cellStyle name="Обычный 3 3 3 6 11" xfId="27572"/>
    <cellStyle name="Обычный 3 3 3 6 11 2" xfId="55856"/>
    <cellStyle name="Обычный 3 3 3 6 12" xfId="29042"/>
    <cellStyle name="Обычный 3 3 3 6 13" xfId="58490"/>
    <cellStyle name="Обычный 3 3 3 6 14" xfId="59836"/>
    <cellStyle name="Обычный 3 3 3 6 2" xfId="1519"/>
    <cellStyle name="Обычный 3 3 3 6 2 10" xfId="29810"/>
    <cellStyle name="Обычный 3 3 3 6 2 11" xfId="58491"/>
    <cellStyle name="Обычный 3 3 3 6 2 12" xfId="59837"/>
    <cellStyle name="Обычный 3 3 3 6 2 2" xfId="3495"/>
    <cellStyle name="Обычный 3 3 3 6 2 2 2" xfId="13592"/>
    <cellStyle name="Обычный 3 3 3 6 2 2 2 2" xfId="41877"/>
    <cellStyle name="Обычный 3 3 3 6 2 2 3" xfId="17643"/>
    <cellStyle name="Обычный 3 3 3 6 2 2 3 2" xfId="45928"/>
    <cellStyle name="Обычный 3 3 3 6 2 2 4" xfId="27574"/>
    <cellStyle name="Обычный 3 3 3 6 2 2 4 2" xfId="55858"/>
    <cellStyle name="Обычный 3 3 3 6 2 2 5" xfId="31785"/>
    <cellStyle name="Обычный 3 3 3 6 2 2 6" xfId="61191"/>
    <cellStyle name="Обычный 3 3 3 6 2 3" xfId="5722"/>
    <cellStyle name="Обычный 3 3 3 6 2 3 2" xfId="13593"/>
    <cellStyle name="Обычный 3 3 3 6 2 3 2 2" xfId="41878"/>
    <cellStyle name="Обычный 3 3 3 6 2 3 3" xfId="27575"/>
    <cellStyle name="Обычный 3 3 3 6 2 3 3 2" xfId="55859"/>
    <cellStyle name="Обычный 3 3 3 6 2 3 4" xfId="34011"/>
    <cellStyle name="Обычный 3 3 3 6 2 4" xfId="7040"/>
    <cellStyle name="Обычный 3 3 3 6 2 4 2" xfId="13594"/>
    <cellStyle name="Обычный 3 3 3 6 2 4 2 2" xfId="41879"/>
    <cellStyle name="Обычный 3 3 3 6 2 4 3" xfId="27576"/>
    <cellStyle name="Обычный 3 3 3 6 2 4 3 2" xfId="55860"/>
    <cellStyle name="Обычный 3 3 3 6 2 4 4" xfId="35327"/>
    <cellStyle name="Обычный 3 3 3 6 2 5" xfId="13591"/>
    <cellStyle name="Обычный 3 3 3 6 2 5 2" xfId="41876"/>
    <cellStyle name="Обычный 3 3 3 6 2 6" xfId="15668"/>
    <cellStyle name="Обычный 3 3 3 6 2 6 2" xfId="43953"/>
    <cellStyle name="Обычный 3 3 3 6 2 7" xfId="19885"/>
    <cellStyle name="Обычный 3 3 3 6 2 7 2" xfId="48169"/>
    <cellStyle name="Обычный 3 3 3 6 2 8" xfId="21184"/>
    <cellStyle name="Обычный 3 3 3 6 2 8 2" xfId="49468"/>
    <cellStyle name="Обычный 3 3 3 6 2 9" xfId="27573"/>
    <cellStyle name="Обычный 3 3 3 6 2 9 2" xfId="55857"/>
    <cellStyle name="Обычный 3 3 3 6 3" xfId="2069"/>
    <cellStyle name="Обычный 3 3 3 6 3 2" xfId="4044"/>
    <cellStyle name="Обычный 3 3 3 6 3 2 2" xfId="13596"/>
    <cellStyle name="Обычный 3 3 3 6 3 2 2 2" xfId="41881"/>
    <cellStyle name="Обычный 3 3 3 6 3 2 3" xfId="18192"/>
    <cellStyle name="Обычный 3 3 3 6 3 2 3 2" xfId="46477"/>
    <cellStyle name="Обычный 3 3 3 6 3 2 4" xfId="27578"/>
    <cellStyle name="Обычный 3 3 3 6 3 2 4 2" xfId="55862"/>
    <cellStyle name="Обычный 3 3 3 6 3 2 5" xfId="32334"/>
    <cellStyle name="Обычный 3 3 3 6 3 3" xfId="13595"/>
    <cellStyle name="Обычный 3 3 3 6 3 3 2" xfId="41880"/>
    <cellStyle name="Обычный 3 3 3 6 3 4" xfId="16217"/>
    <cellStyle name="Обычный 3 3 3 6 3 4 2" xfId="44502"/>
    <cellStyle name="Обычный 3 3 3 6 3 5" xfId="27577"/>
    <cellStyle name="Обычный 3 3 3 6 3 5 2" xfId="55861"/>
    <cellStyle name="Обычный 3 3 3 6 3 6" xfId="30359"/>
    <cellStyle name="Обычный 3 3 3 6 3 7" xfId="61190"/>
    <cellStyle name="Обычный 3 3 3 6 4" xfId="2727"/>
    <cellStyle name="Обычный 3 3 3 6 4 2" xfId="13597"/>
    <cellStyle name="Обычный 3 3 3 6 4 2 2" xfId="41882"/>
    <cellStyle name="Обычный 3 3 3 6 4 3" xfId="16875"/>
    <cellStyle name="Обычный 3 3 3 6 4 3 2" xfId="45160"/>
    <cellStyle name="Обычный 3 3 3 6 4 4" xfId="27579"/>
    <cellStyle name="Обычный 3 3 3 6 4 4 2" xfId="55863"/>
    <cellStyle name="Обычный 3 3 3 6 4 5" xfId="31017"/>
    <cellStyle name="Обычный 3 3 3 6 5" xfId="5721"/>
    <cellStyle name="Обычный 3 3 3 6 5 2" xfId="13598"/>
    <cellStyle name="Обычный 3 3 3 6 5 2 2" xfId="41883"/>
    <cellStyle name="Обычный 3 3 3 6 5 3" xfId="27580"/>
    <cellStyle name="Обычный 3 3 3 6 5 3 2" xfId="55864"/>
    <cellStyle name="Обычный 3 3 3 6 5 4" xfId="34010"/>
    <cellStyle name="Обычный 3 3 3 6 6" xfId="7039"/>
    <cellStyle name="Обычный 3 3 3 6 6 2" xfId="13599"/>
    <cellStyle name="Обычный 3 3 3 6 6 2 2" xfId="41884"/>
    <cellStyle name="Обычный 3 3 3 6 6 3" xfId="27581"/>
    <cellStyle name="Обычный 3 3 3 6 6 3 2" xfId="55865"/>
    <cellStyle name="Обычный 3 3 3 6 6 4" xfId="35326"/>
    <cellStyle name="Обычный 3 3 3 6 7" xfId="13590"/>
    <cellStyle name="Обычный 3 3 3 6 7 2" xfId="41875"/>
    <cellStyle name="Обычный 3 3 3 6 8" xfId="14900"/>
    <cellStyle name="Обычный 3 3 3 6 8 2" xfId="43185"/>
    <cellStyle name="Обычный 3 3 3 6 9" xfId="19884"/>
    <cellStyle name="Обычный 3 3 3 6 9 2" xfId="48168"/>
    <cellStyle name="Обычный 3 3 3 7" xfId="1496"/>
    <cellStyle name="Обычный 3 3 3 7 10" xfId="29787"/>
    <cellStyle name="Обычный 3 3 3 7 11" xfId="58492"/>
    <cellStyle name="Обычный 3 3 3 7 12" xfId="59838"/>
    <cellStyle name="Обычный 3 3 3 7 2" xfId="3472"/>
    <cellStyle name="Обычный 3 3 3 7 2 2" xfId="13601"/>
    <cellStyle name="Обычный 3 3 3 7 2 2 2" xfId="41886"/>
    <cellStyle name="Обычный 3 3 3 7 2 3" xfId="17620"/>
    <cellStyle name="Обычный 3 3 3 7 2 3 2" xfId="45905"/>
    <cellStyle name="Обычный 3 3 3 7 2 4" xfId="27583"/>
    <cellStyle name="Обычный 3 3 3 7 2 4 2" xfId="55867"/>
    <cellStyle name="Обычный 3 3 3 7 2 5" xfId="31762"/>
    <cellStyle name="Обычный 3 3 3 7 2 6" xfId="61192"/>
    <cellStyle name="Обычный 3 3 3 7 3" xfId="5723"/>
    <cellStyle name="Обычный 3 3 3 7 3 2" xfId="13602"/>
    <cellStyle name="Обычный 3 3 3 7 3 2 2" xfId="41887"/>
    <cellStyle name="Обычный 3 3 3 7 3 3" xfId="27584"/>
    <cellStyle name="Обычный 3 3 3 7 3 3 2" xfId="55868"/>
    <cellStyle name="Обычный 3 3 3 7 3 4" xfId="34012"/>
    <cellStyle name="Обычный 3 3 3 7 4" xfId="7041"/>
    <cellStyle name="Обычный 3 3 3 7 4 2" xfId="13603"/>
    <cellStyle name="Обычный 3 3 3 7 4 2 2" xfId="41888"/>
    <cellStyle name="Обычный 3 3 3 7 4 3" xfId="27585"/>
    <cellStyle name="Обычный 3 3 3 7 4 3 2" xfId="55869"/>
    <cellStyle name="Обычный 3 3 3 7 4 4" xfId="35328"/>
    <cellStyle name="Обычный 3 3 3 7 5" xfId="13600"/>
    <cellStyle name="Обычный 3 3 3 7 5 2" xfId="41885"/>
    <cellStyle name="Обычный 3 3 3 7 6" xfId="15645"/>
    <cellStyle name="Обычный 3 3 3 7 6 2" xfId="43930"/>
    <cellStyle name="Обычный 3 3 3 7 7" xfId="19886"/>
    <cellStyle name="Обычный 3 3 3 7 7 2" xfId="48170"/>
    <cellStyle name="Обычный 3 3 3 7 8" xfId="21185"/>
    <cellStyle name="Обычный 3 3 3 7 8 2" xfId="49469"/>
    <cellStyle name="Обычный 3 3 3 7 9" xfId="27582"/>
    <cellStyle name="Обычный 3 3 3 7 9 2" xfId="55866"/>
    <cellStyle name="Обычный 3 3 3 8" xfId="1740"/>
    <cellStyle name="Обычный 3 3 3 8 2" xfId="3715"/>
    <cellStyle name="Обычный 3 3 3 8 2 2" xfId="13605"/>
    <cellStyle name="Обычный 3 3 3 8 2 2 2" xfId="41890"/>
    <cellStyle name="Обычный 3 3 3 8 2 3" xfId="17863"/>
    <cellStyle name="Обычный 3 3 3 8 2 3 2" xfId="46148"/>
    <cellStyle name="Обычный 3 3 3 8 2 4" xfId="27587"/>
    <cellStyle name="Обычный 3 3 3 8 2 4 2" xfId="55871"/>
    <cellStyle name="Обычный 3 3 3 8 2 5" xfId="32005"/>
    <cellStyle name="Обычный 3 3 3 8 3" xfId="13604"/>
    <cellStyle name="Обычный 3 3 3 8 3 2" xfId="41889"/>
    <cellStyle name="Обычный 3 3 3 8 4" xfId="15888"/>
    <cellStyle name="Обычный 3 3 3 8 4 2" xfId="44173"/>
    <cellStyle name="Обычный 3 3 3 8 5" xfId="27586"/>
    <cellStyle name="Обычный 3 3 3 8 5 2" xfId="55870"/>
    <cellStyle name="Обычный 3 3 3 8 6" xfId="30030"/>
    <cellStyle name="Обычный 3 3 3 8 7" xfId="61145"/>
    <cellStyle name="Обычный 3 3 3 9" xfId="2398"/>
    <cellStyle name="Обычный 3 3 3 9 2" xfId="13606"/>
    <cellStyle name="Обычный 3 3 3 9 2 2" xfId="41891"/>
    <cellStyle name="Обычный 3 3 3 9 3" xfId="16546"/>
    <cellStyle name="Обычный 3 3 3 9 3 2" xfId="44831"/>
    <cellStyle name="Обычный 3 3 3 9 4" xfId="27588"/>
    <cellStyle name="Обычный 3 3 3 9 4 2" xfId="55872"/>
    <cellStyle name="Обычный 3 3 3 9 5" xfId="30688"/>
    <cellStyle name="Обычный 3 3 4" xfId="340"/>
    <cellStyle name="Обычный 3 3 4 10" xfId="5724"/>
    <cellStyle name="Обычный 3 3 4 10 2" xfId="13608"/>
    <cellStyle name="Обычный 3 3 4 10 2 2" xfId="41893"/>
    <cellStyle name="Обычный 3 3 4 10 3" xfId="27590"/>
    <cellStyle name="Обычный 3 3 4 10 3 2" xfId="55874"/>
    <cellStyle name="Обычный 3 3 4 10 4" xfId="34013"/>
    <cellStyle name="Обычный 3 3 4 11" xfId="7042"/>
    <cellStyle name="Обычный 3 3 4 11 2" xfId="13609"/>
    <cellStyle name="Обычный 3 3 4 11 2 2" xfId="41894"/>
    <cellStyle name="Обычный 3 3 4 11 3" xfId="27591"/>
    <cellStyle name="Обычный 3 3 4 11 3 2" xfId="55875"/>
    <cellStyle name="Обычный 3 3 4 11 4" xfId="35329"/>
    <cellStyle name="Обычный 3 3 4 12" xfId="7341"/>
    <cellStyle name="Обычный 3 3 4 12 2" xfId="13610"/>
    <cellStyle name="Обычный 3 3 4 12 2 2" xfId="41895"/>
    <cellStyle name="Обычный 3 3 4 12 3" xfId="27592"/>
    <cellStyle name="Обычный 3 3 4 12 3 2" xfId="55876"/>
    <cellStyle name="Обычный 3 3 4 12 4" xfId="35626"/>
    <cellStyle name="Обычный 3 3 4 13" xfId="13607"/>
    <cellStyle name="Обычный 3 3 4 13 2" xfId="41892"/>
    <cellStyle name="Обычный 3 3 4 14" xfId="14577"/>
    <cellStyle name="Обычный 3 3 4 14 2" xfId="42862"/>
    <cellStyle name="Обычный 3 3 4 15" xfId="18852"/>
    <cellStyle name="Обычный 3 3 4 15 2" xfId="47136"/>
    <cellStyle name="Обычный 3 3 4 16" xfId="21186"/>
    <cellStyle name="Обычный 3 3 4 16 2" xfId="49470"/>
    <cellStyle name="Обычный 3 3 4 17" xfId="27589"/>
    <cellStyle name="Обычный 3 3 4 17 2" xfId="55873"/>
    <cellStyle name="Обычный 3 3 4 18" xfId="28555"/>
    <cellStyle name="Обычный 3 3 4 18 2" xfId="56839"/>
    <cellStyle name="Обычный 3 3 4 19" xfId="28719"/>
    <cellStyle name="Обычный 3 3 4 2" xfId="341"/>
    <cellStyle name="Обычный 3 3 4 2 10" xfId="7043"/>
    <cellStyle name="Обычный 3 3 4 2 10 2" xfId="13612"/>
    <cellStyle name="Обычный 3 3 4 2 10 2 2" xfId="41897"/>
    <cellStyle name="Обычный 3 3 4 2 10 3" xfId="27594"/>
    <cellStyle name="Обычный 3 3 4 2 10 3 2" xfId="55878"/>
    <cellStyle name="Обычный 3 3 4 2 10 4" xfId="35330"/>
    <cellStyle name="Обычный 3 3 4 2 11" xfId="7342"/>
    <cellStyle name="Обычный 3 3 4 2 11 2" xfId="13613"/>
    <cellStyle name="Обычный 3 3 4 2 11 2 2" xfId="41898"/>
    <cellStyle name="Обычный 3 3 4 2 11 3" xfId="27595"/>
    <cellStyle name="Обычный 3 3 4 2 11 3 2" xfId="55879"/>
    <cellStyle name="Обычный 3 3 4 2 11 4" xfId="35627"/>
    <cellStyle name="Обычный 3 3 4 2 12" xfId="13611"/>
    <cellStyle name="Обычный 3 3 4 2 12 2" xfId="41896"/>
    <cellStyle name="Обычный 3 3 4 2 13" xfId="14578"/>
    <cellStyle name="Обычный 3 3 4 2 13 2" xfId="42863"/>
    <cellStyle name="Обычный 3 3 4 2 14" xfId="18853"/>
    <cellStyle name="Обычный 3 3 4 2 14 2" xfId="47137"/>
    <cellStyle name="Обычный 3 3 4 2 15" xfId="21187"/>
    <cellStyle name="Обычный 3 3 4 2 15 2" xfId="49471"/>
    <cellStyle name="Обычный 3 3 4 2 16" xfId="27593"/>
    <cellStyle name="Обычный 3 3 4 2 16 2" xfId="55877"/>
    <cellStyle name="Обычный 3 3 4 2 17" xfId="28556"/>
    <cellStyle name="Обычный 3 3 4 2 17 2" xfId="56840"/>
    <cellStyle name="Обычный 3 3 4 2 18" xfId="28720"/>
    <cellStyle name="Обычный 3 3 4 2 19" xfId="57000"/>
    <cellStyle name="Обычный 3 3 4 2 2" xfId="583"/>
    <cellStyle name="Обычный 3 3 4 2 2 10" xfId="19887"/>
    <cellStyle name="Обычный 3 3 4 2 2 10 2" xfId="48171"/>
    <cellStyle name="Обычный 3 3 4 2 2 11" xfId="21188"/>
    <cellStyle name="Обычный 3 3 4 2 2 11 2" xfId="49472"/>
    <cellStyle name="Обычный 3 3 4 2 2 12" xfId="27596"/>
    <cellStyle name="Обычный 3 3 4 2 2 12 2" xfId="55880"/>
    <cellStyle name="Обычный 3 3 4 2 2 13" xfId="28884"/>
    <cellStyle name="Обычный 3 3 4 2 2 14" xfId="58495"/>
    <cellStyle name="Обычный 3 3 4 2 2 15" xfId="59841"/>
    <cellStyle name="Обычный 3 3 4 2 2 2" xfId="921"/>
    <cellStyle name="Обычный 3 3 4 2 2 2 10" xfId="21189"/>
    <cellStyle name="Обычный 3 3 4 2 2 2 10 2" xfId="49473"/>
    <cellStyle name="Обычный 3 3 4 2 2 2 11" xfId="27597"/>
    <cellStyle name="Обычный 3 3 4 2 2 2 11 2" xfId="55881"/>
    <cellStyle name="Обычный 3 3 4 2 2 2 12" xfId="29213"/>
    <cellStyle name="Обычный 3 3 4 2 2 2 13" xfId="58496"/>
    <cellStyle name="Обычный 3 3 4 2 2 2 14" xfId="59842"/>
    <cellStyle name="Обычный 3 3 4 2 2 2 2" xfId="1523"/>
    <cellStyle name="Обычный 3 3 4 2 2 2 2 10" xfId="29814"/>
    <cellStyle name="Обычный 3 3 4 2 2 2 2 11" xfId="58497"/>
    <cellStyle name="Обычный 3 3 4 2 2 2 2 12" xfId="59843"/>
    <cellStyle name="Обычный 3 3 4 2 2 2 2 2" xfId="3499"/>
    <cellStyle name="Обычный 3 3 4 2 2 2 2 2 2" xfId="13617"/>
    <cellStyle name="Обычный 3 3 4 2 2 2 2 2 2 2" xfId="41902"/>
    <cellStyle name="Обычный 3 3 4 2 2 2 2 2 3" xfId="17647"/>
    <cellStyle name="Обычный 3 3 4 2 2 2 2 2 3 2" xfId="45932"/>
    <cellStyle name="Обычный 3 3 4 2 2 2 2 2 4" xfId="27599"/>
    <cellStyle name="Обычный 3 3 4 2 2 2 2 2 4 2" xfId="55883"/>
    <cellStyle name="Обычный 3 3 4 2 2 2 2 2 5" xfId="31789"/>
    <cellStyle name="Обычный 3 3 4 2 2 2 2 2 6" xfId="61197"/>
    <cellStyle name="Обычный 3 3 4 2 2 2 2 3" xfId="5728"/>
    <cellStyle name="Обычный 3 3 4 2 2 2 2 3 2" xfId="13618"/>
    <cellStyle name="Обычный 3 3 4 2 2 2 2 3 2 2" xfId="41903"/>
    <cellStyle name="Обычный 3 3 4 2 2 2 2 3 3" xfId="27600"/>
    <cellStyle name="Обычный 3 3 4 2 2 2 2 3 3 2" xfId="55884"/>
    <cellStyle name="Обычный 3 3 4 2 2 2 2 3 4" xfId="34017"/>
    <cellStyle name="Обычный 3 3 4 2 2 2 2 4" xfId="7046"/>
    <cellStyle name="Обычный 3 3 4 2 2 2 2 4 2" xfId="13619"/>
    <cellStyle name="Обычный 3 3 4 2 2 2 2 4 2 2" xfId="41904"/>
    <cellStyle name="Обычный 3 3 4 2 2 2 2 4 3" xfId="27601"/>
    <cellStyle name="Обычный 3 3 4 2 2 2 2 4 3 2" xfId="55885"/>
    <cellStyle name="Обычный 3 3 4 2 2 2 2 4 4" xfId="35333"/>
    <cellStyle name="Обычный 3 3 4 2 2 2 2 5" xfId="13616"/>
    <cellStyle name="Обычный 3 3 4 2 2 2 2 5 2" xfId="41901"/>
    <cellStyle name="Обычный 3 3 4 2 2 2 2 6" xfId="15672"/>
    <cellStyle name="Обычный 3 3 4 2 2 2 2 6 2" xfId="43957"/>
    <cellStyle name="Обычный 3 3 4 2 2 2 2 7" xfId="19889"/>
    <cellStyle name="Обычный 3 3 4 2 2 2 2 7 2" xfId="48173"/>
    <cellStyle name="Обычный 3 3 4 2 2 2 2 8" xfId="21190"/>
    <cellStyle name="Обычный 3 3 4 2 2 2 2 8 2" xfId="49474"/>
    <cellStyle name="Обычный 3 3 4 2 2 2 2 9" xfId="27598"/>
    <cellStyle name="Обычный 3 3 4 2 2 2 2 9 2" xfId="55882"/>
    <cellStyle name="Обычный 3 3 4 2 2 2 3" xfId="2240"/>
    <cellStyle name="Обычный 3 3 4 2 2 2 3 2" xfId="4215"/>
    <cellStyle name="Обычный 3 3 4 2 2 2 3 2 2" xfId="13621"/>
    <cellStyle name="Обычный 3 3 4 2 2 2 3 2 2 2" xfId="41906"/>
    <cellStyle name="Обычный 3 3 4 2 2 2 3 2 3" xfId="18363"/>
    <cellStyle name="Обычный 3 3 4 2 2 2 3 2 3 2" xfId="46648"/>
    <cellStyle name="Обычный 3 3 4 2 2 2 3 2 4" xfId="27603"/>
    <cellStyle name="Обычный 3 3 4 2 2 2 3 2 4 2" xfId="55887"/>
    <cellStyle name="Обычный 3 3 4 2 2 2 3 2 5" xfId="32505"/>
    <cellStyle name="Обычный 3 3 4 2 2 2 3 3" xfId="13620"/>
    <cellStyle name="Обычный 3 3 4 2 2 2 3 3 2" xfId="41905"/>
    <cellStyle name="Обычный 3 3 4 2 2 2 3 4" xfId="16388"/>
    <cellStyle name="Обычный 3 3 4 2 2 2 3 4 2" xfId="44673"/>
    <cellStyle name="Обычный 3 3 4 2 2 2 3 5" xfId="27602"/>
    <cellStyle name="Обычный 3 3 4 2 2 2 3 5 2" xfId="55886"/>
    <cellStyle name="Обычный 3 3 4 2 2 2 3 6" xfId="30530"/>
    <cellStyle name="Обычный 3 3 4 2 2 2 3 7" xfId="61196"/>
    <cellStyle name="Обычный 3 3 4 2 2 2 4" xfId="2898"/>
    <cellStyle name="Обычный 3 3 4 2 2 2 4 2" xfId="13622"/>
    <cellStyle name="Обычный 3 3 4 2 2 2 4 2 2" xfId="41907"/>
    <cellStyle name="Обычный 3 3 4 2 2 2 4 3" xfId="17046"/>
    <cellStyle name="Обычный 3 3 4 2 2 2 4 3 2" xfId="45331"/>
    <cellStyle name="Обычный 3 3 4 2 2 2 4 4" xfId="27604"/>
    <cellStyle name="Обычный 3 3 4 2 2 2 4 4 2" xfId="55888"/>
    <cellStyle name="Обычный 3 3 4 2 2 2 4 5" xfId="31188"/>
    <cellStyle name="Обычный 3 3 4 2 2 2 5" xfId="5727"/>
    <cellStyle name="Обычный 3 3 4 2 2 2 5 2" xfId="13623"/>
    <cellStyle name="Обычный 3 3 4 2 2 2 5 2 2" xfId="41908"/>
    <cellStyle name="Обычный 3 3 4 2 2 2 5 3" xfId="27605"/>
    <cellStyle name="Обычный 3 3 4 2 2 2 5 3 2" xfId="55889"/>
    <cellStyle name="Обычный 3 3 4 2 2 2 5 4" xfId="34016"/>
    <cellStyle name="Обычный 3 3 4 2 2 2 6" xfId="7045"/>
    <cellStyle name="Обычный 3 3 4 2 2 2 6 2" xfId="13624"/>
    <cellStyle name="Обычный 3 3 4 2 2 2 6 2 2" xfId="41909"/>
    <cellStyle name="Обычный 3 3 4 2 2 2 6 3" xfId="27606"/>
    <cellStyle name="Обычный 3 3 4 2 2 2 6 3 2" xfId="55890"/>
    <cellStyle name="Обычный 3 3 4 2 2 2 6 4" xfId="35332"/>
    <cellStyle name="Обычный 3 3 4 2 2 2 7" xfId="13615"/>
    <cellStyle name="Обычный 3 3 4 2 2 2 7 2" xfId="41900"/>
    <cellStyle name="Обычный 3 3 4 2 2 2 8" xfId="15071"/>
    <cellStyle name="Обычный 3 3 4 2 2 2 8 2" xfId="43356"/>
    <cellStyle name="Обычный 3 3 4 2 2 2 9" xfId="19888"/>
    <cellStyle name="Обычный 3 3 4 2 2 2 9 2" xfId="48172"/>
    <cellStyle name="Обычный 3 3 4 2 2 3" xfId="1522"/>
    <cellStyle name="Обычный 3 3 4 2 2 3 10" xfId="29813"/>
    <cellStyle name="Обычный 3 3 4 2 2 3 11" xfId="58498"/>
    <cellStyle name="Обычный 3 3 4 2 2 3 12" xfId="59844"/>
    <cellStyle name="Обычный 3 3 4 2 2 3 2" xfId="3498"/>
    <cellStyle name="Обычный 3 3 4 2 2 3 2 2" xfId="13626"/>
    <cellStyle name="Обычный 3 3 4 2 2 3 2 2 2" xfId="41911"/>
    <cellStyle name="Обычный 3 3 4 2 2 3 2 3" xfId="17646"/>
    <cellStyle name="Обычный 3 3 4 2 2 3 2 3 2" xfId="45931"/>
    <cellStyle name="Обычный 3 3 4 2 2 3 2 4" xfId="27608"/>
    <cellStyle name="Обычный 3 3 4 2 2 3 2 4 2" xfId="55892"/>
    <cellStyle name="Обычный 3 3 4 2 2 3 2 5" xfId="31788"/>
    <cellStyle name="Обычный 3 3 4 2 2 3 2 6" xfId="61198"/>
    <cellStyle name="Обычный 3 3 4 2 2 3 3" xfId="5729"/>
    <cellStyle name="Обычный 3 3 4 2 2 3 3 2" xfId="13627"/>
    <cellStyle name="Обычный 3 3 4 2 2 3 3 2 2" xfId="41912"/>
    <cellStyle name="Обычный 3 3 4 2 2 3 3 3" xfId="27609"/>
    <cellStyle name="Обычный 3 3 4 2 2 3 3 3 2" xfId="55893"/>
    <cellStyle name="Обычный 3 3 4 2 2 3 3 4" xfId="34018"/>
    <cellStyle name="Обычный 3 3 4 2 2 3 4" xfId="7047"/>
    <cellStyle name="Обычный 3 3 4 2 2 3 4 2" xfId="13628"/>
    <cellStyle name="Обычный 3 3 4 2 2 3 4 2 2" xfId="41913"/>
    <cellStyle name="Обычный 3 3 4 2 2 3 4 3" xfId="27610"/>
    <cellStyle name="Обычный 3 3 4 2 2 3 4 3 2" xfId="55894"/>
    <cellStyle name="Обычный 3 3 4 2 2 3 4 4" xfId="35334"/>
    <cellStyle name="Обычный 3 3 4 2 2 3 5" xfId="13625"/>
    <cellStyle name="Обычный 3 3 4 2 2 3 5 2" xfId="41910"/>
    <cellStyle name="Обычный 3 3 4 2 2 3 6" xfId="15671"/>
    <cellStyle name="Обычный 3 3 4 2 2 3 6 2" xfId="43956"/>
    <cellStyle name="Обычный 3 3 4 2 2 3 7" xfId="19890"/>
    <cellStyle name="Обычный 3 3 4 2 2 3 7 2" xfId="48174"/>
    <cellStyle name="Обычный 3 3 4 2 2 3 8" xfId="21191"/>
    <cellStyle name="Обычный 3 3 4 2 2 3 8 2" xfId="49475"/>
    <cellStyle name="Обычный 3 3 4 2 2 3 9" xfId="27607"/>
    <cellStyle name="Обычный 3 3 4 2 2 3 9 2" xfId="55891"/>
    <cellStyle name="Обычный 3 3 4 2 2 4" xfId="1911"/>
    <cellStyle name="Обычный 3 3 4 2 2 4 2" xfId="3886"/>
    <cellStyle name="Обычный 3 3 4 2 2 4 2 2" xfId="13630"/>
    <cellStyle name="Обычный 3 3 4 2 2 4 2 2 2" xfId="41915"/>
    <cellStyle name="Обычный 3 3 4 2 2 4 2 3" xfId="18034"/>
    <cellStyle name="Обычный 3 3 4 2 2 4 2 3 2" xfId="46319"/>
    <cellStyle name="Обычный 3 3 4 2 2 4 2 4" xfId="27612"/>
    <cellStyle name="Обычный 3 3 4 2 2 4 2 4 2" xfId="55896"/>
    <cellStyle name="Обычный 3 3 4 2 2 4 2 5" xfId="32176"/>
    <cellStyle name="Обычный 3 3 4 2 2 4 3" xfId="13629"/>
    <cellStyle name="Обычный 3 3 4 2 2 4 3 2" xfId="41914"/>
    <cellStyle name="Обычный 3 3 4 2 2 4 4" xfId="16059"/>
    <cellStyle name="Обычный 3 3 4 2 2 4 4 2" xfId="44344"/>
    <cellStyle name="Обычный 3 3 4 2 2 4 5" xfId="27611"/>
    <cellStyle name="Обычный 3 3 4 2 2 4 5 2" xfId="55895"/>
    <cellStyle name="Обычный 3 3 4 2 2 4 6" xfId="30201"/>
    <cellStyle name="Обычный 3 3 4 2 2 4 7" xfId="61195"/>
    <cellStyle name="Обычный 3 3 4 2 2 5" xfId="2569"/>
    <cellStyle name="Обычный 3 3 4 2 2 5 2" xfId="13631"/>
    <cellStyle name="Обычный 3 3 4 2 2 5 2 2" xfId="41916"/>
    <cellStyle name="Обычный 3 3 4 2 2 5 3" xfId="16717"/>
    <cellStyle name="Обычный 3 3 4 2 2 5 3 2" xfId="45002"/>
    <cellStyle name="Обычный 3 3 4 2 2 5 4" xfId="27613"/>
    <cellStyle name="Обычный 3 3 4 2 2 5 4 2" xfId="55897"/>
    <cellStyle name="Обычный 3 3 4 2 2 5 5" xfId="30859"/>
    <cellStyle name="Обычный 3 3 4 2 2 6" xfId="5726"/>
    <cellStyle name="Обычный 3 3 4 2 2 6 2" xfId="13632"/>
    <cellStyle name="Обычный 3 3 4 2 2 6 2 2" xfId="41917"/>
    <cellStyle name="Обычный 3 3 4 2 2 6 3" xfId="27614"/>
    <cellStyle name="Обычный 3 3 4 2 2 6 3 2" xfId="55898"/>
    <cellStyle name="Обычный 3 3 4 2 2 6 4" xfId="34015"/>
    <cellStyle name="Обычный 3 3 4 2 2 7" xfId="7044"/>
    <cellStyle name="Обычный 3 3 4 2 2 7 2" xfId="13633"/>
    <cellStyle name="Обычный 3 3 4 2 2 7 2 2" xfId="41918"/>
    <cellStyle name="Обычный 3 3 4 2 2 7 3" xfId="27615"/>
    <cellStyle name="Обычный 3 3 4 2 2 7 3 2" xfId="55899"/>
    <cellStyle name="Обычный 3 3 4 2 2 7 4" xfId="35331"/>
    <cellStyle name="Обычный 3 3 4 2 2 8" xfId="13614"/>
    <cellStyle name="Обычный 3 3 4 2 2 8 2" xfId="41899"/>
    <cellStyle name="Обычный 3 3 4 2 2 9" xfId="14742"/>
    <cellStyle name="Обычный 3 3 4 2 2 9 2" xfId="43027"/>
    <cellStyle name="Обычный 3 3 4 2 20" xfId="57294"/>
    <cellStyle name="Обычный 3 3 4 2 21" xfId="58494"/>
    <cellStyle name="Обычный 3 3 4 2 22" xfId="59840"/>
    <cellStyle name="Обычный 3 3 4 2 3" xfId="755"/>
    <cellStyle name="Обычный 3 3 4 2 3 10" xfId="21192"/>
    <cellStyle name="Обычный 3 3 4 2 3 10 2" xfId="49476"/>
    <cellStyle name="Обычный 3 3 4 2 3 11" xfId="27616"/>
    <cellStyle name="Обычный 3 3 4 2 3 11 2" xfId="55900"/>
    <cellStyle name="Обычный 3 3 4 2 3 12" xfId="29049"/>
    <cellStyle name="Обычный 3 3 4 2 3 13" xfId="58499"/>
    <cellStyle name="Обычный 3 3 4 2 3 14" xfId="59845"/>
    <cellStyle name="Обычный 3 3 4 2 3 2" xfId="1524"/>
    <cellStyle name="Обычный 3 3 4 2 3 2 10" xfId="29815"/>
    <cellStyle name="Обычный 3 3 4 2 3 2 11" xfId="58500"/>
    <cellStyle name="Обычный 3 3 4 2 3 2 12" xfId="59846"/>
    <cellStyle name="Обычный 3 3 4 2 3 2 2" xfId="3500"/>
    <cellStyle name="Обычный 3 3 4 2 3 2 2 2" xfId="13636"/>
    <cellStyle name="Обычный 3 3 4 2 3 2 2 2 2" xfId="41921"/>
    <cellStyle name="Обычный 3 3 4 2 3 2 2 3" xfId="17648"/>
    <cellStyle name="Обычный 3 3 4 2 3 2 2 3 2" xfId="45933"/>
    <cellStyle name="Обычный 3 3 4 2 3 2 2 4" xfId="27618"/>
    <cellStyle name="Обычный 3 3 4 2 3 2 2 4 2" xfId="55902"/>
    <cellStyle name="Обычный 3 3 4 2 3 2 2 5" xfId="31790"/>
    <cellStyle name="Обычный 3 3 4 2 3 2 2 6" xfId="61200"/>
    <cellStyle name="Обычный 3 3 4 2 3 2 3" xfId="5731"/>
    <cellStyle name="Обычный 3 3 4 2 3 2 3 2" xfId="13637"/>
    <cellStyle name="Обычный 3 3 4 2 3 2 3 2 2" xfId="41922"/>
    <cellStyle name="Обычный 3 3 4 2 3 2 3 3" xfId="27619"/>
    <cellStyle name="Обычный 3 3 4 2 3 2 3 3 2" xfId="55903"/>
    <cellStyle name="Обычный 3 3 4 2 3 2 3 4" xfId="34020"/>
    <cellStyle name="Обычный 3 3 4 2 3 2 4" xfId="7049"/>
    <cellStyle name="Обычный 3 3 4 2 3 2 4 2" xfId="13638"/>
    <cellStyle name="Обычный 3 3 4 2 3 2 4 2 2" xfId="41923"/>
    <cellStyle name="Обычный 3 3 4 2 3 2 4 3" xfId="27620"/>
    <cellStyle name="Обычный 3 3 4 2 3 2 4 3 2" xfId="55904"/>
    <cellStyle name="Обычный 3 3 4 2 3 2 4 4" xfId="35336"/>
    <cellStyle name="Обычный 3 3 4 2 3 2 5" xfId="13635"/>
    <cellStyle name="Обычный 3 3 4 2 3 2 5 2" xfId="41920"/>
    <cellStyle name="Обычный 3 3 4 2 3 2 6" xfId="15673"/>
    <cellStyle name="Обычный 3 3 4 2 3 2 6 2" xfId="43958"/>
    <cellStyle name="Обычный 3 3 4 2 3 2 7" xfId="19892"/>
    <cellStyle name="Обычный 3 3 4 2 3 2 7 2" xfId="48176"/>
    <cellStyle name="Обычный 3 3 4 2 3 2 8" xfId="21193"/>
    <cellStyle name="Обычный 3 3 4 2 3 2 8 2" xfId="49477"/>
    <cellStyle name="Обычный 3 3 4 2 3 2 9" xfId="27617"/>
    <cellStyle name="Обычный 3 3 4 2 3 2 9 2" xfId="55901"/>
    <cellStyle name="Обычный 3 3 4 2 3 3" xfId="2076"/>
    <cellStyle name="Обычный 3 3 4 2 3 3 2" xfId="4051"/>
    <cellStyle name="Обычный 3 3 4 2 3 3 2 2" xfId="13640"/>
    <cellStyle name="Обычный 3 3 4 2 3 3 2 2 2" xfId="41925"/>
    <cellStyle name="Обычный 3 3 4 2 3 3 2 3" xfId="18199"/>
    <cellStyle name="Обычный 3 3 4 2 3 3 2 3 2" xfId="46484"/>
    <cellStyle name="Обычный 3 3 4 2 3 3 2 4" xfId="27622"/>
    <cellStyle name="Обычный 3 3 4 2 3 3 2 4 2" xfId="55906"/>
    <cellStyle name="Обычный 3 3 4 2 3 3 2 5" xfId="32341"/>
    <cellStyle name="Обычный 3 3 4 2 3 3 3" xfId="13639"/>
    <cellStyle name="Обычный 3 3 4 2 3 3 3 2" xfId="41924"/>
    <cellStyle name="Обычный 3 3 4 2 3 3 4" xfId="16224"/>
    <cellStyle name="Обычный 3 3 4 2 3 3 4 2" xfId="44509"/>
    <cellStyle name="Обычный 3 3 4 2 3 3 5" xfId="27621"/>
    <cellStyle name="Обычный 3 3 4 2 3 3 5 2" xfId="55905"/>
    <cellStyle name="Обычный 3 3 4 2 3 3 6" xfId="30366"/>
    <cellStyle name="Обычный 3 3 4 2 3 3 7" xfId="61199"/>
    <cellStyle name="Обычный 3 3 4 2 3 4" xfId="2734"/>
    <cellStyle name="Обычный 3 3 4 2 3 4 2" xfId="13641"/>
    <cellStyle name="Обычный 3 3 4 2 3 4 2 2" xfId="41926"/>
    <cellStyle name="Обычный 3 3 4 2 3 4 3" xfId="16882"/>
    <cellStyle name="Обычный 3 3 4 2 3 4 3 2" xfId="45167"/>
    <cellStyle name="Обычный 3 3 4 2 3 4 4" xfId="27623"/>
    <cellStyle name="Обычный 3 3 4 2 3 4 4 2" xfId="55907"/>
    <cellStyle name="Обычный 3 3 4 2 3 4 5" xfId="31024"/>
    <cellStyle name="Обычный 3 3 4 2 3 5" xfId="5730"/>
    <cellStyle name="Обычный 3 3 4 2 3 5 2" xfId="13642"/>
    <cellStyle name="Обычный 3 3 4 2 3 5 2 2" xfId="41927"/>
    <cellStyle name="Обычный 3 3 4 2 3 5 3" xfId="27624"/>
    <cellStyle name="Обычный 3 3 4 2 3 5 3 2" xfId="55908"/>
    <cellStyle name="Обычный 3 3 4 2 3 5 4" xfId="34019"/>
    <cellStyle name="Обычный 3 3 4 2 3 6" xfId="7048"/>
    <cellStyle name="Обычный 3 3 4 2 3 6 2" xfId="13643"/>
    <cellStyle name="Обычный 3 3 4 2 3 6 2 2" xfId="41928"/>
    <cellStyle name="Обычный 3 3 4 2 3 6 3" xfId="27625"/>
    <cellStyle name="Обычный 3 3 4 2 3 6 3 2" xfId="55909"/>
    <cellStyle name="Обычный 3 3 4 2 3 6 4" xfId="35335"/>
    <cellStyle name="Обычный 3 3 4 2 3 7" xfId="13634"/>
    <cellStyle name="Обычный 3 3 4 2 3 7 2" xfId="41919"/>
    <cellStyle name="Обычный 3 3 4 2 3 8" xfId="14907"/>
    <cellStyle name="Обычный 3 3 4 2 3 8 2" xfId="43192"/>
    <cellStyle name="Обычный 3 3 4 2 3 9" xfId="19891"/>
    <cellStyle name="Обычный 3 3 4 2 3 9 2" xfId="48175"/>
    <cellStyle name="Обычный 3 3 4 2 4" xfId="1521"/>
    <cellStyle name="Обычный 3 3 4 2 4 10" xfId="29812"/>
    <cellStyle name="Обычный 3 3 4 2 4 11" xfId="58501"/>
    <cellStyle name="Обычный 3 3 4 2 4 12" xfId="59847"/>
    <cellStyle name="Обычный 3 3 4 2 4 2" xfId="3497"/>
    <cellStyle name="Обычный 3 3 4 2 4 2 2" xfId="13645"/>
    <cellStyle name="Обычный 3 3 4 2 4 2 2 2" xfId="41930"/>
    <cellStyle name="Обычный 3 3 4 2 4 2 3" xfId="17645"/>
    <cellStyle name="Обычный 3 3 4 2 4 2 3 2" xfId="45930"/>
    <cellStyle name="Обычный 3 3 4 2 4 2 4" xfId="27627"/>
    <cellStyle name="Обычный 3 3 4 2 4 2 4 2" xfId="55911"/>
    <cellStyle name="Обычный 3 3 4 2 4 2 5" xfId="31787"/>
    <cellStyle name="Обычный 3 3 4 2 4 2 6" xfId="61201"/>
    <cellStyle name="Обычный 3 3 4 2 4 3" xfId="5732"/>
    <cellStyle name="Обычный 3 3 4 2 4 3 2" xfId="13646"/>
    <cellStyle name="Обычный 3 3 4 2 4 3 2 2" xfId="41931"/>
    <cellStyle name="Обычный 3 3 4 2 4 3 3" xfId="27628"/>
    <cellStyle name="Обычный 3 3 4 2 4 3 3 2" xfId="55912"/>
    <cellStyle name="Обычный 3 3 4 2 4 3 4" xfId="34021"/>
    <cellStyle name="Обычный 3 3 4 2 4 4" xfId="7050"/>
    <cellStyle name="Обычный 3 3 4 2 4 4 2" xfId="13647"/>
    <cellStyle name="Обычный 3 3 4 2 4 4 2 2" xfId="41932"/>
    <cellStyle name="Обычный 3 3 4 2 4 4 3" xfId="27629"/>
    <cellStyle name="Обычный 3 3 4 2 4 4 3 2" xfId="55913"/>
    <cellStyle name="Обычный 3 3 4 2 4 4 4" xfId="35337"/>
    <cellStyle name="Обычный 3 3 4 2 4 5" xfId="13644"/>
    <cellStyle name="Обычный 3 3 4 2 4 5 2" xfId="41929"/>
    <cellStyle name="Обычный 3 3 4 2 4 6" xfId="15670"/>
    <cellStyle name="Обычный 3 3 4 2 4 6 2" xfId="43955"/>
    <cellStyle name="Обычный 3 3 4 2 4 7" xfId="19893"/>
    <cellStyle name="Обычный 3 3 4 2 4 7 2" xfId="48177"/>
    <cellStyle name="Обычный 3 3 4 2 4 8" xfId="21194"/>
    <cellStyle name="Обычный 3 3 4 2 4 8 2" xfId="49478"/>
    <cellStyle name="Обычный 3 3 4 2 4 9" xfId="27626"/>
    <cellStyle name="Обычный 3 3 4 2 4 9 2" xfId="55910"/>
    <cellStyle name="Обычный 3 3 4 2 5" xfId="1747"/>
    <cellStyle name="Обычный 3 3 4 2 5 2" xfId="3722"/>
    <cellStyle name="Обычный 3 3 4 2 5 2 2" xfId="13649"/>
    <cellStyle name="Обычный 3 3 4 2 5 2 2 2" xfId="41934"/>
    <cellStyle name="Обычный 3 3 4 2 5 2 3" xfId="17870"/>
    <cellStyle name="Обычный 3 3 4 2 5 2 3 2" xfId="46155"/>
    <cellStyle name="Обычный 3 3 4 2 5 2 4" xfId="27631"/>
    <cellStyle name="Обычный 3 3 4 2 5 2 4 2" xfId="55915"/>
    <cellStyle name="Обычный 3 3 4 2 5 2 5" xfId="32012"/>
    <cellStyle name="Обычный 3 3 4 2 5 3" xfId="13648"/>
    <cellStyle name="Обычный 3 3 4 2 5 3 2" xfId="41933"/>
    <cellStyle name="Обычный 3 3 4 2 5 4" xfId="15895"/>
    <cellStyle name="Обычный 3 3 4 2 5 4 2" xfId="44180"/>
    <cellStyle name="Обычный 3 3 4 2 5 5" xfId="27630"/>
    <cellStyle name="Обычный 3 3 4 2 5 5 2" xfId="55914"/>
    <cellStyle name="Обычный 3 3 4 2 5 6" xfId="30037"/>
    <cellStyle name="Обычный 3 3 4 2 5 7" xfId="61194"/>
    <cellStyle name="Обычный 3 3 4 2 6" xfId="2405"/>
    <cellStyle name="Обычный 3 3 4 2 6 2" xfId="13650"/>
    <cellStyle name="Обычный 3 3 4 2 6 2 2" xfId="41935"/>
    <cellStyle name="Обычный 3 3 4 2 6 3" xfId="16553"/>
    <cellStyle name="Обычный 3 3 4 2 6 3 2" xfId="44838"/>
    <cellStyle name="Обычный 3 3 4 2 6 4" xfId="27632"/>
    <cellStyle name="Обычный 3 3 4 2 6 4 2" xfId="55916"/>
    <cellStyle name="Обычный 3 3 4 2 6 5" xfId="30695"/>
    <cellStyle name="Обычный 3 3 4 2 7" xfId="4380"/>
    <cellStyle name="Обычный 3 3 4 2 7 2" xfId="13651"/>
    <cellStyle name="Обычный 3 3 4 2 7 2 2" xfId="41936"/>
    <cellStyle name="Обычный 3 3 4 2 7 3" xfId="18528"/>
    <cellStyle name="Обычный 3 3 4 2 7 3 2" xfId="46813"/>
    <cellStyle name="Обычный 3 3 4 2 7 4" xfId="27633"/>
    <cellStyle name="Обычный 3 3 4 2 7 4 2" xfId="55917"/>
    <cellStyle name="Обычный 3 3 4 2 7 5" xfId="32670"/>
    <cellStyle name="Обычный 3 3 4 2 8" xfId="4543"/>
    <cellStyle name="Обычный 3 3 4 2 8 2" xfId="13652"/>
    <cellStyle name="Обычный 3 3 4 2 8 2 2" xfId="41937"/>
    <cellStyle name="Обычный 3 3 4 2 8 3" xfId="18691"/>
    <cellStyle name="Обычный 3 3 4 2 8 3 2" xfId="46976"/>
    <cellStyle name="Обычный 3 3 4 2 8 4" xfId="27634"/>
    <cellStyle name="Обычный 3 3 4 2 8 4 2" xfId="55918"/>
    <cellStyle name="Обычный 3 3 4 2 8 5" xfId="32833"/>
    <cellStyle name="Обычный 3 3 4 2 9" xfId="5725"/>
    <cellStyle name="Обычный 3 3 4 2 9 2" xfId="13653"/>
    <cellStyle name="Обычный 3 3 4 2 9 2 2" xfId="41938"/>
    <cellStyle name="Обычный 3 3 4 2 9 3" xfId="27635"/>
    <cellStyle name="Обычный 3 3 4 2 9 3 2" xfId="55919"/>
    <cellStyle name="Обычный 3 3 4 2 9 4" xfId="34014"/>
    <cellStyle name="Обычный 3 3 4 20" xfId="56999"/>
    <cellStyle name="Обычный 3 3 4 21" xfId="57293"/>
    <cellStyle name="Обычный 3 3 4 22" xfId="58493"/>
    <cellStyle name="Обычный 3 3 4 23" xfId="59839"/>
    <cellStyle name="Обычный 3 3 4 3" xfId="582"/>
    <cellStyle name="Обычный 3 3 4 3 10" xfId="19894"/>
    <cellStyle name="Обычный 3 3 4 3 10 2" xfId="48178"/>
    <cellStyle name="Обычный 3 3 4 3 11" xfId="21195"/>
    <cellStyle name="Обычный 3 3 4 3 11 2" xfId="49479"/>
    <cellStyle name="Обычный 3 3 4 3 12" xfId="27636"/>
    <cellStyle name="Обычный 3 3 4 3 12 2" xfId="55920"/>
    <cellStyle name="Обычный 3 3 4 3 13" xfId="28883"/>
    <cellStyle name="Обычный 3 3 4 3 14" xfId="58502"/>
    <cellStyle name="Обычный 3 3 4 3 15" xfId="59848"/>
    <cellStyle name="Обычный 3 3 4 3 2" xfId="920"/>
    <cellStyle name="Обычный 3 3 4 3 2 10" xfId="21196"/>
    <cellStyle name="Обычный 3 3 4 3 2 10 2" xfId="49480"/>
    <cellStyle name="Обычный 3 3 4 3 2 11" xfId="27637"/>
    <cellStyle name="Обычный 3 3 4 3 2 11 2" xfId="55921"/>
    <cellStyle name="Обычный 3 3 4 3 2 12" xfId="29212"/>
    <cellStyle name="Обычный 3 3 4 3 2 13" xfId="58503"/>
    <cellStyle name="Обычный 3 3 4 3 2 14" xfId="59849"/>
    <cellStyle name="Обычный 3 3 4 3 2 2" xfId="1526"/>
    <cellStyle name="Обычный 3 3 4 3 2 2 10" xfId="29817"/>
    <cellStyle name="Обычный 3 3 4 3 2 2 11" xfId="58504"/>
    <cellStyle name="Обычный 3 3 4 3 2 2 12" xfId="59850"/>
    <cellStyle name="Обычный 3 3 4 3 2 2 2" xfId="3502"/>
    <cellStyle name="Обычный 3 3 4 3 2 2 2 2" xfId="13657"/>
    <cellStyle name="Обычный 3 3 4 3 2 2 2 2 2" xfId="41942"/>
    <cellStyle name="Обычный 3 3 4 3 2 2 2 3" xfId="17650"/>
    <cellStyle name="Обычный 3 3 4 3 2 2 2 3 2" xfId="45935"/>
    <cellStyle name="Обычный 3 3 4 3 2 2 2 4" xfId="27639"/>
    <cellStyle name="Обычный 3 3 4 3 2 2 2 4 2" xfId="55923"/>
    <cellStyle name="Обычный 3 3 4 3 2 2 2 5" xfId="31792"/>
    <cellStyle name="Обычный 3 3 4 3 2 2 2 6" xfId="61204"/>
    <cellStyle name="Обычный 3 3 4 3 2 2 3" xfId="5735"/>
    <cellStyle name="Обычный 3 3 4 3 2 2 3 2" xfId="13658"/>
    <cellStyle name="Обычный 3 3 4 3 2 2 3 2 2" xfId="41943"/>
    <cellStyle name="Обычный 3 3 4 3 2 2 3 3" xfId="27640"/>
    <cellStyle name="Обычный 3 3 4 3 2 2 3 3 2" xfId="55924"/>
    <cellStyle name="Обычный 3 3 4 3 2 2 3 4" xfId="34024"/>
    <cellStyle name="Обычный 3 3 4 3 2 2 4" xfId="7053"/>
    <cellStyle name="Обычный 3 3 4 3 2 2 4 2" xfId="13659"/>
    <cellStyle name="Обычный 3 3 4 3 2 2 4 2 2" xfId="41944"/>
    <cellStyle name="Обычный 3 3 4 3 2 2 4 3" xfId="27641"/>
    <cellStyle name="Обычный 3 3 4 3 2 2 4 3 2" xfId="55925"/>
    <cellStyle name="Обычный 3 3 4 3 2 2 4 4" xfId="35340"/>
    <cellStyle name="Обычный 3 3 4 3 2 2 5" xfId="13656"/>
    <cellStyle name="Обычный 3 3 4 3 2 2 5 2" xfId="41941"/>
    <cellStyle name="Обычный 3 3 4 3 2 2 6" xfId="15675"/>
    <cellStyle name="Обычный 3 3 4 3 2 2 6 2" xfId="43960"/>
    <cellStyle name="Обычный 3 3 4 3 2 2 7" xfId="19896"/>
    <cellStyle name="Обычный 3 3 4 3 2 2 7 2" xfId="48180"/>
    <cellStyle name="Обычный 3 3 4 3 2 2 8" xfId="21197"/>
    <cellStyle name="Обычный 3 3 4 3 2 2 8 2" xfId="49481"/>
    <cellStyle name="Обычный 3 3 4 3 2 2 9" xfId="27638"/>
    <cellStyle name="Обычный 3 3 4 3 2 2 9 2" xfId="55922"/>
    <cellStyle name="Обычный 3 3 4 3 2 3" xfId="2239"/>
    <cellStyle name="Обычный 3 3 4 3 2 3 2" xfId="4214"/>
    <cellStyle name="Обычный 3 3 4 3 2 3 2 2" xfId="13661"/>
    <cellStyle name="Обычный 3 3 4 3 2 3 2 2 2" xfId="41946"/>
    <cellStyle name="Обычный 3 3 4 3 2 3 2 3" xfId="18362"/>
    <cellStyle name="Обычный 3 3 4 3 2 3 2 3 2" xfId="46647"/>
    <cellStyle name="Обычный 3 3 4 3 2 3 2 4" xfId="27643"/>
    <cellStyle name="Обычный 3 3 4 3 2 3 2 4 2" xfId="55927"/>
    <cellStyle name="Обычный 3 3 4 3 2 3 2 5" xfId="32504"/>
    <cellStyle name="Обычный 3 3 4 3 2 3 3" xfId="13660"/>
    <cellStyle name="Обычный 3 3 4 3 2 3 3 2" xfId="41945"/>
    <cellStyle name="Обычный 3 3 4 3 2 3 4" xfId="16387"/>
    <cellStyle name="Обычный 3 3 4 3 2 3 4 2" xfId="44672"/>
    <cellStyle name="Обычный 3 3 4 3 2 3 5" xfId="27642"/>
    <cellStyle name="Обычный 3 3 4 3 2 3 5 2" xfId="55926"/>
    <cellStyle name="Обычный 3 3 4 3 2 3 6" xfId="30529"/>
    <cellStyle name="Обычный 3 3 4 3 2 3 7" xfId="61203"/>
    <cellStyle name="Обычный 3 3 4 3 2 4" xfId="2897"/>
    <cellStyle name="Обычный 3 3 4 3 2 4 2" xfId="13662"/>
    <cellStyle name="Обычный 3 3 4 3 2 4 2 2" xfId="41947"/>
    <cellStyle name="Обычный 3 3 4 3 2 4 3" xfId="17045"/>
    <cellStyle name="Обычный 3 3 4 3 2 4 3 2" xfId="45330"/>
    <cellStyle name="Обычный 3 3 4 3 2 4 4" xfId="27644"/>
    <cellStyle name="Обычный 3 3 4 3 2 4 4 2" xfId="55928"/>
    <cellStyle name="Обычный 3 3 4 3 2 4 5" xfId="31187"/>
    <cellStyle name="Обычный 3 3 4 3 2 5" xfId="5734"/>
    <cellStyle name="Обычный 3 3 4 3 2 5 2" xfId="13663"/>
    <cellStyle name="Обычный 3 3 4 3 2 5 2 2" xfId="41948"/>
    <cellStyle name="Обычный 3 3 4 3 2 5 3" xfId="27645"/>
    <cellStyle name="Обычный 3 3 4 3 2 5 3 2" xfId="55929"/>
    <cellStyle name="Обычный 3 3 4 3 2 5 4" xfId="34023"/>
    <cellStyle name="Обычный 3 3 4 3 2 6" xfId="7052"/>
    <cellStyle name="Обычный 3 3 4 3 2 6 2" xfId="13664"/>
    <cellStyle name="Обычный 3 3 4 3 2 6 2 2" xfId="41949"/>
    <cellStyle name="Обычный 3 3 4 3 2 6 3" xfId="27646"/>
    <cellStyle name="Обычный 3 3 4 3 2 6 3 2" xfId="55930"/>
    <cellStyle name="Обычный 3 3 4 3 2 6 4" xfId="35339"/>
    <cellStyle name="Обычный 3 3 4 3 2 7" xfId="13655"/>
    <cellStyle name="Обычный 3 3 4 3 2 7 2" xfId="41940"/>
    <cellStyle name="Обычный 3 3 4 3 2 8" xfId="15070"/>
    <cellStyle name="Обычный 3 3 4 3 2 8 2" xfId="43355"/>
    <cellStyle name="Обычный 3 3 4 3 2 9" xfId="19895"/>
    <cellStyle name="Обычный 3 3 4 3 2 9 2" xfId="48179"/>
    <cellStyle name="Обычный 3 3 4 3 3" xfId="1525"/>
    <cellStyle name="Обычный 3 3 4 3 3 10" xfId="29816"/>
    <cellStyle name="Обычный 3 3 4 3 3 11" xfId="58505"/>
    <cellStyle name="Обычный 3 3 4 3 3 12" xfId="59851"/>
    <cellStyle name="Обычный 3 3 4 3 3 2" xfId="3501"/>
    <cellStyle name="Обычный 3 3 4 3 3 2 2" xfId="13666"/>
    <cellStyle name="Обычный 3 3 4 3 3 2 2 2" xfId="41951"/>
    <cellStyle name="Обычный 3 3 4 3 3 2 3" xfId="17649"/>
    <cellStyle name="Обычный 3 3 4 3 3 2 3 2" xfId="45934"/>
    <cellStyle name="Обычный 3 3 4 3 3 2 4" xfId="27648"/>
    <cellStyle name="Обычный 3 3 4 3 3 2 4 2" xfId="55932"/>
    <cellStyle name="Обычный 3 3 4 3 3 2 5" xfId="31791"/>
    <cellStyle name="Обычный 3 3 4 3 3 2 6" xfId="61205"/>
    <cellStyle name="Обычный 3 3 4 3 3 3" xfId="5736"/>
    <cellStyle name="Обычный 3 3 4 3 3 3 2" xfId="13667"/>
    <cellStyle name="Обычный 3 3 4 3 3 3 2 2" xfId="41952"/>
    <cellStyle name="Обычный 3 3 4 3 3 3 3" xfId="27649"/>
    <cellStyle name="Обычный 3 3 4 3 3 3 3 2" xfId="55933"/>
    <cellStyle name="Обычный 3 3 4 3 3 3 4" xfId="34025"/>
    <cellStyle name="Обычный 3 3 4 3 3 4" xfId="7054"/>
    <cellStyle name="Обычный 3 3 4 3 3 4 2" xfId="13668"/>
    <cellStyle name="Обычный 3 3 4 3 3 4 2 2" xfId="41953"/>
    <cellStyle name="Обычный 3 3 4 3 3 4 3" xfId="27650"/>
    <cellStyle name="Обычный 3 3 4 3 3 4 3 2" xfId="55934"/>
    <cellStyle name="Обычный 3 3 4 3 3 4 4" xfId="35341"/>
    <cellStyle name="Обычный 3 3 4 3 3 5" xfId="13665"/>
    <cellStyle name="Обычный 3 3 4 3 3 5 2" xfId="41950"/>
    <cellStyle name="Обычный 3 3 4 3 3 6" xfId="15674"/>
    <cellStyle name="Обычный 3 3 4 3 3 6 2" xfId="43959"/>
    <cellStyle name="Обычный 3 3 4 3 3 7" xfId="19897"/>
    <cellStyle name="Обычный 3 3 4 3 3 7 2" xfId="48181"/>
    <cellStyle name="Обычный 3 3 4 3 3 8" xfId="21198"/>
    <cellStyle name="Обычный 3 3 4 3 3 8 2" xfId="49482"/>
    <cellStyle name="Обычный 3 3 4 3 3 9" xfId="27647"/>
    <cellStyle name="Обычный 3 3 4 3 3 9 2" xfId="55931"/>
    <cellStyle name="Обычный 3 3 4 3 4" xfId="1910"/>
    <cellStyle name="Обычный 3 3 4 3 4 2" xfId="3885"/>
    <cellStyle name="Обычный 3 3 4 3 4 2 2" xfId="13670"/>
    <cellStyle name="Обычный 3 3 4 3 4 2 2 2" xfId="41955"/>
    <cellStyle name="Обычный 3 3 4 3 4 2 3" xfId="18033"/>
    <cellStyle name="Обычный 3 3 4 3 4 2 3 2" xfId="46318"/>
    <cellStyle name="Обычный 3 3 4 3 4 2 4" xfId="27652"/>
    <cellStyle name="Обычный 3 3 4 3 4 2 4 2" xfId="55936"/>
    <cellStyle name="Обычный 3 3 4 3 4 2 5" xfId="32175"/>
    <cellStyle name="Обычный 3 3 4 3 4 3" xfId="13669"/>
    <cellStyle name="Обычный 3 3 4 3 4 3 2" xfId="41954"/>
    <cellStyle name="Обычный 3 3 4 3 4 4" xfId="16058"/>
    <cellStyle name="Обычный 3 3 4 3 4 4 2" xfId="44343"/>
    <cellStyle name="Обычный 3 3 4 3 4 5" xfId="27651"/>
    <cellStyle name="Обычный 3 3 4 3 4 5 2" xfId="55935"/>
    <cellStyle name="Обычный 3 3 4 3 4 6" xfId="30200"/>
    <cellStyle name="Обычный 3 3 4 3 4 7" xfId="61202"/>
    <cellStyle name="Обычный 3 3 4 3 5" xfId="2568"/>
    <cellStyle name="Обычный 3 3 4 3 5 2" xfId="13671"/>
    <cellStyle name="Обычный 3 3 4 3 5 2 2" xfId="41956"/>
    <cellStyle name="Обычный 3 3 4 3 5 3" xfId="16716"/>
    <cellStyle name="Обычный 3 3 4 3 5 3 2" xfId="45001"/>
    <cellStyle name="Обычный 3 3 4 3 5 4" xfId="27653"/>
    <cellStyle name="Обычный 3 3 4 3 5 4 2" xfId="55937"/>
    <cellStyle name="Обычный 3 3 4 3 5 5" xfId="30858"/>
    <cellStyle name="Обычный 3 3 4 3 6" xfId="5733"/>
    <cellStyle name="Обычный 3 3 4 3 6 2" xfId="13672"/>
    <cellStyle name="Обычный 3 3 4 3 6 2 2" xfId="41957"/>
    <cellStyle name="Обычный 3 3 4 3 6 3" xfId="27654"/>
    <cellStyle name="Обычный 3 3 4 3 6 3 2" xfId="55938"/>
    <cellStyle name="Обычный 3 3 4 3 6 4" xfId="34022"/>
    <cellStyle name="Обычный 3 3 4 3 7" xfId="7051"/>
    <cellStyle name="Обычный 3 3 4 3 7 2" xfId="13673"/>
    <cellStyle name="Обычный 3 3 4 3 7 2 2" xfId="41958"/>
    <cellStyle name="Обычный 3 3 4 3 7 3" xfId="27655"/>
    <cellStyle name="Обычный 3 3 4 3 7 3 2" xfId="55939"/>
    <cellStyle name="Обычный 3 3 4 3 7 4" xfId="35338"/>
    <cellStyle name="Обычный 3 3 4 3 8" xfId="13654"/>
    <cellStyle name="Обычный 3 3 4 3 8 2" xfId="41939"/>
    <cellStyle name="Обычный 3 3 4 3 9" xfId="14741"/>
    <cellStyle name="Обычный 3 3 4 3 9 2" xfId="43026"/>
    <cellStyle name="Обычный 3 3 4 4" xfId="754"/>
    <cellStyle name="Обычный 3 3 4 4 10" xfId="21199"/>
    <cellStyle name="Обычный 3 3 4 4 10 2" xfId="49483"/>
    <cellStyle name="Обычный 3 3 4 4 11" xfId="27656"/>
    <cellStyle name="Обычный 3 3 4 4 11 2" xfId="55940"/>
    <cellStyle name="Обычный 3 3 4 4 12" xfId="29048"/>
    <cellStyle name="Обычный 3 3 4 4 13" xfId="58506"/>
    <cellStyle name="Обычный 3 3 4 4 14" xfId="59852"/>
    <cellStyle name="Обычный 3 3 4 4 2" xfId="1527"/>
    <cellStyle name="Обычный 3 3 4 4 2 10" xfId="29818"/>
    <cellStyle name="Обычный 3 3 4 4 2 11" xfId="58507"/>
    <cellStyle name="Обычный 3 3 4 4 2 12" xfId="59853"/>
    <cellStyle name="Обычный 3 3 4 4 2 2" xfId="3503"/>
    <cellStyle name="Обычный 3 3 4 4 2 2 2" xfId="13676"/>
    <cellStyle name="Обычный 3 3 4 4 2 2 2 2" xfId="41961"/>
    <cellStyle name="Обычный 3 3 4 4 2 2 3" xfId="17651"/>
    <cellStyle name="Обычный 3 3 4 4 2 2 3 2" xfId="45936"/>
    <cellStyle name="Обычный 3 3 4 4 2 2 4" xfId="27658"/>
    <cellStyle name="Обычный 3 3 4 4 2 2 4 2" xfId="55942"/>
    <cellStyle name="Обычный 3 3 4 4 2 2 5" xfId="31793"/>
    <cellStyle name="Обычный 3 3 4 4 2 2 6" xfId="61207"/>
    <cellStyle name="Обычный 3 3 4 4 2 3" xfId="5738"/>
    <cellStyle name="Обычный 3 3 4 4 2 3 2" xfId="13677"/>
    <cellStyle name="Обычный 3 3 4 4 2 3 2 2" xfId="41962"/>
    <cellStyle name="Обычный 3 3 4 4 2 3 3" xfId="27659"/>
    <cellStyle name="Обычный 3 3 4 4 2 3 3 2" xfId="55943"/>
    <cellStyle name="Обычный 3 3 4 4 2 3 4" xfId="34027"/>
    <cellStyle name="Обычный 3 3 4 4 2 4" xfId="7056"/>
    <cellStyle name="Обычный 3 3 4 4 2 4 2" xfId="13678"/>
    <cellStyle name="Обычный 3 3 4 4 2 4 2 2" xfId="41963"/>
    <cellStyle name="Обычный 3 3 4 4 2 4 3" xfId="27660"/>
    <cellStyle name="Обычный 3 3 4 4 2 4 3 2" xfId="55944"/>
    <cellStyle name="Обычный 3 3 4 4 2 4 4" xfId="35343"/>
    <cellStyle name="Обычный 3 3 4 4 2 5" xfId="13675"/>
    <cellStyle name="Обычный 3 3 4 4 2 5 2" xfId="41960"/>
    <cellStyle name="Обычный 3 3 4 4 2 6" xfId="15676"/>
    <cellStyle name="Обычный 3 3 4 4 2 6 2" xfId="43961"/>
    <cellStyle name="Обычный 3 3 4 4 2 7" xfId="19899"/>
    <cellStyle name="Обычный 3 3 4 4 2 7 2" xfId="48183"/>
    <cellStyle name="Обычный 3 3 4 4 2 8" xfId="21200"/>
    <cellStyle name="Обычный 3 3 4 4 2 8 2" xfId="49484"/>
    <cellStyle name="Обычный 3 3 4 4 2 9" xfId="27657"/>
    <cellStyle name="Обычный 3 3 4 4 2 9 2" xfId="55941"/>
    <cellStyle name="Обычный 3 3 4 4 3" xfId="2075"/>
    <cellStyle name="Обычный 3 3 4 4 3 2" xfId="4050"/>
    <cellStyle name="Обычный 3 3 4 4 3 2 2" xfId="13680"/>
    <cellStyle name="Обычный 3 3 4 4 3 2 2 2" xfId="41965"/>
    <cellStyle name="Обычный 3 3 4 4 3 2 3" xfId="18198"/>
    <cellStyle name="Обычный 3 3 4 4 3 2 3 2" xfId="46483"/>
    <cellStyle name="Обычный 3 3 4 4 3 2 4" xfId="27662"/>
    <cellStyle name="Обычный 3 3 4 4 3 2 4 2" xfId="55946"/>
    <cellStyle name="Обычный 3 3 4 4 3 2 5" xfId="32340"/>
    <cellStyle name="Обычный 3 3 4 4 3 3" xfId="13679"/>
    <cellStyle name="Обычный 3 3 4 4 3 3 2" xfId="41964"/>
    <cellStyle name="Обычный 3 3 4 4 3 4" xfId="16223"/>
    <cellStyle name="Обычный 3 3 4 4 3 4 2" xfId="44508"/>
    <cellStyle name="Обычный 3 3 4 4 3 5" xfId="27661"/>
    <cellStyle name="Обычный 3 3 4 4 3 5 2" xfId="55945"/>
    <cellStyle name="Обычный 3 3 4 4 3 6" xfId="30365"/>
    <cellStyle name="Обычный 3 3 4 4 3 7" xfId="61206"/>
    <cellStyle name="Обычный 3 3 4 4 4" xfId="2733"/>
    <cellStyle name="Обычный 3 3 4 4 4 2" xfId="13681"/>
    <cellStyle name="Обычный 3 3 4 4 4 2 2" xfId="41966"/>
    <cellStyle name="Обычный 3 3 4 4 4 3" xfId="16881"/>
    <cellStyle name="Обычный 3 3 4 4 4 3 2" xfId="45166"/>
    <cellStyle name="Обычный 3 3 4 4 4 4" xfId="27663"/>
    <cellStyle name="Обычный 3 3 4 4 4 4 2" xfId="55947"/>
    <cellStyle name="Обычный 3 3 4 4 4 5" xfId="31023"/>
    <cellStyle name="Обычный 3 3 4 4 5" xfId="5737"/>
    <cellStyle name="Обычный 3 3 4 4 5 2" xfId="13682"/>
    <cellStyle name="Обычный 3 3 4 4 5 2 2" xfId="41967"/>
    <cellStyle name="Обычный 3 3 4 4 5 3" xfId="27664"/>
    <cellStyle name="Обычный 3 3 4 4 5 3 2" xfId="55948"/>
    <cellStyle name="Обычный 3 3 4 4 5 4" xfId="34026"/>
    <cellStyle name="Обычный 3 3 4 4 6" xfId="7055"/>
    <cellStyle name="Обычный 3 3 4 4 6 2" xfId="13683"/>
    <cellStyle name="Обычный 3 3 4 4 6 2 2" xfId="41968"/>
    <cellStyle name="Обычный 3 3 4 4 6 3" xfId="27665"/>
    <cellStyle name="Обычный 3 3 4 4 6 3 2" xfId="55949"/>
    <cellStyle name="Обычный 3 3 4 4 6 4" xfId="35342"/>
    <cellStyle name="Обычный 3 3 4 4 7" xfId="13674"/>
    <cellStyle name="Обычный 3 3 4 4 7 2" xfId="41959"/>
    <cellStyle name="Обычный 3 3 4 4 8" xfId="14906"/>
    <cellStyle name="Обычный 3 3 4 4 8 2" xfId="43191"/>
    <cellStyle name="Обычный 3 3 4 4 9" xfId="19898"/>
    <cellStyle name="Обычный 3 3 4 4 9 2" xfId="48182"/>
    <cellStyle name="Обычный 3 3 4 5" xfId="1520"/>
    <cellStyle name="Обычный 3 3 4 5 10" xfId="29811"/>
    <cellStyle name="Обычный 3 3 4 5 11" xfId="58508"/>
    <cellStyle name="Обычный 3 3 4 5 12" xfId="59854"/>
    <cellStyle name="Обычный 3 3 4 5 2" xfId="3496"/>
    <cellStyle name="Обычный 3 3 4 5 2 2" xfId="13685"/>
    <cellStyle name="Обычный 3 3 4 5 2 2 2" xfId="41970"/>
    <cellStyle name="Обычный 3 3 4 5 2 3" xfId="17644"/>
    <cellStyle name="Обычный 3 3 4 5 2 3 2" xfId="45929"/>
    <cellStyle name="Обычный 3 3 4 5 2 4" xfId="27667"/>
    <cellStyle name="Обычный 3 3 4 5 2 4 2" xfId="55951"/>
    <cellStyle name="Обычный 3 3 4 5 2 5" xfId="31786"/>
    <cellStyle name="Обычный 3 3 4 5 2 6" xfId="61208"/>
    <cellStyle name="Обычный 3 3 4 5 3" xfId="5739"/>
    <cellStyle name="Обычный 3 3 4 5 3 2" xfId="13686"/>
    <cellStyle name="Обычный 3 3 4 5 3 2 2" xfId="41971"/>
    <cellStyle name="Обычный 3 3 4 5 3 3" xfId="27668"/>
    <cellStyle name="Обычный 3 3 4 5 3 3 2" xfId="55952"/>
    <cellStyle name="Обычный 3 3 4 5 3 4" xfId="34028"/>
    <cellStyle name="Обычный 3 3 4 5 4" xfId="7057"/>
    <cellStyle name="Обычный 3 3 4 5 4 2" xfId="13687"/>
    <cellStyle name="Обычный 3 3 4 5 4 2 2" xfId="41972"/>
    <cellStyle name="Обычный 3 3 4 5 4 3" xfId="27669"/>
    <cellStyle name="Обычный 3 3 4 5 4 3 2" xfId="55953"/>
    <cellStyle name="Обычный 3 3 4 5 4 4" xfId="35344"/>
    <cellStyle name="Обычный 3 3 4 5 5" xfId="13684"/>
    <cellStyle name="Обычный 3 3 4 5 5 2" xfId="41969"/>
    <cellStyle name="Обычный 3 3 4 5 6" xfId="15669"/>
    <cellStyle name="Обычный 3 3 4 5 6 2" xfId="43954"/>
    <cellStyle name="Обычный 3 3 4 5 7" xfId="19900"/>
    <cellStyle name="Обычный 3 3 4 5 7 2" xfId="48184"/>
    <cellStyle name="Обычный 3 3 4 5 8" xfId="21201"/>
    <cellStyle name="Обычный 3 3 4 5 8 2" xfId="49485"/>
    <cellStyle name="Обычный 3 3 4 5 9" xfId="27666"/>
    <cellStyle name="Обычный 3 3 4 5 9 2" xfId="55950"/>
    <cellStyle name="Обычный 3 3 4 6" xfId="1746"/>
    <cellStyle name="Обычный 3 3 4 6 2" xfId="3721"/>
    <cellStyle name="Обычный 3 3 4 6 2 2" xfId="13689"/>
    <cellStyle name="Обычный 3 3 4 6 2 2 2" xfId="41974"/>
    <cellStyle name="Обычный 3 3 4 6 2 3" xfId="17869"/>
    <cellStyle name="Обычный 3 3 4 6 2 3 2" xfId="46154"/>
    <cellStyle name="Обычный 3 3 4 6 2 4" xfId="27671"/>
    <cellStyle name="Обычный 3 3 4 6 2 4 2" xfId="55955"/>
    <cellStyle name="Обычный 3 3 4 6 2 5" xfId="32011"/>
    <cellStyle name="Обычный 3 3 4 6 3" xfId="13688"/>
    <cellStyle name="Обычный 3 3 4 6 3 2" xfId="41973"/>
    <cellStyle name="Обычный 3 3 4 6 4" xfId="15894"/>
    <cellStyle name="Обычный 3 3 4 6 4 2" xfId="44179"/>
    <cellStyle name="Обычный 3 3 4 6 5" xfId="27670"/>
    <cellStyle name="Обычный 3 3 4 6 5 2" xfId="55954"/>
    <cellStyle name="Обычный 3 3 4 6 6" xfId="30036"/>
    <cellStyle name="Обычный 3 3 4 6 7" xfId="61193"/>
    <cellStyle name="Обычный 3 3 4 7" xfId="2404"/>
    <cellStyle name="Обычный 3 3 4 7 2" xfId="13690"/>
    <cellStyle name="Обычный 3 3 4 7 2 2" xfId="41975"/>
    <cellStyle name="Обычный 3 3 4 7 3" xfId="16552"/>
    <cellStyle name="Обычный 3 3 4 7 3 2" xfId="44837"/>
    <cellStyle name="Обычный 3 3 4 7 4" xfId="27672"/>
    <cellStyle name="Обычный 3 3 4 7 4 2" xfId="55956"/>
    <cellStyle name="Обычный 3 3 4 7 5" xfId="30694"/>
    <cellStyle name="Обычный 3 3 4 8" xfId="4379"/>
    <cellStyle name="Обычный 3 3 4 8 2" xfId="13691"/>
    <cellStyle name="Обычный 3 3 4 8 2 2" xfId="41976"/>
    <cellStyle name="Обычный 3 3 4 8 3" xfId="18527"/>
    <cellStyle name="Обычный 3 3 4 8 3 2" xfId="46812"/>
    <cellStyle name="Обычный 3 3 4 8 4" xfId="27673"/>
    <cellStyle name="Обычный 3 3 4 8 4 2" xfId="55957"/>
    <cellStyle name="Обычный 3 3 4 8 5" xfId="32669"/>
    <cellStyle name="Обычный 3 3 4 9" xfId="4542"/>
    <cellStyle name="Обычный 3 3 4 9 2" xfId="13692"/>
    <cellStyle name="Обычный 3 3 4 9 2 2" xfId="41977"/>
    <cellStyle name="Обычный 3 3 4 9 3" xfId="18690"/>
    <cellStyle name="Обычный 3 3 4 9 3 2" xfId="46975"/>
    <cellStyle name="Обычный 3 3 4 9 4" xfId="27674"/>
    <cellStyle name="Обычный 3 3 4 9 4 2" xfId="55958"/>
    <cellStyle name="Обычный 3 3 4 9 5" xfId="32832"/>
    <cellStyle name="Обычный 3 3 5" xfId="342"/>
    <cellStyle name="Обычный 3 3 5 10" xfId="5740"/>
    <cellStyle name="Обычный 3 3 5 10 2" xfId="13694"/>
    <cellStyle name="Обычный 3 3 5 10 2 2" xfId="41979"/>
    <cellStyle name="Обычный 3 3 5 10 3" xfId="27676"/>
    <cellStyle name="Обычный 3 3 5 10 3 2" xfId="55960"/>
    <cellStyle name="Обычный 3 3 5 10 4" xfId="34029"/>
    <cellStyle name="Обычный 3 3 5 11" xfId="7058"/>
    <cellStyle name="Обычный 3 3 5 11 2" xfId="13695"/>
    <cellStyle name="Обычный 3 3 5 11 2 2" xfId="41980"/>
    <cellStyle name="Обычный 3 3 5 11 3" xfId="27677"/>
    <cellStyle name="Обычный 3 3 5 11 3 2" xfId="55961"/>
    <cellStyle name="Обычный 3 3 5 11 4" xfId="35345"/>
    <cellStyle name="Обычный 3 3 5 12" xfId="7343"/>
    <cellStyle name="Обычный 3 3 5 12 2" xfId="13696"/>
    <cellStyle name="Обычный 3 3 5 12 2 2" xfId="41981"/>
    <cellStyle name="Обычный 3 3 5 12 3" xfId="27678"/>
    <cellStyle name="Обычный 3 3 5 12 3 2" xfId="55962"/>
    <cellStyle name="Обычный 3 3 5 12 4" xfId="35628"/>
    <cellStyle name="Обычный 3 3 5 13" xfId="13693"/>
    <cellStyle name="Обычный 3 3 5 13 2" xfId="41978"/>
    <cellStyle name="Обычный 3 3 5 14" xfId="14579"/>
    <cellStyle name="Обычный 3 3 5 14 2" xfId="42864"/>
    <cellStyle name="Обычный 3 3 5 15" xfId="18854"/>
    <cellStyle name="Обычный 3 3 5 15 2" xfId="47138"/>
    <cellStyle name="Обычный 3 3 5 16" xfId="21202"/>
    <cellStyle name="Обычный 3 3 5 16 2" xfId="49486"/>
    <cellStyle name="Обычный 3 3 5 17" xfId="27675"/>
    <cellStyle name="Обычный 3 3 5 17 2" xfId="55959"/>
    <cellStyle name="Обычный 3 3 5 18" xfId="28557"/>
    <cellStyle name="Обычный 3 3 5 18 2" xfId="56841"/>
    <cellStyle name="Обычный 3 3 5 19" xfId="28721"/>
    <cellStyle name="Обычный 3 3 5 2" xfId="343"/>
    <cellStyle name="Обычный 3 3 5 2 10" xfId="7059"/>
    <cellStyle name="Обычный 3 3 5 2 10 2" xfId="13698"/>
    <cellStyle name="Обычный 3 3 5 2 10 2 2" xfId="41983"/>
    <cellStyle name="Обычный 3 3 5 2 10 3" xfId="27680"/>
    <cellStyle name="Обычный 3 3 5 2 10 3 2" xfId="55964"/>
    <cellStyle name="Обычный 3 3 5 2 10 4" xfId="35346"/>
    <cellStyle name="Обычный 3 3 5 2 11" xfId="7344"/>
    <cellStyle name="Обычный 3 3 5 2 11 2" xfId="13699"/>
    <cellStyle name="Обычный 3 3 5 2 11 2 2" xfId="41984"/>
    <cellStyle name="Обычный 3 3 5 2 11 3" xfId="27681"/>
    <cellStyle name="Обычный 3 3 5 2 11 3 2" xfId="55965"/>
    <cellStyle name="Обычный 3 3 5 2 11 4" xfId="35629"/>
    <cellStyle name="Обычный 3 3 5 2 12" xfId="13697"/>
    <cellStyle name="Обычный 3 3 5 2 12 2" xfId="41982"/>
    <cellStyle name="Обычный 3 3 5 2 13" xfId="14580"/>
    <cellStyle name="Обычный 3 3 5 2 13 2" xfId="42865"/>
    <cellStyle name="Обычный 3 3 5 2 14" xfId="18855"/>
    <cellStyle name="Обычный 3 3 5 2 14 2" xfId="47139"/>
    <cellStyle name="Обычный 3 3 5 2 15" xfId="21203"/>
    <cellStyle name="Обычный 3 3 5 2 15 2" xfId="49487"/>
    <cellStyle name="Обычный 3 3 5 2 16" xfId="27679"/>
    <cellStyle name="Обычный 3 3 5 2 16 2" xfId="55963"/>
    <cellStyle name="Обычный 3 3 5 2 17" xfId="28558"/>
    <cellStyle name="Обычный 3 3 5 2 17 2" xfId="56842"/>
    <cellStyle name="Обычный 3 3 5 2 18" xfId="28722"/>
    <cellStyle name="Обычный 3 3 5 2 19" xfId="57002"/>
    <cellStyle name="Обычный 3 3 5 2 2" xfId="585"/>
    <cellStyle name="Обычный 3 3 5 2 2 10" xfId="19901"/>
    <cellStyle name="Обычный 3 3 5 2 2 10 2" xfId="48185"/>
    <cellStyle name="Обычный 3 3 5 2 2 11" xfId="21204"/>
    <cellStyle name="Обычный 3 3 5 2 2 11 2" xfId="49488"/>
    <cellStyle name="Обычный 3 3 5 2 2 12" xfId="27682"/>
    <cellStyle name="Обычный 3 3 5 2 2 12 2" xfId="55966"/>
    <cellStyle name="Обычный 3 3 5 2 2 13" xfId="28886"/>
    <cellStyle name="Обычный 3 3 5 2 2 14" xfId="58511"/>
    <cellStyle name="Обычный 3 3 5 2 2 15" xfId="59857"/>
    <cellStyle name="Обычный 3 3 5 2 2 2" xfId="923"/>
    <cellStyle name="Обычный 3 3 5 2 2 2 10" xfId="21205"/>
    <cellStyle name="Обычный 3 3 5 2 2 2 10 2" xfId="49489"/>
    <cellStyle name="Обычный 3 3 5 2 2 2 11" xfId="27683"/>
    <cellStyle name="Обычный 3 3 5 2 2 2 11 2" xfId="55967"/>
    <cellStyle name="Обычный 3 3 5 2 2 2 12" xfId="29215"/>
    <cellStyle name="Обычный 3 3 5 2 2 2 13" xfId="58512"/>
    <cellStyle name="Обычный 3 3 5 2 2 2 14" xfId="59858"/>
    <cellStyle name="Обычный 3 3 5 2 2 2 2" xfId="1531"/>
    <cellStyle name="Обычный 3 3 5 2 2 2 2 10" xfId="29822"/>
    <cellStyle name="Обычный 3 3 5 2 2 2 2 11" xfId="58513"/>
    <cellStyle name="Обычный 3 3 5 2 2 2 2 12" xfId="59859"/>
    <cellStyle name="Обычный 3 3 5 2 2 2 2 2" xfId="3507"/>
    <cellStyle name="Обычный 3 3 5 2 2 2 2 2 2" xfId="13703"/>
    <cellStyle name="Обычный 3 3 5 2 2 2 2 2 2 2" xfId="41988"/>
    <cellStyle name="Обычный 3 3 5 2 2 2 2 2 3" xfId="17655"/>
    <cellStyle name="Обычный 3 3 5 2 2 2 2 2 3 2" xfId="45940"/>
    <cellStyle name="Обычный 3 3 5 2 2 2 2 2 4" xfId="27685"/>
    <cellStyle name="Обычный 3 3 5 2 2 2 2 2 4 2" xfId="55969"/>
    <cellStyle name="Обычный 3 3 5 2 2 2 2 2 5" xfId="31797"/>
    <cellStyle name="Обычный 3 3 5 2 2 2 2 2 6" xfId="61213"/>
    <cellStyle name="Обычный 3 3 5 2 2 2 2 3" xfId="5744"/>
    <cellStyle name="Обычный 3 3 5 2 2 2 2 3 2" xfId="13704"/>
    <cellStyle name="Обычный 3 3 5 2 2 2 2 3 2 2" xfId="41989"/>
    <cellStyle name="Обычный 3 3 5 2 2 2 2 3 3" xfId="27686"/>
    <cellStyle name="Обычный 3 3 5 2 2 2 2 3 3 2" xfId="55970"/>
    <cellStyle name="Обычный 3 3 5 2 2 2 2 3 4" xfId="34033"/>
    <cellStyle name="Обычный 3 3 5 2 2 2 2 4" xfId="7062"/>
    <cellStyle name="Обычный 3 3 5 2 2 2 2 4 2" xfId="13705"/>
    <cellStyle name="Обычный 3 3 5 2 2 2 2 4 2 2" xfId="41990"/>
    <cellStyle name="Обычный 3 3 5 2 2 2 2 4 3" xfId="27687"/>
    <cellStyle name="Обычный 3 3 5 2 2 2 2 4 3 2" xfId="55971"/>
    <cellStyle name="Обычный 3 3 5 2 2 2 2 4 4" xfId="35349"/>
    <cellStyle name="Обычный 3 3 5 2 2 2 2 5" xfId="13702"/>
    <cellStyle name="Обычный 3 3 5 2 2 2 2 5 2" xfId="41987"/>
    <cellStyle name="Обычный 3 3 5 2 2 2 2 6" xfId="15680"/>
    <cellStyle name="Обычный 3 3 5 2 2 2 2 6 2" xfId="43965"/>
    <cellStyle name="Обычный 3 3 5 2 2 2 2 7" xfId="19903"/>
    <cellStyle name="Обычный 3 3 5 2 2 2 2 7 2" xfId="48187"/>
    <cellStyle name="Обычный 3 3 5 2 2 2 2 8" xfId="21206"/>
    <cellStyle name="Обычный 3 3 5 2 2 2 2 8 2" xfId="49490"/>
    <cellStyle name="Обычный 3 3 5 2 2 2 2 9" xfId="27684"/>
    <cellStyle name="Обычный 3 3 5 2 2 2 2 9 2" xfId="55968"/>
    <cellStyle name="Обычный 3 3 5 2 2 2 3" xfId="2242"/>
    <cellStyle name="Обычный 3 3 5 2 2 2 3 2" xfId="4217"/>
    <cellStyle name="Обычный 3 3 5 2 2 2 3 2 2" xfId="13707"/>
    <cellStyle name="Обычный 3 3 5 2 2 2 3 2 2 2" xfId="41992"/>
    <cellStyle name="Обычный 3 3 5 2 2 2 3 2 3" xfId="18365"/>
    <cellStyle name="Обычный 3 3 5 2 2 2 3 2 3 2" xfId="46650"/>
    <cellStyle name="Обычный 3 3 5 2 2 2 3 2 4" xfId="27689"/>
    <cellStyle name="Обычный 3 3 5 2 2 2 3 2 4 2" xfId="55973"/>
    <cellStyle name="Обычный 3 3 5 2 2 2 3 2 5" xfId="32507"/>
    <cellStyle name="Обычный 3 3 5 2 2 2 3 3" xfId="13706"/>
    <cellStyle name="Обычный 3 3 5 2 2 2 3 3 2" xfId="41991"/>
    <cellStyle name="Обычный 3 3 5 2 2 2 3 4" xfId="16390"/>
    <cellStyle name="Обычный 3 3 5 2 2 2 3 4 2" xfId="44675"/>
    <cellStyle name="Обычный 3 3 5 2 2 2 3 5" xfId="27688"/>
    <cellStyle name="Обычный 3 3 5 2 2 2 3 5 2" xfId="55972"/>
    <cellStyle name="Обычный 3 3 5 2 2 2 3 6" xfId="30532"/>
    <cellStyle name="Обычный 3 3 5 2 2 2 3 7" xfId="61212"/>
    <cellStyle name="Обычный 3 3 5 2 2 2 4" xfId="2900"/>
    <cellStyle name="Обычный 3 3 5 2 2 2 4 2" xfId="13708"/>
    <cellStyle name="Обычный 3 3 5 2 2 2 4 2 2" xfId="41993"/>
    <cellStyle name="Обычный 3 3 5 2 2 2 4 3" xfId="17048"/>
    <cellStyle name="Обычный 3 3 5 2 2 2 4 3 2" xfId="45333"/>
    <cellStyle name="Обычный 3 3 5 2 2 2 4 4" xfId="27690"/>
    <cellStyle name="Обычный 3 3 5 2 2 2 4 4 2" xfId="55974"/>
    <cellStyle name="Обычный 3 3 5 2 2 2 4 5" xfId="31190"/>
    <cellStyle name="Обычный 3 3 5 2 2 2 5" xfId="5743"/>
    <cellStyle name="Обычный 3 3 5 2 2 2 5 2" xfId="13709"/>
    <cellStyle name="Обычный 3 3 5 2 2 2 5 2 2" xfId="41994"/>
    <cellStyle name="Обычный 3 3 5 2 2 2 5 3" xfId="27691"/>
    <cellStyle name="Обычный 3 3 5 2 2 2 5 3 2" xfId="55975"/>
    <cellStyle name="Обычный 3 3 5 2 2 2 5 4" xfId="34032"/>
    <cellStyle name="Обычный 3 3 5 2 2 2 6" xfId="7061"/>
    <cellStyle name="Обычный 3 3 5 2 2 2 6 2" xfId="13710"/>
    <cellStyle name="Обычный 3 3 5 2 2 2 6 2 2" xfId="41995"/>
    <cellStyle name="Обычный 3 3 5 2 2 2 6 3" xfId="27692"/>
    <cellStyle name="Обычный 3 3 5 2 2 2 6 3 2" xfId="55976"/>
    <cellStyle name="Обычный 3 3 5 2 2 2 6 4" xfId="35348"/>
    <cellStyle name="Обычный 3 3 5 2 2 2 7" xfId="13701"/>
    <cellStyle name="Обычный 3 3 5 2 2 2 7 2" xfId="41986"/>
    <cellStyle name="Обычный 3 3 5 2 2 2 8" xfId="15073"/>
    <cellStyle name="Обычный 3 3 5 2 2 2 8 2" xfId="43358"/>
    <cellStyle name="Обычный 3 3 5 2 2 2 9" xfId="19902"/>
    <cellStyle name="Обычный 3 3 5 2 2 2 9 2" xfId="48186"/>
    <cellStyle name="Обычный 3 3 5 2 2 3" xfId="1530"/>
    <cellStyle name="Обычный 3 3 5 2 2 3 10" xfId="29821"/>
    <cellStyle name="Обычный 3 3 5 2 2 3 11" xfId="58514"/>
    <cellStyle name="Обычный 3 3 5 2 2 3 12" xfId="59860"/>
    <cellStyle name="Обычный 3 3 5 2 2 3 2" xfId="3506"/>
    <cellStyle name="Обычный 3 3 5 2 2 3 2 2" xfId="13712"/>
    <cellStyle name="Обычный 3 3 5 2 2 3 2 2 2" xfId="41997"/>
    <cellStyle name="Обычный 3 3 5 2 2 3 2 3" xfId="17654"/>
    <cellStyle name="Обычный 3 3 5 2 2 3 2 3 2" xfId="45939"/>
    <cellStyle name="Обычный 3 3 5 2 2 3 2 4" xfId="27694"/>
    <cellStyle name="Обычный 3 3 5 2 2 3 2 4 2" xfId="55978"/>
    <cellStyle name="Обычный 3 3 5 2 2 3 2 5" xfId="31796"/>
    <cellStyle name="Обычный 3 3 5 2 2 3 2 6" xfId="61214"/>
    <cellStyle name="Обычный 3 3 5 2 2 3 3" xfId="5745"/>
    <cellStyle name="Обычный 3 3 5 2 2 3 3 2" xfId="13713"/>
    <cellStyle name="Обычный 3 3 5 2 2 3 3 2 2" xfId="41998"/>
    <cellStyle name="Обычный 3 3 5 2 2 3 3 3" xfId="27695"/>
    <cellStyle name="Обычный 3 3 5 2 2 3 3 3 2" xfId="55979"/>
    <cellStyle name="Обычный 3 3 5 2 2 3 3 4" xfId="34034"/>
    <cellStyle name="Обычный 3 3 5 2 2 3 4" xfId="7063"/>
    <cellStyle name="Обычный 3 3 5 2 2 3 4 2" xfId="13714"/>
    <cellStyle name="Обычный 3 3 5 2 2 3 4 2 2" xfId="41999"/>
    <cellStyle name="Обычный 3 3 5 2 2 3 4 3" xfId="27696"/>
    <cellStyle name="Обычный 3 3 5 2 2 3 4 3 2" xfId="55980"/>
    <cellStyle name="Обычный 3 3 5 2 2 3 4 4" xfId="35350"/>
    <cellStyle name="Обычный 3 3 5 2 2 3 5" xfId="13711"/>
    <cellStyle name="Обычный 3 3 5 2 2 3 5 2" xfId="41996"/>
    <cellStyle name="Обычный 3 3 5 2 2 3 6" xfId="15679"/>
    <cellStyle name="Обычный 3 3 5 2 2 3 6 2" xfId="43964"/>
    <cellStyle name="Обычный 3 3 5 2 2 3 7" xfId="19904"/>
    <cellStyle name="Обычный 3 3 5 2 2 3 7 2" xfId="48188"/>
    <cellStyle name="Обычный 3 3 5 2 2 3 8" xfId="21207"/>
    <cellStyle name="Обычный 3 3 5 2 2 3 8 2" xfId="49491"/>
    <cellStyle name="Обычный 3 3 5 2 2 3 9" xfId="27693"/>
    <cellStyle name="Обычный 3 3 5 2 2 3 9 2" xfId="55977"/>
    <cellStyle name="Обычный 3 3 5 2 2 4" xfId="1913"/>
    <cellStyle name="Обычный 3 3 5 2 2 4 2" xfId="3888"/>
    <cellStyle name="Обычный 3 3 5 2 2 4 2 2" xfId="13716"/>
    <cellStyle name="Обычный 3 3 5 2 2 4 2 2 2" xfId="42001"/>
    <cellStyle name="Обычный 3 3 5 2 2 4 2 3" xfId="18036"/>
    <cellStyle name="Обычный 3 3 5 2 2 4 2 3 2" xfId="46321"/>
    <cellStyle name="Обычный 3 3 5 2 2 4 2 4" xfId="27698"/>
    <cellStyle name="Обычный 3 3 5 2 2 4 2 4 2" xfId="55982"/>
    <cellStyle name="Обычный 3 3 5 2 2 4 2 5" xfId="32178"/>
    <cellStyle name="Обычный 3 3 5 2 2 4 3" xfId="13715"/>
    <cellStyle name="Обычный 3 3 5 2 2 4 3 2" xfId="42000"/>
    <cellStyle name="Обычный 3 3 5 2 2 4 4" xfId="16061"/>
    <cellStyle name="Обычный 3 3 5 2 2 4 4 2" xfId="44346"/>
    <cellStyle name="Обычный 3 3 5 2 2 4 5" xfId="27697"/>
    <cellStyle name="Обычный 3 3 5 2 2 4 5 2" xfId="55981"/>
    <cellStyle name="Обычный 3 3 5 2 2 4 6" xfId="30203"/>
    <cellStyle name="Обычный 3 3 5 2 2 4 7" xfId="61211"/>
    <cellStyle name="Обычный 3 3 5 2 2 5" xfId="2571"/>
    <cellStyle name="Обычный 3 3 5 2 2 5 2" xfId="13717"/>
    <cellStyle name="Обычный 3 3 5 2 2 5 2 2" xfId="42002"/>
    <cellStyle name="Обычный 3 3 5 2 2 5 3" xfId="16719"/>
    <cellStyle name="Обычный 3 3 5 2 2 5 3 2" xfId="45004"/>
    <cellStyle name="Обычный 3 3 5 2 2 5 4" xfId="27699"/>
    <cellStyle name="Обычный 3 3 5 2 2 5 4 2" xfId="55983"/>
    <cellStyle name="Обычный 3 3 5 2 2 5 5" xfId="30861"/>
    <cellStyle name="Обычный 3 3 5 2 2 6" xfId="5742"/>
    <cellStyle name="Обычный 3 3 5 2 2 6 2" xfId="13718"/>
    <cellStyle name="Обычный 3 3 5 2 2 6 2 2" xfId="42003"/>
    <cellStyle name="Обычный 3 3 5 2 2 6 3" xfId="27700"/>
    <cellStyle name="Обычный 3 3 5 2 2 6 3 2" xfId="55984"/>
    <cellStyle name="Обычный 3 3 5 2 2 6 4" xfId="34031"/>
    <cellStyle name="Обычный 3 3 5 2 2 7" xfId="7060"/>
    <cellStyle name="Обычный 3 3 5 2 2 7 2" xfId="13719"/>
    <cellStyle name="Обычный 3 3 5 2 2 7 2 2" xfId="42004"/>
    <cellStyle name="Обычный 3 3 5 2 2 7 3" xfId="27701"/>
    <cellStyle name="Обычный 3 3 5 2 2 7 3 2" xfId="55985"/>
    <cellStyle name="Обычный 3 3 5 2 2 7 4" xfId="35347"/>
    <cellStyle name="Обычный 3 3 5 2 2 8" xfId="13700"/>
    <cellStyle name="Обычный 3 3 5 2 2 8 2" xfId="41985"/>
    <cellStyle name="Обычный 3 3 5 2 2 9" xfId="14744"/>
    <cellStyle name="Обычный 3 3 5 2 2 9 2" xfId="43029"/>
    <cellStyle name="Обычный 3 3 5 2 20" xfId="57296"/>
    <cellStyle name="Обычный 3 3 5 2 21" xfId="58510"/>
    <cellStyle name="Обычный 3 3 5 2 22" xfId="59856"/>
    <cellStyle name="Обычный 3 3 5 2 3" xfId="757"/>
    <cellStyle name="Обычный 3 3 5 2 3 10" xfId="21208"/>
    <cellStyle name="Обычный 3 3 5 2 3 10 2" xfId="49492"/>
    <cellStyle name="Обычный 3 3 5 2 3 11" xfId="27702"/>
    <cellStyle name="Обычный 3 3 5 2 3 11 2" xfId="55986"/>
    <cellStyle name="Обычный 3 3 5 2 3 12" xfId="29051"/>
    <cellStyle name="Обычный 3 3 5 2 3 13" xfId="58515"/>
    <cellStyle name="Обычный 3 3 5 2 3 14" xfId="59861"/>
    <cellStyle name="Обычный 3 3 5 2 3 2" xfId="1532"/>
    <cellStyle name="Обычный 3 3 5 2 3 2 10" xfId="29823"/>
    <cellStyle name="Обычный 3 3 5 2 3 2 11" xfId="58516"/>
    <cellStyle name="Обычный 3 3 5 2 3 2 12" xfId="59862"/>
    <cellStyle name="Обычный 3 3 5 2 3 2 2" xfId="3508"/>
    <cellStyle name="Обычный 3 3 5 2 3 2 2 2" xfId="13722"/>
    <cellStyle name="Обычный 3 3 5 2 3 2 2 2 2" xfId="42007"/>
    <cellStyle name="Обычный 3 3 5 2 3 2 2 3" xfId="17656"/>
    <cellStyle name="Обычный 3 3 5 2 3 2 2 3 2" xfId="45941"/>
    <cellStyle name="Обычный 3 3 5 2 3 2 2 4" xfId="27704"/>
    <cellStyle name="Обычный 3 3 5 2 3 2 2 4 2" xfId="55988"/>
    <cellStyle name="Обычный 3 3 5 2 3 2 2 5" xfId="31798"/>
    <cellStyle name="Обычный 3 3 5 2 3 2 2 6" xfId="61216"/>
    <cellStyle name="Обычный 3 3 5 2 3 2 3" xfId="5747"/>
    <cellStyle name="Обычный 3 3 5 2 3 2 3 2" xfId="13723"/>
    <cellStyle name="Обычный 3 3 5 2 3 2 3 2 2" xfId="42008"/>
    <cellStyle name="Обычный 3 3 5 2 3 2 3 3" xfId="27705"/>
    <cellStyle name="Обычный 3 3 5 2 3 2 3 3 2" xfId="55989"/>
    <cellStyle name="Обычный 3 3 5 2 3 2 3 4" xfId="34036"/>
    <cellStyle name="Обычный 3 3 5 2 3 2 4" xfId="7065"/>
    <cellStyle name="Обычный 3 3 5 2 3 2 4 2" xfId="13724"/>
    <cellStyle name="Обычный 3 3 5 2 3 2 4 2 2" xfId="42009"/>
    <cellStyle name="Обычный 3 3 5 2 3 2 4 3" xfId="27706"/>
    <cellStyle name="Обычный 3 3 5 2 3 2 4 3 2" xfId="55990"/>
    <cellStyle name="Обычный 3 3 5 2 3 2 4 4" xfId="35352"/>
    <cellStyle name="Обычный 3 3 5 2 3 2 5" xfId="13721"/>
    <cellStyle name="Обычный 3 3 5 2 3 2 5 2" xfId="42006"/>
    <cellStyle name="Обычный 3 3 5 2 3 2 6" xfId="15681"/>
    <cellStyle name="Обычный 3 3 5 2 3 2 6 2" xfId="43966"/>
    <cellStyle name="Обычный 3 3 5 2 3 2 7" xfId="19906"/>
    <cellStyle name="Обычный 3 3 5 2 3 2 7 2" xfId="48190"/>
    <cellStyle name="Обычный 3 3 5 2 3 2 8" xfId="21209"/>
    <cellStyle name="Обычный 3 3 5 2 3 2 8 2" xfId="49493"/>
    <cellStyle name="Обычный 3 3 5 2 3 2 9" xfId="27703"/>
    <cellStyle name="Обычный 3 3 5 2 3 2 9 2" xfId="55987"/>
    <cellStyle name="Обычный 3 3 5 2 3 3" xfId="2078"/>
    <cellStyle name="Обычный 3 3 5 2 3 3 2" xfId="4053"/>
    <cellStyle name="Обычный 3 3 5 2 3 3 2 2" xfId="13726"/>
    <cellStyle name="Обычный 3 3 5 2 3 3 2 2 2" xfId="42011"/>
    <cellStyle name="Обычный 3 3 5 2 3 3 2 3" xfId="18201"/>
    <cellStyle name="Обычный 3 3 5 2 3 3 2 3 2" xfId="46486"/>
    <cellStyle name="Обычный 3 3 5 2 3 3 2 4" xfId="27708"/>
    <cellStyle name="Обычный 3 3 5 2 3 3 2 4 2" xfId="55992"/>
    <cellStyle name="Обычный 3 3 5 2 3 3 2 5" xfId="32343"/>
    <cellStyle name="Обычный 3 3 5 2 3 3 3" xfId="13725"/>
    <cellStyle name="Обычный 3 3 5 2 3 3 3 2" xfId="42010"/>
    <cellStyle name="Обычный 3 3 5 2 3 3 4" xfId="16226"/>
    <cellStyle name="Обычный 3 3 5 2 3 3 4 2" xfId="44511"/>
    <cellStyle name="Обычный 3 3 5 2 3 3 5" xfId="27707"/>
    <cellStyle name="Обычный 3 3 5 2 3 3 5 2" xfId="55991"/>
    <cellStyle name="Обычный 3 3 5 2 3 3 6" xfId="30368"/>
    <cellStyle name="Обычный 3 3 5 2 3 3 7" xfId="61215"/>
    <cellStyle name="Обычный 3 3 5 2 3 4" xfId="2736"/>
    <cellStyle name="Обычный 3 3 5 2 3 4 2" xfId="13727"/>
    <cellStyle name="Обычный 3 3 5 2 3 4 2 2" xfId="42012"/>
    <cellStyle name="Обычный 3 3 5 2 3 4 3" xfId="16884"/>
    <cellStyle name="Обычный 3 3 5 2 3 4 3 2" xfId="45169"/>
    <cellStyle name="Обычный 3 3 5 2 3 4 4" xfId="27709"/>
    <cellStyle name="Обычный 3 3 5 2 3 4 4 2" xfId="55993"/>
    <cellStyle name="Обычный 3 3 5 2 3 4 5" xfId="31026"/>
    <cellStyle name="Обычный 3 3 5 2 3 5" xfId="5746"/>
    <cellStyle name="Обычный 3 3 5 2 3 5 2" xfId="13728"/>
    <cellStyle name="Обычный 3 3 5 2 3 5 2 2" xfId="42013"/>
    <cellStyle name="Обычный 3 3 5 2 3 5 3" xfId="27710"/>
    <cellStyle name="Обычный 3 3 5 2 3 5 3 2" xfId="55994"/>
    <cellStyle name="Обычный 3 3 5 2 3 5 4" xfId="34035"/>
    <cellStyle name="Обычный 3 3 5 2 3 6" xfId="7064"/>
    <cellStyle name="Обычный 3 3 5 2 3 6 2" xfId="13729"/>
    <cellStyle name="Обычный 3 3 5 2 3 6 2 2" xfId="42014"/>
    <cellStyle name="Обычный 3 3 5 2 3 6 3" xfId="27711"/>
    <cellStyle name="Обычный 3 3 5 2 3 6 3 2" xfId="55995"/>
    <cellStyle name="Обычный 3 3 5 2 3 6 4" xfId="35351"/>
    <cellStyle name="Обычный 3 3 5 2 3 7" xfId="13720"/>
    <cellStyle name="Обычный 3 3 5 2 3 7 2" xfId="42005"/>
    <cellStyle name="Обычный 3 3 5 2 3 8" xfId="14909"/>
    <cellStyle name="Обычный 3 3 5 2 3 8 2" xfId="43194"/>
    <cellStyle name="Обычный 3 3 5 2 3 9" xfId="19905"/>
    <cellStyle name="Обычный 3 3 5 2 3 9 2" xfId="48189"/>
    <cellStyle name="Обычный 3 3 5 2 4" xfId="1529"/>
    <cellStyle name="Обычный 3 3 5 2 4 10" xfId="29820"/>
    <cellStyle name="Обычный 3 3 5 2 4 11" xfId="58517"/>
    <cellStyle name="Обычный 3 3 5 2 4 12" xfId="59863"/>
    <cellStyle name="Обычный 3 3 5 2 4 2" xfId="3505"/>
    <cellStyle name="Обычный 3 3 5 2 4 2 2" xfId="13731"/>
    <cellStyle name="Обычный 3 3 5 2 4 2 2 2" xfId="42016"/>
    <cellStyle name="Обычный 3 3 5 2 4 2 3" xfId="17653"/>
    <cellStyle name="Обычный 3 3 5 2 4 2 3 2" xfId="45938"/>
    <cellStyle name="Обычный 3 3 5 2 4 2 4" xfId="27713"/>
    <cellStyle name="Обычный 3 3 5 2 4 2 4 2" xfId="55997"/>
    <cellStyle name="Обычный 3 3 5 2 4 2 5" xfId="31795"/>
    <cellStyle name="Обычный 3 3 5 2 4 2 6" xfId="61217"/>
    <cellStyle name="Обычный 3 3 5 2 4 3" xfId="5748"/>
    <cellStyle name="Обычный 3 3 5 2 4 3 2" xfId="13732"/>
    <cellStyle name="Обычный 3 3 5 2 4 3 2 2" xfId="42017"/>
    <cellStyle name="Обычный 3 3 5 2 4 3 3" xfId="27714"/>
    <cellStyle name="Обычный 3 3 5 2 4 3 3 2" xfId="55998"/>
    <cellStyle name="Обычный 3 3 5 2 4 3 4" xfId="34037"/>
    <cellStyle name="Обычный 3 3 5 2 4 4" xfId="7066"/>
    <cellStyle name="Обычный 3 3 5 2 4 4 2" xfId="13733"/>
    <cellStyle name="Обычный 3 3 5 2 4 4 2 2" xfId="42018"/>
    <cellStyle name="Обычный 3 3 5 2 4 4 3" xfId="27715"/>
    <cellStyle name="Обычный 3 3 5 2 4 4 3 2" xfId="55999"/>
    <cellStyle name="Обычный 3 3 5 2 4 4 4" xfId="35353"/>
    <cellStyle name="Обычный 3 3 5 2 4 5" xfId="13730"/>
    <cellStyle name="Обычный 3 3 5 2 4 5 2" xfId="42015"/>
    <cellStyle name="Обычный 3 3 5 2 4 6" xfId="15678"/>
    <cellStyle name="Обычный 3 3 5 2 4 6 2" xfId="43963"/>
    <cellStyle name="Обычный 3 3 5 2 4 7" xfId="19907"/>
    <cellStyle name="Обычный 3 3 5 2 4 7 2" xfId="48191"/>
    <cellStyle name="Обычный 3 3 5 2 4 8" xfId="21210"/>
    <cellStyle name="Обычный 3 3 5 2 4 8 2" xfId="49494"/>
    <cellStyle name="Обычный 3 3 5 2 4 9" xfId="27712"/>
    <cellStyle name="Обычный 3 3 5 2 4 9 2" xfId="55996"/>
    <cellStyle name="Обычный 3 3 5 2 5" xfId="1749"/>
    <cellStyle name="Обычный 3 3 5 2 5 2" xfId="3724"/>
    <cellStyle name="Обычный 3 3 5 2 5 2 2" xfId="13735"/>
    <cellStyle name="Обычный 3 3 5 2 5 2 2 2" xfId="42020"/>
    <cellStyle name="Обычный 3 3 5 2 5 2 3" xfId="17872"/>
    <cellStyle name="Обычный 3 3 5 2 5 2 3 2" xfId="46157"/>
    <cellStyle name="Обычный 3 3 5 2 5 2 4" xfId="27717"/>
    <cellStyle name="Обычный 3 3 5 2 5 2 4 2" xfId="56001"/>
    <cellStyle name="Обычный 3 3 5 2 5 2 5" xfId="32014"/>
    <cellStyle name="Обычный 3 3 5 2 5 3" xfId="13734"/>
    <cellStyle name="Обычный 3 3 5 2 5 3 2" xfId="42019"/>
    <cellStyle name="Обычный 3 3 5 2 5 4" xfId="15897"/>
    <cellStyle name="Обычный 3 3 5 2 5 4 2" xfId="44182"/>
    <cellStyle name="Обычный 3 3 5 2 5 5" xfId="27716"/>
    <cellStyle name="Обычный 3 3 5 2 5 5 2" xfId="56000"/>
    <cellStyle name="Обычный 3 3 5 2 5 6" xfId="30039"/>
    <cellStyle name="Обычный 3 3 5 2 5 7" xfId="61210"/>
    <cellStyle name="Обычный 3 3 5 2 6" xfId="2407"/>
    <cellStyle name="Обычный 3 3 5 2 6 2" xfId="13736"/>
    <cellStyle name="Обычный 3 3 5 2 6 2 2" xfId="42021"/>
    <cellStyle name="Обычный 3 3 5 2 6 3" xfId="16555"/>
    <cellStyle name="Обычный 3 3 5 2 6 3 2" xfId="44840"/>
    <cellStyle name="Обычный 3 3 5 2 6 4" xfId="27718"/>
    <cellStyle name="Обычный 3 3 5 2 6 4 2" xfId="56002"/>
    <cellStyle name="Обычный 3 3 5 2 6 5" xfId="30697"/>
    <cellStyle name="Обычный 3 3 5 2 7" xfId="4382"/>
    <cellStyle name="Обычный 3 3 5 2 7 2" xfId="13737"/>
    <cellStyle name="Обычный 3 3 5 2 7 2 2" xfId="42022"/>
    <cellStyle name="Обычный 3 3 5 2 7 3" xfId="18530"/>
    <cellStyle name="Обычный 3 3 5 2 7 3 2" xfId="46815"/>
    <cellStyle name="Обычный 3 3 5 2 7 4" xfId="27719"/>
    <cellStyle name="Обычный 3 3 5 2 7 4 2" xfId="56003"/>
    <cellStyle name="Обычный 3 3 5 2 7 5" xfId="32672"/>
    <cellStyle name="Обычный 3 3 5 2 8" xfId="4545"/>
    <cellStyle name="Обычный 3 3 5 2 8 2" xfId="13738"/>
    <cellStyle name="Обычный 3 3 5 2 8 2 2" xfId="42023"/>
    <cellStyle name="Обычный 3 3 5 2 8 3" xfId="18693"/>
    <cellStyle name="Обычный 3 3 5 2 8 3 2" xfId="46978"/>
    <cellStyle name="Обычный 3 3 5 2 8 4" xfId="27720"/>
    <cellStyle name="Обычный 3 3 5 2 8 4 2" xfId="56004"/>
    <cellStyle name="Обычный 3 3 5 2 8 5" xfId="32835"/>
    <cellStyle name="Обычный 3 3 5 2 9" xfId="5741"/>
    <cellStyle name="Обычный 3 3 5 2 9 2" xfId="13739"/>
    <cellStyle name="Обычный 3 3 5 2 9 2 2" xfId="42024"/>
    <cellStyle name="Обычный 3 3 5 2 9 3" xfId="27721"/>
    <cellStyle name="Обычный 3 3 5 2 9 3 2" xfId="56005"/>
    <cellStyle name="Обычный 3 3 5 2 9 4" xfId="34030"/>
    <cellStyle name="Обычный 3 3 5 20" xfId="57001"/>
    <cellStyle name="Обычный 3 3 5 21" xfId="57295"/>
    <cellStyle name="Обычный 3 3 5 22" xfId="58509"/>
    <cellStyle name="Обычный 3 3 5 23" xfId="59855"/>
    <cellStyle name="Обычный 3 3 5 3" xfId="584"/>
    <cellStyle name="Обычный 3 3 5 3 10" xfId="19908"/>
    <cellStyle name="Обычный 3 3 5 3 10 2" xfId="48192"/>
    <cellStyle name="Обычный 3 3 5 3 11" xfId="21211"/>
    <cellStyle name="Обычный 3 3 5 3 11 2" xfId="49495"/>
    <cellStyle name="Обычный 3 3 5 3 12" xfId="27722"/>
    <cellStyle name="Обычный 3 3 5 3 12 2" xfId="56006"/>
    <cellStyle name="Обычный 3 3 5 3 13" xfId="28885"/>
    <cellStyle name="Обычный 3 3 5 3 14" xfId="58518"/>
    <cellStyle name="Обычный 3 3 5 3 15" xfId="59864"/>
    <cellStyle name="Обычный 3 3 5 3 2" xfId="922"/>
    <cellStyle name="Обычный 3 3 5 3 2 10" xfId="21212"/>
    <cellStyle name="Обычный 3 3 5 3 2 10 2" xfId="49496"/>
    <cellStyle name="Обычный 3 3 5 3 2 11" xfId="27723"/>
    <cellStyle name="Обычный 3 3 5 3 2 11 2" xfId="56007"/>
    <cellStyle name="Обычный 3 3 5 3 2 12" xfId="29214"/>
    <cellStyle name="Обычный 3 3 5 3 2 13" xfId="58519"/>
    <cellStyle name="Обычный 3 3 5 3 2 14" xfId="59865"/>
    <cellStyle name="Обычный 3 3 5 3 2 2" xfId="1534"/>
    <cellStyle name="Обычный 3 3 5 3 2 2 10" xfId="29825"/>
    <cellStyle name="Обычный 3 3 5 3 2 2 11" xfId="58520"/>
    <cellStyle name="Обычный 3 3 5 3 2 2 12" xfId="59866"/>
    <cellStyle name="Обычный 3 3 5 3 2 2 2" xfId="3510"/>
    <cellStyle name="Обычный 3 3 5 3 2 2 2 2" xfId="13743"/>
    <cellStyle name="Обычный 3 3 5 3 2 2 2 2 2" xfId="42028"/>
    <cellStyle name="Обычный 3 3 5 3 2 2 2 3" xfId="17658"/>
    <cellStyle name="Обычный 3 3 5 3 2 2 2 3 2" xfId="45943"/>
    <cellStyle name="Обычный 3 3 5 3 2 2 2 4" xfId="27725"/>
    <cellStyle name="Обычный 3 3 5 3 2 2 2 4 2" xfId="56009"/>
    <cellStyle name="Обычный 3 3 5 3 2 2 2 5" xfId="31800"/>
    <cellStyle name="Обычный 3 3 5 3 2 2 2 6" xfId="61220"/>
    <cellStyle name="Обычный 3 3 5 3 2 2 3" xfId="5751"/>
    <cellStyle name="Обычный 3 3 5 3 2 2 3 2" xfId="13744"/>
    <cellStyle name="Обычный 3 3 5 3 2 2 3 2 2" xfId="42029"/>
    <cellStyle name="Обычный 3 3 5 3 2 2 3 3" xfId="27726"/>
    <cellStyle name="Обычный 3 3 5 3 2 2 3 3 2" xfId="56010"/>
    <cellStyle name="Обычный 3 3 5 3 2 2 3 4" xfId="34040"/>
    <cellStyle name="Обычный 3 3 5 3 2 2 4" xfId="7069"/>
    <cellStyle name="Обычный 3 3 5 3 2 2 4 2" xfId="13745"/>
    <cellStyle name="Обычный 3 3 5 3 2 2 4 2 2" xfId="42030"/>
    <cellStyle name="Обычный 3 3 5 3 2 2 4 3" xfId="27727"/>
    <cellStyle name="Обычный 3 3 5 3 2 2 4 3 2" xfId="56011"/>
    <cellStyle name="Обычный 3 3 5 3 2 2 4 4" xfId="35356"/>
    <cellStyle name="Обычный 3 3 5 3 2 2 5" xfId="13742"/>
    <cellStyle name="Обычный 3 3 5 3 2 2 5 2" xfId="42027"/>
    <cellStyle name="Обычный 3 3 5 3 2 2 6" xfId="15683"/>
    <cellStyle name="Обычный 3 3 5 3 2 2 6 2" xfId="43968"/>
    <cellStyle name="Обычный 3 3 5 3 2 2 7" xfId="19910"/>
    <cellStyle name="Обычный 3 3 5 3 2 2 7 2" xfId="48194"/>
    <cellStyle name="Обычный 3 3 5 3 2 2 8" xfId="21213"/>
    <cellStyle name="Обычный 3 3 5 3 2 2 8 2" xfId="49497"/>
    <cellStyle name="Обычный 3 3 5 3 2 2 9" xfId="27724"/>
    <cellStyle name="Обычный 3 3 5 3 2 2 9 2" xfId="56008"/>
    <cellStyle name="Обычный 3 3 5 3 2 3" xfId="2241"/>
    <cellStyle name="Обычный 3 3 5 3 2 3 2" xfId="4216"/>
    <cellStyle name="Обычный 3 3 5 3 2 3 2 2" xfId="13747"/>
    <cellStyle name="Обычный 3 3 5 3 2 3 2 2 2" xfId="42032"/>
    <cellStyle name="Обычный 3 3 5 3 2 3 2 3" xfId="18364"/>
    <cellStyle name="Обычный 3 3 5 3 2 3 2 3 2" xfId="46649"/>
    <cellStyle name="Обычный 3 3 5 3 2 3 2 4" xfId="27729"/>
    <cellStyle name="Обычный 3 3 5 3 2 3 2 4 2" xfId="56013"/>
    <cellStyle name="Обычный 3 3 5 3 2 3 2 5" xfId="32506"/>
    <cellStyle name="Обычный 3 3 5 3 2 3 3" xfId="13746"/>
    <cellStyle name="Обычный 3 3 5 3 2 3 3 2" xfId="42031"/>
    <cellStyle name="Обычный 3 3 5 3 2 3 4" xfId="16389"/>
    <cellStyle name="Обычный 3 3 5 3 2 3 4 2" xfId="44674"/>
    <cellStyle name="Обычный 3 3 5 3 2 3 5" xfId="27728"/>
    <cellStyle name="Обычный 3 3 5 3 2 3 5 2" xfId="56012"/>
    <cellStyle name="Обычный 3 3 5 3 2 3 6" xfId="30531"/>
    <cellStyle name="Обычный 3 3 5 3 2 3 7" xfId="61219"/>
    <cellStyle name="Обычный 3 3 5 3 2 4" xfId="2899"/>
    <cellStyle name="Обычный 3 3 5 3 2 4 2" xfId="13748"/>
    <cellStyle name="Обычный 3 3 5 3 2 4 2 2" xfId="42033"/>
    <cellStyle name="Обычный 3 3 5 3 2 4 3" xfId="17047"/>
    <cellStyle name="Обычный 3 3 5 3 2 4 3 2" xfId="45332"/>
    <cellStyle name="Обычный 3 3 5 3 2 4 4" xfId="27730"/>
    <cellStyle name="Обычный 3 3 5 3 2 4 4 2" xfId="56014"/>
    <cellStyle name="Обычный 3 3 5 3 2 4 5" xfId="31189"/>
    <cellStyle name="Обычный 3 3 5 3 2 5" xfId="5750"/>
    <cellStyle name="Обычный 3 3 5 3 2 5 2" xfId="13749"/>
    <cellStyle name="Обычный 3 3 5 3 2 5 2 2" xfId="42034"/>
    <cellStyle name="Обычный 3 3 5 3 2 5 3" xfId="27731"/>
    <cellStyle name="Обычный 3 3 5 3 2 5 3 2" xfId="56015"/>
    <cellStyle name="Обычный 3 3 5 3 2 5 4" xfId="34039"/>
    <cellStyle name="Обычный 3 3 5 3 2 6" xfId="7068"/>
    <cellStyle name="Обычный 3 3 5 3 2 6 2" xfId="13750"/>
    <cellStyle name="Обычный 3 3 5 3 2 6 2 2" xfId="42035"/>
    <cellStyle name="Обычный 3 3 5 3 2 6 3" xfId="27732"/>
    <cellStyle name="Обычный 3 3 5 3 2 6 3 2" xfId="56016"/>
    <cellStyle name="Обычный 3 3 5 3 2 6 4" xfId="35355"/>
    <cellStyle name="Обычный 3 3 5 3 2 7" xfId="13741"/>
    <cellStyle name="Обычный 3 3 5 3 2 7 2" xfId="42026"/>
    <cellStyle name="Обычный 3 3 5 3 2 8" xfId="15072"/>
    <cellStyle name="Обычный 3 3 5 3 2 8 2" xfId="43357"/>
    <cellStyle name="Обычный 3 3 5 3 2 9" xfId="19909"/>
    <cellStyle name="Обычный 3 3 5 3 2 9 2" xfId="48193"/>
    <cellStyle name="Обычный 3 3 5 3 3" xfId="1533"/>
    <cellStyle name="Обычный 3 3 5 3 3 10" xfId="29824"/>
    <cellStyle name="Обычный 3 3 5 3 3 11" xfId="58521"/>
    <cellStyle name="Обычный 3 3 5 3 3 12" xfId="59867"/>
    <cellStyle name="Обычный 3 3 5 3 3 2" xfId="3509"/>
    <cellStyle name="Обычный 3 3 5 3 3 2 2" xfId="13752"/>
    <cellStyle name="Обычный 3 3 5 3 3 2 2 2" xfId="42037"/>
    <cellStyle name="Обычный 3 3 5 3 3 2 3" xfId="17657"/>
    <cellStyle name="Обычный 3 3 5 3 3 2 3 2" xfId="45942"/>
    <cellStyle name="Обычный 3 3 5 3 3 2 4" xfId="27734"/>
    <cellStyle name="Обычный 3 3 5 3 3 2 4 2" xfId="56018"/>
    <cellStyle name="Обычный 3 3 5 3 3 2 5" xfId="31799"/>
    <cellStyle name="Обычный 3 3 5 3 3 2 6" xfId="61221"/>
    <cellStyle name="Обычный 3 3 5 3 3 3" xfId="5752"/>
    <cellStyle name="Обычный 3 3 5 3 3 3 2" xfId="13753"/>
    <cellStyle name="Обычный 3 3 5 3 3 3 2 2" xfId="42038"/>
    <cellStyle name="Обычный 3 3 5 3 3 3 3" xfId="27735"/>
    <cellStyle name="Обычный 3 3 5 3 3 3 3 2" xfId="56019"/>
    <cellStyle name="Обычный 3 3 5 3 3 3 4" xfId="34041"/>
    <cellStyle name="Обычный 3 3 5 3 3 4" xfId="7070"/>
    <cellStyle name="Обычный 3 3 5 3 3 4 2" xfId="13754"/>
    <cellStyle name="Обычный 3 3 5 3 3 4 2 2" xfId="42039"/>
    <cellStyle name="Обычный 3 3 5 3 3 4 3" xfId="27736"/>
    <cellStyle name="Обычный 3 3 5 3 3 4 3 2" xfId="56020"/>
    <cellStyle name="Обычный 3 3 5 3 3 4 4" xfId="35357"/>
    <cellStyle name="Обычный 3 3 5 3 3 5" xfId="13751"/>
    <cellStyle name="Обычный 3 3 5 3 3 5 2" xfId="42036"/>
    <cellStyle name="Обычный 3 3 5 3 3 6" xfId="15682"/>
    <cellStyle name="Обычный 3 3 5 3 3 6 2" xfId="43967"/>
    <cellStyle name="Обычный 3 3 5 3 3 7" xfId="19911"/>
    <cellStyle name="Обычный 3 3 5 3 3 7 2" xfId="48195"/>
    <cellStyle name="Обычный 3 3 5 3 3 8" xfId="21214"/>
    <cellStyle name="Обычный 3 3 5 3 3 8 2" xfId="49498"/>
    <cellStyle name="Обычный 3 3 5 3 3 9" xfId="27733"/>
    <cellStyle name="Обычный 3 3 5 3 3 9 2" xfId="56017"/>
    <cellStyle name="Обычный 3 3 5 3 4" xfId="1912"/>
    <cellStyle name="Обычный 3 3 5 3 4 2" xfId="3887"/>
    <cellStyle name="Обычный 3 3 5 3 4 2 2" xfId="13756"/>
    <cellStyle name="Обычный 3 3 5 3 4 2 2 2" xfId="42041"/>
    <cellStyle name="Обычный 3 3 5 3 4 2 3" xfId="18035"/>
    <cellStyle name="Обычный 3 3 5 3 4 2 3 2" xfId="46320"/>
    <cellStyle name="Обычный 3 3 5 3 4 2 4" xfId="27738"/>
    <cellStyle name="Обычный 3 3 5 3 4 2 4 2" xfId="56022"/>
    <cellStyle name="Обычный 3 3 5 3 4 2 5" xfId="32177"/>
    <cellStyle name="Обычный 3 3 5 3 4 3" xfId="13755"/>
    <cellStyle name="Обычный 3 3 5 3 4 3 2" xfId="42040"/>
    <cellStyle name="Обычный 3 3 5 3 4 4" xfId="16060"/>
    <cellStyle name="Обычный 3 3 5 3 4 4 2" xfId="44345"/>
    <cellStyle name="Обычный 3 3 5 3 4 5" xfId="27737"/>
    <cellStyle name="Обычный 3 3 5 3 4 5 2" xfId="56021"/>
    <cellStyle name="Обычный 3 3 5 3 4 6" xfId="30202"/>
    <cellStyle name="Обычный 3 3 5 3 4 7" xfId="61218"/>
    <cellStyle name="Обычный 3 3 5 3 5" xfId="2570"/>
    <cellStyle name="Обычный 3 3 5 3 5 2" xfId="13757"/>
    <cellStyle name="Обычный 3 3 5 3 5 2 2" xfId="42042"/>
    <cellStyle name="Обычный 3 3 5 3 5 3" xfId="16718"/>
    <cellStyle name="Обычный 3 3 5 3 5 3 2" xfId="45003"/>
    <cellStyle name="Обычный 3 3 5 3 5 4" xfId="27739"/>
    <cellStyle name="Обычный 3 3 5 3 5 4 2" xfId="56023"/>
    <cellStyle name="Обычный 3 3 5 3 5 5" xfId="30860"/>
    <cellStyle name="Обычный 3 3 5 3 6" xfId="5749"/>
    <cellStyle name="Обычный 3 3 5 3 6 2" xfId="13758"/>
    <cellStyle name="Обычный 3 3 5 3 6 2 2" xfId="42043"/>
    <cellStyle name="Обычный 3 3 5 3 6 3" xfId="27740"/>
    <cellStyle name="Обычный 3 3 5 3 6 3 2" xfId="56024"/>
    <cellStyle name="Обычный 3 3 5 3 6 4" xfId="34038"/>
    <cellStyle name="Обычный 3 3 5 3 7" xfId="7067"/>
    <cellStyle name="Обычный 3 3 5 3 7 2" xfId="13759"/>
    <cellStyle name="Обычный 3 3 5 3 7 2 2" xfId="42044"/>
    <cellStyle name="Обычный 3 3 5 3 7 3" xfId="27741"/>
    <cellStyle name="Обычный 3 3 5 3 7 3 2" xfId="56025"/>
    <cellStyle name="Обычный 3 3 5 3 7 4" xfId="35354"/>
    <cellStyle name="Обычный 3 3 5 3 8" xfId="13740"/>
    <cellStyle name="Обычный 3 3 5 3 8 2" xfId="42025"/>
    <cellStyle name="Обычный 3 3 5 3 9" xfId="14743"/>
    <cellStyle name="Обычный 3 3 5 3 9 2" xfId="43028"/>
    <cellStyle name="Обычный 3 3 5 4" xfId="756"/>
    <cellStyle name="Обычный 3 3 5 4 10" xfId="21215"/>
    <cellStyle name="Обычный 3 3 5 4 10 2" xfId="49499"/>
    <cellStyle name="Обычный 3 3 5 4 11" xfId="27742"/>
    <cellStyle name="Обычный 3 3 5 4 11 2" xfId="56026"/>
    <cellStyle name="Обычный 3 3 5 4 12" xfId="29050"/>
    <cellStyle name="Обычный 3 3 5 4 13" xfId="58522"/>
    <cellStyle name="Обычный 3 3 5 4 14" xfId="59868"/>
    <cellStyle name="Обычный 3 3 5 4 2" xfId="1535"/>
    <cellStyle name="Обычный 3 3 5 4 2 10" xfId="29826"/>
    <cellStyle name="Обычный 3 3 5 4 2 11" xfId="58523"/>
    <cellStyle name="Обычный 3 3 5 4 2 12" xfId="59869"/>
    <cellStyle name="Обычный 3 3 5 4 2 2" xfId="3511"/>
    <cellStyle name="Обычный 3 3 5 4 2 2 2" xfId="13762"/>
    <cellStyle name="Обычный 3 3 5 4 2 2 2 2" xfId="42047"/>
    <cellStyle name="Обычный 3 3 5 4 2 2 3" xfId="17659"/>
    <cellStyle name="Обычный 3 3 5 4 2 2 3 2" xfId="45944"/>
    <cellStyle name="Обычный 3 3 5 4 2 2 4" xfId="27744"/>
    <cellStyle name="Обычный 3 3 5 4 2 2 4 2" xfId="56028"/>
    <cellStyle name="Обычный 3 3 5 4 2 2 5" xfId="31801"/>
    <cellStyle name="Обычный 3 3 5 4 2 2 6" xfId="61223"/>
    <cellStyle name="Обычный 3 3 5 4 2 3" xfId="5754"/>
    <cellStyle name="Обычный 3 3 5 4 2 3 2" xfId="13763"/>
    <cellStyle name="Обычный 3 3 5 4 2 3 2 2" xfId="42048"/>
    <cellStyle name="Обычный 3 3 5 4 2 3 3" xfId="27745"/>
    <cellStyle name="Обычный 3 3 5 4 2 3 3 2" xfId="56029"/>
    <cellStyle name="Обычный 3 3 5 4 2 3 4" xfId="34043"/>
    <cellStyle name="Обычный 3 3 5 4 2 4" xfId="7072"/>
    <cellStyle name="Обычный 3 3 5 4 2 4 2" xfId="13764"/>
    <cellStyle name="Обычный 3 3 5 4 2 4 2 2" xfId="42049"/>
    <cellStyle name="Обычный 3 3 5 4 2 4 3" xfId="27746"/>
    <cellStyle name="Обычный 3 3 5 4 2 4 3 2" xfId="56030"/>
    <cellStyle name="Обычный 3 3 5 4 2 4 4" xfId="35359"/>
    <cellStyle name="Обычный 3 3 5 4 2 5" xfId="13761"/>
    <cellStyle name="Обычный 3 3 5 4 2 5 2" xfId="42046"/>
    <cellStyle name="Обычный 3 3 5 4 2 6" xfId="15684"/>
    <cellStyle name="Обычный 3 3 5 4 2 6 2" xfId="43969"/>
    <cellStyle name="Обычный 3 3 5 4 2 7" xfId="19913"/>
    <cellStyle name="Обычный 3 3 5 4 2 7 2" xfId="48197"/>
    <cellStyle name="Обычный 3 3 5 4 2 8" xfId="21216"/>
    <cellStyle name="Обычный 3 3 5 4 2 8 2" xfId="49500"/>
    <cellStyle name="Обычный 3 3 5 4 2 9" xfId="27743"/>
    <cellStyle name="Обычный 3 3 5 4 2 9 2" xfId="56027"/>
    <cellStyle name="Обычный 3 3 5 4 3" xfId="2077"/>
    <cellStyle name="Обычный 3 3 5 4 3 2" xfId="4052"/>
    <cellStyle name="Обычный 3 3 5 4 3 2 2" xfId="13766"/>
    <cellStyle name="Обычный 3 3 5 4 3 2 2 2" xfId="42051"/>
    <cellStyle name="Обычный 3 3 5 4 3 2 3" xfId="18200"/>
    <cellStyle name="Обычный 3 3 5 4 3 2 3 2" xfId="46485"/>
    <cellStyle name="Обычный 3 3 5 4 3 2 4" xfId="27748"/>
    <cellStyle name="Обычный 3 3 5 4 3 2 4 2" xfId="56032"/>
    <cellStyle name="Обычный 3 3 5 4 3 2 5" xfId="32342"/>
    <cellStyle name="Обычный 3 3 5 4 3 3" xfId="13765"/>
    <cellStyle name="Обычный 3 3 5 4 3 3 2" xfId="42050"/>
    <cellStyle name="Обычный 3 3 5 4 3 4" xfId="16225"/>
    <cellStyle name="Обычный 3 3 5 4 3 4 2" xfId="44510"/>
    <cellStyle name="Обычный 3 3 5 4 3 5" xfId="27747"/>
    <cellStyle name="Обычный 3 3 5 4 3 5 2" xfId="56031"/>
    <cellStyle name="Обычный 3 3 5 4 3 6" xfId="30367"/>
    <cellStyle name="Обычный 3 3 5 4 3 7" xfId="61222"/>
    <cellStyle name="Обычный 3 3 5 4 4" xfId="2735"/>
    <cellStyle name="Обычный 3 3 5 4 4 2" xfId="13767"/>
    <cellStyle name="Обычный 3 3 5 4 4 2 2" xfId="42052"/>
    <cellStyle name="Обычный 3 3 5 4 4 3" xfId="16883"/>
    <cellStyle name="Обычный 3 3 5 4 4 3 2" xfId="45168"/>
    <cellStyle name="Обычный 3 3 5 4 4 4" xfId="27749"/>
    <cellStyle name="Обычный 3 3 5 4 4 4 2" xfId="56033"/>
    <cellStyle name="Обычный 3 3 5 4 4 5" xfId="31025"/>
    <cellStyle name="Обычный 3 3 5 4 5" xfId="5753"/>
    <cellStyle name="Обычный 3 3 5 4 5 2" xfId="13768"/>
    <cellStyle name="Обычный 3 3 5 4 5 2 2" xfId="42053"/>
    <cellStyle name="Обычный 3 3 5 4 5 3" xfId="27750"/>
    <cellStyle name="Обычный 3 3 5 4 5 3 2" xfId="56034"/>
    <cellStyle name="Обычный 3 3 5 4 5 4" xfId="34042"/>
    <cellStyle name="Обычный 3 3 5 4 6" xfId="7071"/>
    <cellStyle name="Обычный 3 3 5 4 6 2" xfId="13769"/>
    <cellStyle name="Обычный 3 3 5 4 6 2 2" xfId="42054"/>
    <cellStyle name="Обычный 3 3 5 4 6 3" xfId="27751"/>
    <cellStyle name="Обычный 3 3 5 4 6 3 2" xfId="56035"/>
    <cellStyle name="Обычный 3 3 5 4 6 4" xfId="35358"/>
    <cellStyle name="Обычный 3 3 5 4 7" xfId="13760"/>
    <cellStyle name="Обычный 3 3 5 4 7 2" xfId="42045"/>
    <cellStyle name="Обычный 3 3 5 4 8" xfId="14908"/>
    <cellStyle name="Обычный 3 3 5 4 8 2" xfId="43193"/>
    <cellStyle name="Обычный 3 3 5 4 9" xfId="19912"/>
    <cellStyle name="Обычный 3 3 5 4 9 2" xfId="48196"/>
    <cellStyle name="Обычный 3 3 5 5" xfId="1528"/>
    <cellStyle name="Обычный 3 3 5 5 10" xfId="29819"/>
    <cellStyle name="Обычный 3 3 5 5 11" xfId="58524"/>
    <cellStyle name="Обычный 3 3 5 5 12" xfId="59870"/>
    <cellStyle name="Обычный 3 3 5 5 2" xfId="3504"/>
    <cellStyle name="Обычный 3 3 5 5 2 2" xfId="13771"/>
    <cellStyle name="Обычный 3 3 5 5 2 2 2" xfId="42056"/>
    <cellStyle name="Обычный 3 3 5 5 2 3" xfId="17652"/>
    <cellStyle name="Обычный 3 3 5 5 2 3 2" xfId="45937"/>
    <cellStyle name="Обычный 3 3 5 5 2 4" xfId="27753"/>
    <cellStyle name="Обычный 3 3 5 5 2 4 2" xfId="56037"/>
    <cellStyle name="Обычный 3 3 5 5 2 5" xfId="31794"/>
    <cellStyle name="Обычный 3 3 5 5 2 6" xfId="61224"/>
    <cellStyle name="Обычный 3 3 5 5 3" xfId="5755"/>
    <cellStyle name="Обычный 3 3 5 5 3 2" xfId="13772"/>
    <cellStyle name="Обычный 3 3 5 5 3 2 2" xfId="42057"/>
    <cellStyle name="Обычный 3 3 5 5 3 3" xfId="27754"/>
    <cellStyle name="Обычный 3 3 5 5 3 3 2" xfId="56038"/>
    <cellStyle name="Обычный 3 3 5 5 3 4" xfId="34044"/>
    <cellStyle name="Обычный 3 3 5 5 4" xfId="7073"/>
    <cellStyle name="Обычный 3 3 5 5 4 2" xfId="13773"/>
    <cellStyle name="Обычный 3 3 5 5 4 2 2" xfId="42058"/>
    <cellStyle name="Обычный 3 3 5 5 4 3" xfId="27755"/>
    <cellStyle name="Обычный 3 3 5 5 4 3 2" xfId="56039"/>
    <cellStyle name="Обычный 3 3 5 5 4 4" xfId="35360"/>
    <cellStyle name="Обычный 3 3 5 5 5" xfId="13770"/>
    <cellStyle name="Обычный 3 3 5 5 5 2" xfId="42055"/>
    <cellStyle name="Обычный 3 3 5 5 6" xfId="15677"/>
    <cellStyle name="Обычный 3 3 5 5 6 2" xfId="43962"/>
    <cellStyle name="Обычный 3 3 5 5 7" xfId="19914"/>
    <cellStyle name="Обычный 3 3 5 5 7 2" xfId="48198"/>
    <cellStyle name="Обычный 3 3 5 5 8" xfId="21217"/>
    <cellStyle name="Обычный 3 3 5 5 8 2" xfId="49501"/>
    <cellStyle name="Обычный 3 3 5 5 9" xfId="27752"/>
    <cellStyle name="Обычный 3 3 5 5 9 2" xfId="56036"/>
    <cellStyle name="Обычный 3 3 5 6" xfId="1748"/>
    <cellStyle name="Обычный 3 3 5 6 2" xfId="3723"/>
    <cellStyle name="Обычный 3 3 5 6 2 2" xfId="13775"/>
    <cellStyle name="Обычный 3 3 5 6 2 2 2" xfId="42060"/>
    <cellStyle name="Обычный 3 3 5 6 2 3" xfId="17871"/>
    <cellStyle name="Обычный 3 3 5 6 2 3 2" xfId="46156"/>
    <cellStyle name="Обычный 3 3 5 6 2 4" xfId="27757"/>
    <cellStyle name="Обычный 3 3 5 6 2 4 2" xfId="56041"/>
    <cellStyle name="Обычный 3 3 5 6 2 5" xfId="32013"/>
    <cellStyle name="Обычный 3 3 5 6 3" xfId="13774"/>
    <cellStyle name="Обычный 3 3 5 6 3 2" xfId="42059"/>
    <cellStyle name="Обычный 3 3 5 6 4" xfId="15896"/>
    <cellStyle name="Обычный 3 3 5 6 4 2" xfId="44181"/>
    <cellStyle name="Обычный 3 3 5 6 5" xfId="27756"/>
    <cellStyle name="Обычный 3 3 5 6 5 2" xfId="56040"/>
    <cellStyle name="Обычный 3 3 5 6 6" xfId="30038"/>
    <cellStyle name="Обычный 3 3 5 6 7" xfId="61209"/>
    <cellStyle name="Обычный 3 3 5 7" xfId="2406"/>
    <cellStyle name="Обычный 3 3 5 7 2" xfId="13776"/>
    <cellStyle name="Обычный 3 3 5 7 2 2" xfId="42061"/>
    <cellStyle name="Обычный 3 3 5 7 3" xfId="16554"/>
    <cellStyle name="Обычный 3 3 5 7 3 2" xfId="44839"/>
    <cellStyle name="Обычный 3 3 5 7 4" xfId="27758"/>
    <cellStyle name="Обычный 3 3 5 7 4 2" xfId="56042"/>
    <cellStyle name="Обычный 3 3 5 7 5" xfId="30696"/>
    <cellStyle name="Обычный 3 3 5 8" xfId="4381"/>
    <cellStyle name="Обычный 3 3 5 8 2" xfId="13777"/>
    <cellStyle name="Обычный 3 3 5 8 2 2" xfId="42062"/>
    <cellStyle name="Обычный 3 3 5 8 3" xfId="18529"/>
    <cellStyle name="Обычный 3 3 5 8 3 2" xfId="46814"/>
    <cellStyle name="Обычный 3 3 5 8 4" xfId="27759"/>
    <cellStyle name="Обычный 3 3 5 8 4 2" xfId="56043"/>
    <cellStyle name="Обычный 3 3 5 8 5" xfId="32671"/>
    <cellStyle name="Обычный 3 3 5 9" xfId="4544"/>
    <cellStyle name="Обычный 3 3 5 9 2" xfId="13778"/>
    <cellStyle name="Обычный 3 3 5 9 2 2" xfId="42063"/>
    <cellStyle name="Обычный 3 3 5 9 3" xfId="18692"/>
    <cellStyle name="Обычный 3 3 5 9 3 2" xfId="46977"/>
    <cellStyle name="Обычный 3 3 5 9 4" xfId="27760"/>
    <cellStyle name="Обычный 3 3 5 9 4 2" xfId="56044"/>
    <cellStyle name="Обычный 3 3 5 9 5" xfId="32834"/>
    <cellStyle name="Обычный 3 3 6" xfId="344"/>
    <cellStyle name="Обычный 3 3 6 10" xfId="7074"/>
    <cellStyle name="Обычный 3 3 6 10 2" xfId="13780"/>
    <cellStyle name="Обычный 3 3 6 10 2 2" xfId="42065"/>
    <cellStyle name="Обычный 3 3 6 10 3" xfId="27762"/>
    <cellStyle name="Обычный 3 3 6 10 3 2" xfId="56046"/>
    <cellStyle name="Обычный 3 3 6 10 4" xfId="35361"/>
    <cellStyle name="Обычный 3 3 6 11" xfId="7345"/>
    <cellStyle name="Обычный 3 3 6 11 2" xfId="13781"/>
    <cellStyle name="Обычный 3 3 6 11 2 2" xfId="42066"/>
    <cellStyle name="Обычный 3 3 6 11 3" xfId="27763"/>
    <cellStyle name="Обычный 3 3 6 11 3 2" xfId="56047"/>
    <cellStyle name="Обычный 3 3 6 11 4" xfId="35630"/>
    <cellStyle name="Обычный 3 3 6 12" xfId="13779"/>
    <cellStyle name="Обычный 3 3 6 12 2" xfId="42064"/>
    <cellStyle name="Обычный 3 3 6 13" xfId="14581"/>
    <cellStyle name="Обычный 3 3 6 13 2" xfId="42866"/>
    <cellStyle name="Обычный 3 3 6 14" xfId="18856"/>
    <cellStyle name="Обычный 3 3 6 14 2" xfId="47140"/>
    <cellStyle name="Обычный 3 3 6 15" xfId="21218"/>
    <cellStyle name="Обычный 3 3 6 15 2" xfId="49502"/>
    <cellStyle name="Обычный 3 3 6 16" xfId="27761"/>
    <cellStyle name="Обычный 3 3 6 16 2" xfId="56045"/>
    <cellStyle name="Обычный 3 3 6 17" xfId="28559"/>
    <cellStyle name="Обычный 3 3 6 17 2" xfId="56843"/>
    <cellStyle name="Обычный 3 3 6 18" xfId="28723"/>
    <cellStyle name="Обычный 3 3 6 19" xfId="57003"/>
    <cellStyle name="Обычный 3 3 6 2" xfId="586"/>
    <cellStyle name="Обычный 3 3 6 2 10" xfId="19915"/>
    <cellStyle name="Обычный 3 3 6 2 10 2" xfId="48199"/>
    <cellStyle name="Обычный 3 3 6 2 11" xfId="21219"/>
    <cellStyle name="Обычный 3 3 6 2 11 2" xfId="49503"/>
    <cellStyle name="Обычный 3 3 6 2 12" xfId="27764"/>
    <cellStyle name="Обычный 3 3 6 2 12 2" xfId="56048"/>
    <cellStyle name="Обычный 3 3 6 2 13" xfId="28887"/>
    <cellStyle name="Обычный 3 3 6 2 14" xfId="58526"/>
    <cellStyle name="Обычный 3 3 6 2 15" xfId="59872"/>
    <cellStyle name="Обычный 3 3 6 2 2" xfId="924"/>
    <cellStyle name="Обычный 3 3 6 2 2 10" xfId="21220"/>
    <cellStyle name="Обычный 3 3 6 2 2 10 2" xfId="49504"/>
    <cellStyle name="Обычный 3 3 6 2 2 11" xfId="27765"/>
    <cellStyle name="Обычный 3 3 6 2 2 11 2" xfId="56049"/>
    <cellStyle name="Обычный 3 3 6 2 2 12" xfId="29216"/>
    <cellStyle name="Обычный 3 3 6 2 2 13" xfId="58527"/>
    <cellStyle name="Обычный 3 3 6 2 2 14" xfId="59873"/>
    <cellStyle name="Обычный 3 3 6 2 2 2" xfId="1538"/>
    <cellStyle name="Обычный 3 3 6 2 2 2 10" xfId="29829"/>
    <cellStyle name="Обычный 3 3 6 2 2 2 11" xfId="58528"/>
    <cellStyle name="Обычный 3 3 6 2 2 2 12" xfId="59874"/>
    <cellStyle name="Обычный 3 3 6 2 2 2 2" xfId="3514"/>
    <cellStyle name="Обычный 3 3 6 2 2 2 2 2" xfId="13785"/>
    <cellStyle name="Обычный 3 3 6 2 2 2 2 2 2" xfId="42070"/>
    <cellStyle name="Обычный 3 3 6 2 2 2 2 3" xfId="17662"/>
    <cellStyle name="Обычный 3 3 6 2 2 2 2 3 2" xfId="45947"/>
    <cellStyle name="Обычный 3 3 6 2 2 2 2 4" xfId="27767"/>
    <cellStyle name="Обычный 3 3 6 2 2 2 2 4 2" xfId="56051"/>
    <cellStyle name="Обычный 3 3 6 2 2 2 2 5" xfId="31804"/>
    <cellStyle name="Обычный 3 3 6 2 2 2 2 6" xfId="61228"/>
    <cellStyle name="Обычный 3 3 6 2 2 2 3" xfId="5759"/>
    <cellStyle name="Обычный 3 3 6 2 2 2 3 2" xfId="13786"/>
    <cellStyle name="Обычный 3 3 6 2 2 2 3 2 2" xfId="42071"/>
    <cellStyle name="Обычный 3 3 6 2 2 2 3 3" xfId="27768"/>
    <cellStyle name="Обычный 3 3 6 2 2 2 3 3 2" xfId="56052"/>
    <cellStyle name="Обычный 3 3 6 2 2 2 3 4" xfId="34048"/>
    <cellStyle name="Обычный 3 3 6 2 2 2 4" xfId="7077"/>
    <cellStyle name="Обычный 3 3 6 2 2 2 4 2" xfId="13787"/>
    <cellStyle name="Обычный 3 3 6 2 2 2 4 2 2" xfId="42072"/>
    <cellStyle name="Обычный 3 3 6 2 2 2 4 3" xfId="27769"/>
    <cellStyle name="Обычный 3 3 6 2 2 2 4 3 2" xfId="56053"/>
    <cellStyle name="Обычный 3 3 6 2 2 2 4 4" xfId="35364"/>
    <cellStyle name="Обычный 3 3 6 2 2 2 5" xfId="13784"/>
    <cellStyle name="Обычный 3 3 6 2 2 2 5 2" xfId="42069"/>
    <cellStyle name="Обычный 3 3 6 2 2 2 6" xfId="15687"/>
    <cellStyle name="Обычный 3 3 6 2 2 2 6 2" xfId="43972"/>
    <cellStyle name="Обычный 3 3 6 2 2 2 7" xfId="19917"/>
    <cellStyle name="Обычный 3 3 6 2 2 2 7 2" xfId="48201"/>
    <cellStyle name="Обычный 3 3 6 2 2 2 8" xfId="21221"/>
    <cellStyle name="Обычный 3 3 6 2 2 2 8 2" xfId="49505"/>
    <cellStyle name="Обычный 3 3 6 2 2 2 9" xfId="27766"/>
    <cellStyle name="Обычный 3 3 6 2 2 2 9 2" xfId="56050"/>
    <cellStyle name="Обычный 3 3 6 2 2 3" xfId="2243"/>
    <cellStyle name="Обычный 3 3 6 2 2 3 2" xfId="4218"/>
    <cellStyle name="Обычный 3 3 6 2 2 3 2 2" xfId="13789"/>
    <cellStyle name="Обычный 3 3 6 2 2 3 2 2 2" xfId="42074"/>
    <cellStyle name="Обычный 3 3 6 2 2 3 2 3" xfId="18366"/>
    <cellStyle name="Обычный 3 3 6 2 2 3 2 3 2" xfId="46651"/>
    <cellStyle name="Обычный 3 3 6 2 2 3 2 4" xfId="27771"/>
    <cellStyle name="Обычный 3 3 6 2 2 3 2 4 2" xfId="56055"/>
    <cellStyle name="Обычный 3 3 6 2 2 3 2 5" xfId="32508"/>
    <cellStyle name="Обычный 3 3 6 2 2 3 3" xfId="13788"/>
    <cellStyle name="Обычный 3 3 6 2 2 3 3 2" xfId="42073"/>
    <cellStyle name="Обычный 3 3 6 2 2 3 4" xfId="16391"/>
    <cellStyle name="Обычный 3 3 6 2 2 3 4 2" xfId="44676"/>
    <cellStyle name="Обычный 3 3 6 2 2 3 5" xfId="27770"/>
    <cellStyle name="Обычный 3 3 6 2 2 3 5 2" xfId="56054"/>
    <cellStyle name="Обычный 3 3 6 2 2 3 6" xfId="30533"/>
    <cellStyle name="Обычный 3 3 6 2 2 3 7" xfId="61227"/>
    <cellStyle name="Обычный 3 3 6 2 2 4" xfId="2901"/>
    <cellStyle name="Обычный 3 3 6 2 2 4 2" xfId="13790"/>
    <cellStyle name="Обычный 3 3 6 2 2 4 2 2" xfId="42075"/>
    <cellStyle name="Обычный 3 3 6 2 2 4 3" xfId="17049"/>
    <cellStyle name="Обычный 3 3 6 2 2 4 3 2" xfId="45334"/>
    <cellStyle name="Обычный 3 3 6 2 2 4 4" xfId="27772"/>
    <cellStyle name="Обычный 3 3 6 2 2 4 4 2" xfId="56056"/>
    <cellStyle name="Обычный 3 3 6 2 2 4 5" xfId="31191"/>
    <cellStyle name="Обычный 3 3 6 2 2 5" xfId="5758"/>
    <cellStyle name="Обычный 3 3 6 2 2 5 2" xfId="13791"/>
    <cellStyle name="Обычный 3 3 6 2 2 5 2 2" xfId="42076"/>
    <cellStyle name="Обычный 3 3 6 2 2 5 3" xfId="27773"/>
    <cellStyle name="Обычный 3 3 6 2 2 5 3 2" xfId="56057"/>
    <cellStyle name="Обычный 3 3 6 2 2 5 4" xfId="34047"/>
    <cellStyle name="Обычный 3 3 6 2 2 6" xfId="7076"/>
    <cellStyle name="Обычный 3 3 6 2 2 6 2" xfId="13792"/>
    <cellStyle name="Обычный 3 3 6 2 2 6 2 2" xfId="42077"/>
    <cellStyle name="Обычный 3 3 6 2 2 6 3" xfId="27774"/>
    <cellStyle name="Обычный 3 3 6 2 2 6 3 2" xfId="56058"/>
    <cellStyle name="Обычный 3 3 6 2 2 6 4" xfId="35363"/>
    <cellStyle name="Обычный 3 3 6 2 2 7" xfId="13783"/>
    <cellStyle name="Обычный 3 3 6 2 2 7 2" xfId="42068"/>
    <cellStyle name="Обычный 3 3 6 2 2 8" xfId="15074"/>
    <cellStyle name="Обычный 3 3 6 2 2 8 2" xfId="43359"/>
    <cellStyle name="Обычный 3 3 6 2 2 9" xfId="19916"/>
    <cellStyle name="Обычный 3 3 6 2 2 9 2" xfId="48200"/>
    <cellStyle name="Обычный 3 3 6 2 3" xfId="1537"/>
    <cellStyle name="Обычный 3 3 6 2 3 10" xfId="29828"/>
    <cellStyle name="Обычный 3 3 6 2 3 11" xfId="58529"/>
    <cellStyle name="Обычный 3 3 6 2 3 12" xfId="59875"/>
    <cellStyle name="Обычный 3 3 6 2 3 2" xfId="3513"/>
    <cellStyle name="Обычный 3 3 6 2 3 2 2" xfId="13794"/>
    <cellStyle name="Обычный 3 3 6 2 3 2 2 2" xfId="42079"/>
    <cellStyle name="Обычный 3 3 6 2 3 2 3" xfId="17661"/>
    <cellStyle name="Обычный 3 3 6 2 3 2 3 2" xfId="45946"/>
    <cellStyle name="Обычный 3 3 6 2 3 2 4" xfId="27776"/>
    <cellStyle name="Обычный 3 3 6 2 3 2 4 2" xfId="56060"/>
    <cellStyle name="Обычный 3 3 6 2 3 2 5" xfId="31803"/>
    <cellStyle name="Обычный 3 3 6 2 3 2 6" xfId="61229"/>
    <cellStyle name="Обычный 3 3 6 2 3 3" xfId="5760"/>
    <cellStyle name="Обычный 3 3 6 2 3 3 2" xfId="13795"/>
    <cellStyle name="Обычный 3 3 6 2 3 3 2 2" xfId="42080"/>
    <cellStyle name="Обычный 3 3 6 2 3 3 3" xfId="27777"/>
    <cellStyle name="Обычный 3 3 6 2 3 3 3 2" xfId="56061"/>
    <cellStyle name="Обычный 3 3 6 2 3 3 4" xfId="34049"/>
    <cellStyle name="Обычный 3 3 6 2 3 4" xfId="7078"/>
    <cellStyle name="Обычный 3 3 6 2 3 4 2" xfId="13796"/>
    <cellStyle name="Обычный 3 3 6 2 3 4 2 2" xfId="42081"/>
    <cellStyle name="Обычный 3 3 6 2 3 4 3" xfId="27778"/>
    <cellStyle name="Обычный 3 3 6 2 3 4 3 2" xfId="56062"/>
    <cellStyle name="Обычный 3 3 6 2 3 4 4" xfId="35365"/>
    <cellStyle name="Обычный 3 3 6 2 3 5" xfId="13793"/>
    <cellStyle name="Обычный 3 3 6 2 3 5 2" xfId="42078"/>
    <cellStyle name="Обычный 3 3 6 2 3 6" xfId="15686"/>
    <cellStyle name="Обычный 3 3 6 2 3 6 2" xfId="43971"/>
    <cellStyle name="Обычный 3 3 6 2 3 7" xfId="19918"/>
    <cellStyle name="Обычный 3 3 6 2 3 7 2" xfId="48202"/>
    <cellStyle name="Обычный 3 3 6 2 3 8" xfId="21222"/>
    <cellStyle name="Обычный 3 3 6 2 3 8 2" xfId="49506"/>
    <cellStyle name="Обычный 3 3 6 2 3 9" xfId="27775"/>
    <cellStyle name="Обычный 3 3 6 2 3 9 2" xfId="56059"/>
    <cellStyle name="Обычный 3 3 6 2 4" xfId="1914"/>
    <cellStyle name="Обычный 3 3 6 2 4 2" xfId="3889"/>
    <cellStyle name="Обычный 3 3 6 2 4 2 2" xfId="13798"/>
    <cellStyle name="Обычный 3 3 6 2 4 2 2 2" xfId="42083"/>
    <cellStyle name="Обычный 3 3 6 2 4 2 3" xfId="18037"/>
    <cellStyle name="Обычный 3 3 6 2 4 2 3 2" xfId="46322"/>
    <cellStyle name="Обычный 3 3 6 2 4 2 4" xfId="27780"/>
    <cellStyle name="Обычный 3 3 6 2 4 2 4 2" xfId="56064"/>
    <cellStyle name="Обычный 3 3 6 2 4 2 5" xfId="32179"/>
    <cellStyle name="Обычный 3 3 6 2 4 3" xfId="13797"/>
    <cellStyle name="Обычный 3 3 6 2 4 3 2" xfId="42082"/>
    <cellStyle name="Обычный 3 3 6 2 4 4" xfId="16062"/>
    <cellStyle name="Обычный 3 3 6 2 4 4 2" xfId="44347"/>
    <cellStyle name="Обычный 3 3 6 2 4 5" xfId="27779"/>
    <cellStyle name="Обычный 3 3 6 2 4 5 2" xfId="56063"/>
    <cellStyle name="Обычный 3 3 6 2 4 6" xfId="30204"/>
    <cellStyle name="Обычный 3 3 6 2 4 7" xfId="61226"/>
    <cellStyle name="Обычный 3 3 6 2 5" xfId="2572"/>
    <cellStyle name="Обычный 3 3 6 2 5 2" xfId="13799"/>
    <cellStyle name="Обычный 3 3 6 2 5 2 2" xfId="42084"/>
    <cellStyle name="Обычный 3 3 6 2 5 3" xfId="16720"/>
    <cellStyle name="Обычный 3 3 6 2 5 3 2" xfId="45005"/>
    <cellStyle name="Обычный 3 3 6 2 5 4" xfId="27781"/>
    <cellStyle name="Обычный 3 3 6 2 5 4 2" xfId="56065"/>
    <cellStyle name="Обычный 3 3 6 2 5 5" xfId="30862"/>
    <cellStyle name="Обычный 3 3 6 2 6" xfId="5757"/>
    <cellStyle name="Обычный 3 3 6 2 6 2" xfId="13800"/>
    <cellStyle name="Обычный 3 3 6 2 6 2 2" xfId="42085"/>
    <cellStyle name="Обычный 3 3 6 2 6 3" xfId="27782"/>
    <cellStyle name="Обычный 3 3 6 2 6 3 2" xfId="56066"/>
    <cellStyle name="Обычный 3 3 6 2 6 4" xfId="34046"/>
    <cellStyle name="Обычный 3 3 6 2 7" xfId="7075"/>
    <cellStyle name="Обычный 3 3 6 2 7 2" xfId="13801"/>
    <cellStyle name="Обычный 3 3 6 2 7 2 2" xfId="42086"/>
    <cellStyle name="Обычный 3 3 6 2 7 3" xfId="27783"/>
    <cellStyle name="Обычный 3 3 6 2 7 3 2" xfId="56067"/>
    <cellStyle name="Обычный 3 3 6 2 7 4" xfId="35362"/>
    <cellStyle name="Обычный 3 3 6 2 8" xfId="13782"/>
    <cellStyle name="Обычный 3 3 6 2 8 2" xfId="42067"/>
    <cellStyle name="Обычный 3 3 6 2 9" xfId="14745"/>
    <cellStyle name="Обычный 3 3 6 2 9 2" xfId="43030"/>
    <cellStyle name="Обычный 3 3 6 20" xfId="57297"/>
    <cellStyle name="Обычный 3 3 6 21" xfId="58525"/>
    <cellStyle name="Обычный 3 3 6 22" xfId="59871"/>
    <cellStyle name="Обычный 3 3 6 3" xfId="758"/>
    <cellStyle name="Обычный 3 3 6 3 10" xfId="21223"/>
    <cellStyle name="Обычный 3 3 6 3 10 2" xfId="49507"/>
    <cellStyle name="Обычный 3 3 6 3 11" xfId="27784"/>
    <cellStyle name="Обычный 3 3 6 3 11 2" xfId="56068"/>
    <cellStyle name="Обычный 3 3 6 3 12" xfId="29052"/>
    <cellStyle name="Обычный 3 3 6 3 13" xfId="58530"/>
    <cellStyle name="Обычный 3 3 6 3 14" xfId="59876"/>
    <cellStyle name="Обычный 3 3 6 3 2" xfId="1539"/>
    <cellStyle name="Обычный 3 3 6 3 2 10" xfId="29830"/>
    <cellStyle name="Обычный 3 3 6 3 2 11" xfId="58531"/>
    <cellStyle name="Обычный 3 3 6 3 2 12" xfId="59877"/>
    <cellStyle name="Обычный 3 3 6 3 2 2" xfId="3515"/>
    <cellStyle name="Обычный 3 3 6 3 2 2 2" xfId="13804"/>
    <cellStyle name="Обычный 3 3 6 3 2 2 2 2" xfId="42089"/>
    <cellStyle name="Обычный 3 3 6 3 2 2 3" xfId="17663"/>
    <cellStyle name="Обычный 3 3 6 3 2 2 3 2" xfId="45948"/>
    <cellStyle name="Обычный 3 3 6 3 2 2 4" xfId="27786"/>
    <cellStyle name="Обычный 3 3 6 3 2 2 4 2" xfId="56070"/>
    <cellStyle name="Обычный 3 3 6 3 2 2 5" xfId="31805"/>
    <cellStyle name="Обычный 3 3 6 3 2 2 6" xfId="61231"/>
    <cellStyle name="Обычный 3 3 6 3 2 3" xfId="5762"/>
    <cellStyle name="Обычный 3 3 6 3 2 3 2" xfId="13805"/>
    <cellStyle name="Обычный 3 3 6 3 2 3 2 2" xfId="42090"/>
    <cellStyle name="Обычный 3 3 6 3 2 3 3" xfId="27787"/>
    <cellStyle name="Обычный 3 3 6 3 2 3 3 2" xfId="56071"/>
    <cellStyle name="Обычный 3 3 6 3 2 3 4" xfId="34051"/>
    <cellStyle name="Обычный 3 3 6 3 2 4" xfId="7080"/>
    <cellStyle name="Обычный 3 3 6 3 2 4 2" xfId="13806"/>
    <cellStyle name="Обычный 3 3 6 3 2 4 2 2" xfId="42091"/>
    <cellStyle name="Обычный 3 3 6 3 2 4 3" xfId="27788"/>
    <cellStyle name="Обычный 3 3 6 3 2 4 3 2" xfId="56072"/>
    <cellStyle name="Обычный 3 3 6 3 2 4 4" xfId="35367"/>
    <cellStyle name="Обычный 3 3 6 3 2 5" xfId="13803"/>
    <cellStyle name="Обычный 3 3 6 3 2 5 2" xfId="42088"/>
    <cellStyle name="Обычный 3 3 6 3 2 6" xfId="15688"/>
    <cellStyle name="Обычный 3 3 6 3 2 6 2" xfId="43973"/>
    <cellStyle name="Обычный 3 3 6 3 2 7" xfId="19920"/>
    <cellStyle name="Обычный 3 3 6 3 2 7 2" xfId="48204"/>
    <cellStyle name="Обычный 3 3 6 3 2 8" xfId="21224"/>
    <cellStyle name="Обычный 3 3 6 3 2 8 2" xfId="49508"/>
    <cellStyle name="Обычный 3 3 6 3 2 9" xfId="27785"/>
    <cellStyle name="Обычный 3 3 6 3 2 9 2" xfId="56069"/>
    <cellStyle name="Обычный 3 3 6 3 3" xfId="2079"/>
    <cellStyle name="Обычный 3 3 6 3 3 2" xfId="4054"/>
    <cellStyle name="Обычный 3 3 6 3 3 2 2" xfId="13808"/>
    <cellStyle name="Обычный 3 3 6 3 3 2 2 2" xfId="42093"/>
    <cellStyle name="Обычный 3 3 6 3 3 2 3" xfId="18202"/>
    <cellStyle name="Обычный 3 3 6 3 3 2 3 2" xfId="46487"/>
    <cellStyle name="Обычный 3 3 6 3 3 2 4" xfId="27790"/>
    <cellStyle name="Обычный 3 3 6 3 3 2 4 2" xfId="56074"/>
    <cellStyle name="Обычный 3 3 6 3 3 2 5" xfId="32344"/>
    <cellStyle name="Обычный 3 3 6 3 3 3" xfId="13807"/>
    <cellStyle name="Обычный 3 3 6 3 3 3 2" xfId="42092"/>
    <cellStyle name="Обычный 3 3 6 3 3 4" xfId="16227"/>
    <cellStyle name="Обычный 3 3 6 3 3 4 2" xfId="44512"/>
    <cellStyle name="Обычный 3 3 6 3 3 5" xfId="27789"/>
    <cellStyle name="Обычный 3 3 6 3 3 5 2" xfId="56073"/>
    <cellStyle name="Обычный 3 3 6 3 3 6" xfId="30369"/>
    <cellStyle name="Обычный 3 3 6 3 3 7" xfId="61230"/>
    <cellStyle name="Обычный 3 3 6 3 4" xfId="2737"/>
    <cellStyle name="Обычный 3 3 6 3 4 2" xfId="13809"/>
    <cellStyle name="Обычный 3 3 6 3 4 2 2" xfId="42094"/>
    <cellStyle name="Обычный 3 3 6 3 4 3" xfId="16885"/>
    <cellStyle name="Обычный 3 3 6 3 4 3 2" xfId="45170"/>
    <cellStyle name="Обычный 3 3 6 3 4 4" xfId="27791"/>
    <cellStyle name="Обычный 3 3 6 3 4 4 2" xfId="56075"/>
    <cellStyle name="Обычный 3 3 6 3 4 5" xfId="31027"/>
    <cellStyle name="Обычный 3 3 6 3 5" xfId="5761"/>
    <cellStyle name="Обычный 3 3 6 3 5 2" xfId="13810"/>
    <cellStyle name="Обычный 3 3 6 3 5 2 2" xfId="42095"/>
    <cellStyle name="Обычный 3 3 6 3 5 3" xfId="27792"/>
    <cellStyle name="Обычный 3 3 6 3 5 3 2" xfId="56076"/>
    <cellStyle name="Обычный 3 3 6 3 5 4" xfId="34050"/>
    <cellStyle name="Обычный 3 3 6 3 6" xfId="7079"/>
    <cellStyle name="Обычный 3 3 6 3 6 2" xfId="13811"/>
    <cellStyle name="Обычный 3 3 6 3 6 2 2" xfId="42096"/>
    <cellStyle name="Обычный 3 3 6 3 6 3" xfId="27793"/>
    <cellStyle name="Обычный 3 3 6 3 6 3 2" xfId="56077"/>
    <cellStyle name="Обычный 3 3 6 3 6 4" xfId="35366"/>
    <cellStyle name="Обычный 3 3 6 3 7" xfId="13802"/>
    <cellStyle name="Обычный 3 3 6 3 7 2" xfId="42087"/>
    <cellStyle name="Обычный 3 3 6 3 8" xfId="14910"/>
    <cellStyle name="Обычный 3 3 6 3 8 2" xfId="43195"/>
    <cellStyle name="Обычный 3 3 6 3 9" xfId="19919"/>
    <cellStyle name="Обычный 3 3 6 3 9 2" xfId="48203"/>
    <cellStyle name="Обычный 3 3 6 4" xfId="1536"/>
    <cellStyle name="Обычный 3 3 6 4 10" xfId="29827"/>
    <cellStyle name="Обычный 3 3 6 4 11" xfId="58532"/>
    <cellStyle name="Обычный 3 3 6 4 12" xfId="59878"/>
    <cellStyle name="Обычный 3 3 6 4 2" xfId="3512"/>
    <cellStyle name="Обычный 3 3 6 4 2 2" xfId="13813"/>
    <cellStyle name="Обычный 3 3 6 4 2 2 2" xfId="42098"/>
    <cellStyle name="Обычный 3 3 6 4 2 3" xfId="17660"/>
    <cellStyle name="Обычный 3 3 6 4 2 3 2" xfId="45945"/>
    <cellStyle name="Обычный 3 3 6 4 2 4" xfId="27795"/>
    <cellStyle name="Обычный 3 3 6 4 2 4 2" xfId="56079"/>
    <cellStyle name="Обычный 3 3 6 4 2 5" xfId="31802"/>
    <cellStyle name="Обычный 3 3 6 4 2 6" xfId="61232"/>
    <cellStyle name="Обычный 3 3 6 4 3" xfId="5763"/>
    <cellStyle name="Обычный 3 3 6 4 3 2" xfId="13814"/>
    <cellStyle name="Обычный 3 3 6 4 3 2 2" xfId="42099"/>
    <cellStyle name="Обычный 3 3 6 4 3 3" xfId="27796"/>
    <cellStyle name="Обычный 3 3 6 4 3 3 2" xfId="56080"/>
    <cellStyle name="Обычный 3 3 6 4 3 4" xfId="34052"/>
    <cellStyle name="Обычный 3 3 6 4 4" xfId="7081"/>
    <cellStyle name="Обычный 3 3 6 4 4 2" xfId="13815"/>
    <cellStyle name="Обычный 3 3 6 4 4 2 2" xfId="42100"/>
    <cellStyle name="Обычный 3 3 6 4 4 3" xfId="27797"/>
    <cellStyle name="Обычный 3 3 6 4 4 3 2" xfId="56081"/>
    <cellStyle name="Обычный 3 3 6 4 4 4" xfId="35368"/>
    <cellStyle name="Обычный 3 3 6 4 5" xfId="13812"/>
    <cellStyle name="Обычный 3 3 6 4 5 2" xfId="42097"/>
    <cellStyle name="Обычный 3 3 6 4 6" xfId="15685"/>
    <cellStyle name="Обычный 3 3 6 4 6 2" xfId="43970"/>
    <cellStyle name="Обычный 3 3 6 4 7" xfId="19921"/>
    <cellStyle name="Обычный 3 3 6 4 7 2" xfId="48205"/>
    <cellStyle name="Обычный 3 3 6 4 8" xfId="21225"/>
    <cellStyle name="Обычный 3 3 6 4 8 2" xfId="49509"/>
    <cellStyle name="Обычный 3 3 6 4 9" xfId="27794"/>
    <cellStyle name="Обычный 3 3 6 4 9 2" xfId="56078"/>
    <cellStyle name="Обычный 3 3 6 5" xfId="1750"/>
    <cellStyle name="Обычный 3 3 6 5 2" xfId="3725"/>
    <cellStyle name="Обычный 3 3 6 5 2 2" xfId="13817"/>
    <cellStyle name="Обычный 3 3 6 5 2 2 2" xfId="42102"/>
    <cellStyle name="Обычный 3 3 6 5 2 3" xfId="17873"/>
    <cellStyle name="Обычный 3 3 6 5 2 3 2" xfId="46158"/>
    <cellStyle name="Обычный 3 3 6 5 2 4" xfId="27799"/>
    <cellStyle name="Обычный 3 3 6 5 2 4 2" xfId="56083"/>
    <cellStyle name="Обычный 3 3 6 5 2 5" xfId="32015"/>
    <cellStyle name="Обычный 3 3 6 5 3" xfId="13816"/>
    <cellStyle name="Обычный 3 3 6 5 3 2" xfId="42101"/>
    <cellStyle name="Обычный 3 3 6 5 4" xfId="15898"/>
    <cellStyle name="Обычный 3 3 6 5 4 2" xfId="44183"/>
    <cellStyle name="Обычный 3 3 6 5 5" xfId="27798"/>
    <cellStyle name="Обычный 3 3 6 5 5 2" xfId="56082"/>
    <cellStyle name="Обычный 3 3 6 5 6" xfId="30040"/>
    <cellStyle name="Обычный 3 3 6 5 7" xfId="61225"/>
    <cellStyle name="Обычный 3 3 6 6" xfId="2408"/>
    <cellStyle name="Обычный 3 3 6 6 2" xfId="13818"/>
    <cellStyle name="Обычный 3 3 6 6 2 2" xfId="42103"/>
    <cellStyle name="Обычный 3 3 6 6 3" xfId="16556"/>
    <cellStyle name="Обычный 3 3 6 6 3 2" xfId="44841"/>
    <cellStyle name="Обычный 3 3 6 6 4" xfId="27800"/>
    <cellStyle name="Обычный 3 3 6 6 4 2" xfId="56084"/>
    <cellStyle name="Обычный 3 3 6 6 5" xfId="30698"/>
    <cellStyle name="Обычный 3 3 6 7" xfId="4383"/>
    <cellStyle name="Обычный 3 3 6 7 2" xfId="13819"/>
    <cellStyle name="Обычный 3 3 6 7 2 2" xfId="42104"/>
    <cellStyle name="Обычный 3 3 6 7 3" xfId="18531"/>
    <cellStyle name="Обычный 3 3 6 7 3 2" xfId="46816"/>
    <cellStyle name="Обычный 3 3 6 7 4" xfId="27801"/>
    <cellStyle name="Обычный 3 3 6 7 4 2" xfId="56085"/>
    <cellStyle name="Обычный 3 3 6 7 5" xfId="32673"/>
    <cellStyle name="Обычный 3 3 6 8" xfId="4546"/>
    <cellStyle name="Обычный 3 3 6 8 2" xfId="13820"/>
    <cellStyle name="Обычный 3 3 6 8 2 2" xfId="42105"/>
    <cellStyle name="Обычный 3 3 6 8 3" xfId="18694"/>
    <cellStyle name="Обычный 3 3 6 8 3 2" xfId="46979"/>
    <cellStyle name="Обычный 3 3 6 8 4" xfId="27802"/>
    <cellStyle name="Обычный 3 3 6 8 4 2" xfId="56086"/>
    <cellStyle name="Обычный 3 3 6 8 5" xfId="32836"/>
    <cellStyle name="Обычный 3 3 6 9" xfId="5756"/>
    <cellStyle name="Обычный 3 3 6 9 2" xfId="13821"/>
    <cellStyle name="Обычный 3 3 6 9 2 2" xfId="42106"/>
    <cellStyle name="Обычный 3 3 6 9 3" xfId="27803"/>
    <cellStyle name="Обычный 3 3 6 9 3 2" xfId="56087"/>
    <cellStyle name="Обычный 3 3 6 9 4" xfId="34045"/>
    <cellStyle name="Обычный 3 3 7" xfId="345"/>
    <cellStyle name="Обычный 3 3 7 10" xfId="7082"/>
    <cellStyle name="Обычный 3 3 7 10 2" xfId="13823"/>
    <cellStyle name="Обычный 3 3 7 10 2 2" xfId="42108"/>
    <cellStyle name="Обычный 3 3 7 10 3" xfId="27805"/>
    <cellStyle name="Обычный 3 3 7 10 3 2" xfId="56089"/>
    <cellStyle name="Обычный 3 3 7 10 4" xfId="35369"/>
    <cellStyle name="Обычный 3 3 7 11" xfId="13822"/>
    <cellStyle name="Обычный 3 3 7 11 2" xfId="42107"/>
    <cellStyle name="Обычный 3 3 7 12" xfId="14582"/>
    <cellStyle name="Обычный 3 3 7 12 2" xfId="42867"/>
    <cellStyle name="Обычный 3 3 7 13" xfId="19922"/>
    <cellStyle name="Обычный 3 3 7 13 2" xfId="48206"/>
    <cellStyle name="Обычный 3 3 7 14" xfId="21226"/>
    <cellStyle name="Обычный 3 3 7 14 2" xfId="49510"/>
    <cellStyle name="Обычный 3 3 7 15" xfId="27804"/>
    <cellStyle name="Обычный 3 3 7 15 2" xfId="56088"/>
    <cellStyle name="Обычный 3 3 7 16" xfId="28724"/>
    <cellStyle name="Обычный 3 3 7 17" xfId="57274"/>
    <cellStyle name="Обычный 3 3 7 18" xfId="58533"/>
    <cellStyle name="Обычный 3 3 7 19" xfId="59879"/>
    <cellStyle name="Обычный 3 3 7 2" xfId="587"/>
    <cellStyle name="Обычный 3 3 7 2 10" xfId="19923"/>
    <cellStyle name="Обычный 3 3 7 2 10 2" xfId="48207"/>
    <cellStyle name="Обычный 3 3 7 2 11" xfId="21227"/>
    <cellStyle name="Обычный 3 3 7 2 11 2" xfId="49511"/>
    <cellStyle name="Обычный 3 3 7 2 12" xfId="27806"/>
    <cellStyle name="Обычный 3 3 7 2 12 2" xfId="56090"/>
    <cellStyle name="Обычный 3 3 7 2 13" xfId="28888"/>
    <cellStyle name="Обычный 3 3 7 2 14" xfId="58534"/>
    <cellStyle name="Обычный 3 3 7 2 15" xfId="59880"/>
    <cellStyle name="Обычный 3 3 7 2 2" xfId="925"/>
    <cellStyle name="Обычный 3 3 7 2 2 10" xfId="21228"/>
    <cellStyle name="Обычный 3 3 7 2 2 10 2" xfId="49512"/>
    <cellStyle name="Обычный 3 3 7 2 2 11" xfId="27807"/>
    <cellStyle name="Обычный 3 3 7 2 2 11 2" xfId="56091"/>
    <cellStyle name="Обычный 3 3 7 2 2 12" xfId="29217"/>
    <cellStyle name="Обычный 3 3 7 2 2 13" xfId="58535"/>
    <cellStyle name="Обычный 3 3 7 2 2 14" xfId="59881"/>
    <cellStyle name="Обычный 3 3 7 2 2 2" xfId="1542"/>
    <cellStyle name="Обычный 3 3 7 2 2 2 10" xfId="29833"/>
    <cellStyle name="Обычный 3 3 7 2 2 2 11" xfId="58536"/>
    <cellStyle name="Обычный 3 3 7 2 2 2 12" xfId="59882"/>
    <cellStyle name="Обычный 3 3 7 2 2 2 2" xfId="3518"/>
    <cellStyle name="Обычный 3 3 7 2 2 2 2 2" xfId="13827"/>
    <cellStyle name="Обычный 3 3 7 2 2 2 2 2 2" xfId="42112"/>
    <cellStyle name="Обычный 3 3 7 2 2 2 2 3" xfId="17666"/>
    <cellStyle name="Обычный 3 3 7 2 2 2 2 3 2" xfId="45951"/>
    <cellStyle name="Обычный 3 3 7 2 2 2 2 4" xfId="27809"/>
    <cellStyle name="Обычный 3 3 7 2 2 2 2 4 2" xfId="56093"/>
    <cellStyle name="Обычный 3 3 7 2 2 2 2 5" xfId="31808"/>
    <cellStyle name="Обычный 3 3 7 2 2 2 2 6" xfId="61236"/>
    <cellStyle name="Обычный 3 3 7 2 2 2 3" xfId="5767"/>
    <cellStyle name="Обычный 3 3 7 2 2 2 3 2" xfId="13828"/>
    <cellStyle name="Обычный 3 3 7 2 2 2 3 2 2" xfId="42113"/>
    <cellStyle name="Обычный 3 3 7 2 2 2 3 3" xfId="27810"/>
    <cellStyle name="Обычный 3 3 7 2 2 2 3 3 2" xfId="56094"/>
    <cellStyle name="Обычный 3 3 7 2 2 2 3 4" xfId="34056"/>
    <cellStyle name="Обычный 3 3 7 2 2 2 4" xfId="7085"/>
    <cellStyle name="Обычный 3 3 7 2 2 2 4 2" xfId="13829"/>
    <cellStyle name="Обычный 3 3 7 2 2 2 4 2 2" xfId="42114"/>
    <cellStyle name="Обычный 3 3 7 2 2 2 4 3" xfId="27811"/>
    <cellStyle name="Обычный 3 3 7 2 2 2 4 3 2" xfId="56095"/>
    <cellStyle name="Обычный 3 3 7 2 2 2 4 4" xfId="35372"/>
    <cellStyle name="Обычный 3 3 7 2 2 2 5" xfId="13826"/>
    <cellStyle name="Обычный 3 3 7 2 2 2 5 2" xfId="42111"/>
    <cellStyle name="Обычный 3 3 7 2 2 2 6" xfId="15691"/>
    <cellStyle name="Обычный 3 3 7 2 2 2 6 2" xfId="43976"/>
    <cellStyle name="Обычный 3 3 7 2 2 2 7" xfId="19925"/>
    <cellStyle name="Обычный 3 3 7 2 2 2 7 2" xfId="48209"/>
    <cellStyle name="Обычный 3 3 7 2 2 2 8" xfId="21229"/>
    <cellStyle name="Обычный 3 3 7 2 2 2 8 2" xfId="49513"/>
    <cellStyle name="Обычный 3 3 7 2 2 2 9" xfId="27808"/>
    <cellStyle name="Обычный 3 3 7 2 2 2 9 2" xfId="56092"/>
    <cellStyle name="Обычный 3 3 7 2 2 3" xfId="2244"/>
    <cellStyle name="Обычный 3 3 7 2 2 3 2" xfId="4219"/>
    <cellStyle name="Обычный 3 3 7 2 2 3 2 2" xfId="13831"/>
    <cellStyle name="Обычный 3 3 7 2 2 3 2 2 2" xfId="42116"/>
    <cellStyle name="Обычный 3 3 7 2 2 3 2 3" xfId="18367"/>
    <cellStyle name="Обычный 3 3 7 2 2 3 2 3 2" xfId="46652"/>
    <cellStyle name="Обычный 3 3 7 2 2 3 2 4" xfId="27813"/>
    <cellStyle name="Обычный 3 3 7 2 2 3 2 4 2" xfId="56097"/>
    <cellStyle name="Обычный 3 3 7 2 2 3 2 5" xfId="32509"/>
    <cellStyle name="Обычный 3 3 7 2 2 3 3" xfId="13830"/>
    <cellStyle name="Обычный 3 3 7 2 2 3 3 2" xfId="42115"/>
    <cellStyle name="Обычный 3 3 7 2 2 3 4" xfId="16392"/>
    <cellStyle name="Обычный 3 3 7 2 2 3 4 2" xfId="44677"/>
    <cellStyle name="Обычный 3 3 7 2 2 3 5" xfId="27812"/>
    <cellStyle name="Обычный 3 3 7 2 2 3 5 2" xfId="56096"/>
    <cellStyle name="Обычный 3 3 7 2 2 3 6" xfId="30534"/>
    <cellStyle name="Обычный 3 3 7 2 2 3 7" xfId="61235"/>
    <cellStyle name="Обычный 3 3 7 2 2 4" xfId="2902"/>
    <cellStyle name="Обычный 3 3 7 2 2 4 2" xfId="13832"/>
    <cellStyle name="Обычный 3 3 7 2 2 4 2 2" xfId="42117"/>
    <cellStyle name="Обычный 3 3 7 2 2 4 3" xfId="17050"/>
    <cellStyle name="Обычный 3 3 7 2 2 4 3 2" xfId="45335"/>
    <cellStyle name="Обычный 3 3 7 2 2 4 4" xfId="27814"/>
    <cellStyle name="Обычный 3 3 7 2 2 4 4 2" xfId="56098"/>
    <cellStyle name="Обычный 3 3 7 2 2 4 5" xfId="31192"/>
    <cellStyle name="Обычный 3 3 7 2 2 5" xfId="5766"/>
    <cellStyle name="Обычный 3 3 7 2 2 5 2" xfId="13833"/>
    <cellStyle name="Обычный 3 3 7 2 2 5 2 2" xfId="42118"/>
    <cellStyle name="Обычный 3 3 7 2 2 5 3" xfId="27815"/>
    <cellStyle name="Обычный 3 3 7 2 2 5 3 2" xfId="56099"/>
    <cellStyle name="Обычный 3 3 7 2 2 5 4" xfId="34055"/>
    <cellStyle name="Обычный 3 3 7 2 2 6" xfId="7084"/>
    <cellStyle name="Обычный 3 3 7 2 2 6 2" xfId="13834"/>
    <cellStyle name="Обычный 3 3 7 2 2 6 2 2" xfId="42119"/>
    <cellStyle name="Обычный 3 3 7 2 2 6 3" xfId="27816"/>
    <cellStyle name="Обычный 3 3 7 2 2 6 3 2" xfId="56100"/>
    <cellStyle name="Обычный 3 3 7 2 2 6 4" xfId="35371"/>
    <cellStyle name="Обычный 3 3 7 2 2 7" xfId="13825"/>
    <cellStyle name="Обычный 3 3 7 2 2 7 2" xfId="42110"/>
    <cellStyle name="Обычный 3 3 7 2 2 8" xfId="15075"/>
    <cellStyle name="Обычный 3 3 7 2 2 8 2" xfId="43360"/>
    <cellStyle name="Обычный 3 3 7 2 2 9" xfId="19924"/>
    <cellStyle name="Обычный 3 3 7 2 2 9 2" xfId="48208"/>
    <cellStyle name="Обычный 3 3 7 2 3" xfId="1541"/>
    <cellStyle name="Обычный 3 3 7 2 3 10" xfId="29832"/>
    <cellStyle name="Обычный 3 3 7 2 3 11" xfId="58537"/>
    <cellStyle name="Обычный 3 3 7 2 3 12" xfId="59883"/>
    <cellStyle name="Обычный 3 3 7 2 3 2" xfId="3517"/>
    <cellStyle name="Обычный 3 3 7 2 3 2 2" xfId="13836"/>
    <cellStyle name="Обычный 3 3 7 2 3 2 2 2" xfId="42121"/>
    <cellStyle name="Обычный 3 3 7 2 3 2 3" xfId="17665"/>
    <cellStyle name="Обычный 3 3 7 2 3 2 3 2" xfId="45950"/>
    <cellStyle name="Обычный 3 3 7 2 3 2 4" xfId="27818"/>
    <cellStyle name="Обычный 3 3 7 2 3 2 4 2" xfId="56102"/>
    <cellStyle name="Обычный 3 3 7 2 3 2 5" xfId="31807"/>
    <cellStyle name="Обычный 3 3 7 2 3 2 6" xfId="61237"/>
    <cellStyle name="Обычный 3 3 7 2 3 3" xfId="5768"/>
    <cellStyle name="Обычный 3 3 7 2 3 3 2" xfId="13837"/>
    <cellStyle name="Обычный 3 3 7 2 3 3 2 2" xfId="42122"/>
    <cellStyle name="Обычный 3 3 7 2 3 3 3" xfId="27819"/>
    <cellStyle name="Обычный 3 3 7 2 3 3 3 2" xfId="56103"/>
    <cellStyle name="Обычный 3 3 7 2 3 3 4" xfId="34057"/>
    <cellStyle name="Обычный 3 3 7 2 3 4" xfId="7086"/>
    <cellStyle name="Обычный 3 3 7 2 3 4 2" xfId="13838"/>
    <cellStyle name="Обычный 3 3 7 2 3 4 2 2" xfId="42123"/>
    <cellStyle name="Обычный 3 3 7 2 3 4 3" xfId="27820"/>
    <cellStyle name="Обычный 3 3 7 2 3 4 3 2" xfId="56104"/>
    <cellStyle name="Обычный 3 3 7 2 3 4 4" xfId="35373"/>
    <cellStyle name="Обычный 3 3 7 2 3 5" xfId="13835"/>
    <cellStyle name="Обычный 3 3 7 2 3 5 2" xfId="42120"/>
    <cellStyle name="Обычный 3 3 7 2 3 6" xfId="15690"/>
    <cellStyle name="Обычный 3 3 7 2 3 6 2" xfId="43975"/>
    <cellStyle name="Обычный 3 3 7 2 3 7" xfId="19926"/>
    <cellStyle name="Обычный 3 3 7 2 3 7 2" xfId="48210"/>
    <cellStyle name="Обычный 3 3 7 2 3 8" xfId="21230"/>
    <cellStyle name="Обычный 3 3 7 2 3 8 2" xfId="49514"/>
    <cellStyle name="Обычный 3 3 7 2 3 9" xfId="27817"/>
    <cellStyle name="Обычный 3 3 7 2 3 9 2" xfId="56101"/>
    <cellStyle name="Обычный 3 3 7 2 4" xfId="1915"/>
    <cellStyle name="Обычный 3 3 7 2 4 2" xfId="3890"/>
    <cellStyle name="Обычный 3 3 7 2 4 2 2" xfId="13840"/>
    <cellStyle name="Обычный 3 3 7 2 4 2 2 2" xfId="42125"/>
    <cellStyle name="Обычный 3 3 7 2 4 2 3" xfId="18038"/>
    <cellStyle name="Обычный 3 3 7 2 4 2 3 2" xfId="46323"/>
    <cellStyle name="Обычный 3 3 7 2 4 2 4" xfId="27822"/>
    <cellStyle name="Обычный 3 3 7 2 4 2 4 2" xfId="56106"/>
    <cellStyle name="Обычный 3 3 7 2 4 2 5" xfId="32180"/>
    <cellStyle name="Обычный 3 3 7 2 4 3" xfId="13839"/>
    <cellStyle name="Обычный 3 3 7 2 4 3 2" xfId="42124"/>
    <cellStyle name="Обычный 3 3 7 2 4 4" xfId="16063"/>
    <cellStyle name="Обычный 3 3 7 2 4 4 2" xfId="44348"/>
    <cellStyle name="Обычный 3 3 7 2 4 5" xfId="27821"/>
    <cellStyle name="Обычный 3 3 7 2 4 5 2" xfId="56105"/>
    <cellStyle name="Обычный 3 3 7 2 4 6" xfId="30205"/>
    <cellStyle name="Обычный 3 3 7 2 4 7" xfId="61234"/>
    <cellStyle name="Обычный 3 3 7 2 5" xfId="2573"/>
    <cellStyle name="Обычный 3 3 7 2 5 2" xfId="13841"/>
    <cellStyle name="Обычный 3 3 7 2 5 2 2" xfId="42126"/>
    <cellStyle name="Обычный 3 3 7 2 5 3" xfId="16721"/>
    <cellStyle name="Обычный 3 3 7 2 5 3 2" xfId="45006"/>
    <cellStyle name="Обычный 3 3 7 2 5 4" xfId="27823"/>
    <cellStyle name="Обычный 3 3 7 2 5 4 2" xfId="56107"/>
    <cellStyle name="Обычный 3 3 7 2 5 5" xfId="30863"/>
    <cellStyle name="Обычный 3 3 7 2 6" xfId="5765"/>
    <cellStyle name="Обычный 3 3 7 2 6 2" xfId="13842"/>
    <cellStyle name="Обычный 3 3 7 2 6 2 2" xfId="42127"/>
    <cellStyle name="Обычный 3 3 7 2 6 3" xfId="27824"/>
    <cellStyle name="Обычный 3 3 7 2 6 3 2" xfId="56108"/>
    <cellStyle name="Обычный 3 3 7 2 6 4" xfId="34054"/>
    <cellStyle name="Обычный 3 3 7 2 7" xfId="7083"/>
    <cellStyle name="Обычный 3 3 7 2 7 2" xfId="13843"/>
    <cellStyle name="Обычный 3 3 7 2 7 2 2" xfId="42128"/>
    <cellStyle name="Обычный 3 3 7 2 7 3" xfId="27825"/>
    <cellStyle name="Обычный 3 3 7 2 7 3 2" xfId="56109"/>
    <cellStyle name="Обычный 3 3 7 2 7 4" xfId="35370"/>
    <cellStyle name="Обычный 3 3 7 2 8" xfId="13824"/>
    <cellStyle name="Обычный 3 3 7 2 8 2" xfId="42109"/>
    <cellStyle name="Обычный 3 3 7 2 9" xfId="14746"/>
    <cellStyle name="Обычный 3 3 7 2 9 2" xfId="43031"/>
    <cellStyle name="Обычный 3 3 7 3" xfId="759"/>
    <cellStyle name="Обычный 3 3 7 3 10" xfId="21231"/>
    <cellStyle name="Обычный 3 3 7 3 10 2" xfId="49515"/>
    <cellStyle name="Обычный 3 3 7 3 11" xfId="27826"/>
    <cellStyle name="Обычный 3 3 7 3 11 2" xfId="56110"/>
    <cellStyle name="Обычный 3 3 7 3 12" xfId="29053"/>
    <cellStyle name="Обычный 3 3 7 3 13" xfId="58538"/>
    <cellStyle name="Обычный 3 3 7 3 14" xfId="59884"/>
    <cellStyle name="Обычный 3 3 7 3 2" xfId="1543"/>
    <cellStyle name="Обычный 3 3 7 3 2 10" xfId="29834"/>
    <cellStyle name="Обычный 3 3 7 3 2 11" xfId="58539"/>
    <cellStyle name="Обычный 3 3 7 3 2 12" xfId="59885"/>
    <cellStyle name="Обычный 3 3 7 3 2 2" xfId="3519"/>
    <cellStyle name="Обычный 3 3 7 3 2 2 2" xfId="13846"/>
    <cellStyle name="Обычный 3 3 7 3 2 2 2 2" xfId="42131"/>
    <cellStyle name="Обычный 3 3 7 3 2 2 3" xfId="17667"/>
    <cellStyle name="Обычный 3 3 7 3 2 2 3 2" xfId="45952"/>
    <cellStyle name="Обычный 3 3 7 3 2 2 4" xfId="27828"/>
    <cellStyle name="Обычный 3 3 7 3 2 2 4 2" xfId="56112"/>
    <cellStyle name="Обычный 3 3 7 3 2 2 5" xfId="31809"/>
    <cellStyle name="Обычный 3 3 7 3 2 2 6" xfId="61239"/>
    <cellStyle name="Обычный 3 3 7 3 2 3" xfId="5770"/>
    <cellStyle name="Обычный 3 3 7 3 2 3 2" xfId="13847"/>
    <cellStyle name="Обычный 3 3 7 3 2 3 2 2" xfId="42132"/>
    <cellStyle name="Обычный 3 3 7 3 2 3 3" xfId="27829"/>
    <cellStyle name="Обычный 3 3 7 3 2 3 3 2" xfId="56113"/>
    <cellStyle name="Обычный 3 3 7 3 2 3 4" xfId="34059"/>
    <cellStyle name="Обычный 3 3 7 3 2 4" xfId="7088"/>
    <cellStyle name="Обычный 3 3 7 3 2 4 2" xfId="13848"/>
    <cellStyle name="Обычный 3 3 7 3 2 4 2 2" xfId="42133"/>
    <cellStyle name="Обычный 3 3 7 3 2 4 3" xfId="27830"/>
    <cellStyle name="Обычный 3 3 7 3 2 4 3 2" xfId="56114"/>
    <cellStyle name="Обычный 3 3 7 3 2 4 4" xfId="35375"/>
    <cellStyle name="Обычный 3 3 7 3 2 5" xfId="13845"/>
    <cellStyle name="Обычный 3 3 7 3 2 5 2" xfId="42130"/>
    <cellStyle name="Обычный 3 3 7 3 2 6" xfId="15692"/>
    <cellStyle name="Обычный 3 3 7 3 2 6 2" xfId="43977"/>
    <cellStyle name="Обычный 3 3 7 3 2 7" xfId="19928"/>
    <cellStyle name="Обычный 3 3 7 3 2 7 2" xfId="48212"/>
    <cellStyle name="Обычный 3 3 7 3 2 8" xfId="21232"/>
    <cellStyle name="Обычный 3 3 7 3 2 8 2" xfId="49516"/>
    <cellStyle name="Обычный 3 3 7 3 2 9" xfId="27827"/>
    <cellStyle name="Обычный 3 3 7 3 2 9 2" xfId="56111"/>
    <cellStyle name="Обычный 3 3 7 3 3" xfId="2080"/>
    <cellStyle name="Обычный 3 3 7 3 3 2" xfId="4055"/>
    <cellStyle name="Обычный 3 3 7 3 3 2 2" xfId="13850"/>
    <cellStyle name="Обычный 3 3 7 3 3 2 2 2" xfId="42135"/>
    <cellStyle name="Обычный 3 3 7 3 3 2 3" xfId="18203"/>
    <cellStyle name="Обычный 3 3 7 3 3 2 3 2" xfId="46488"/>
    <cellStyle name="Обычный 3 3 7 3 3 2 4" xfId="27832"/>
    <cellStyle name="Обычный 3 3 7 3 3 2 4 2" xfId="56116"/>
    <cellStyle name="Обычный 3 3 7 3 3 2 5" xfId="32345"/>
    <cellStyle name="Обычный 3 3 7 3 3 3" xfId="13849"/>
    <cellStyle name="Обычный 3 3 7 3 3 3 2" xfId="42134"/>
    <cellStyle name="Обычный 3 3 7 3 3 4" xfId="16228"/>
    <cellStyle name="Обычный 3 3 7 3 3 4 2" xfId="44513"/>
    <cellStyle name="Обычный 3 3 7 3 3 5" xfId="27831"/>
    <cellStyle name="Обычный 3 3 7 3 3 5 2" xfId="56115"/>
    <cellStyle name="Обычный 3 3 7 3 3 6" xfId="30370"/>
    <cellStyle name="Обычный 3 3 7 3 3 7" xfId="61238"/>
    <cellStyle name="Обычный 3 3 7 3 4" xfId="2738"/>
    <cellStyle name="Обычный 3 3 7 3 4 2" xfId="13851"/>
    <cellStyle name="Обычный 3 3 7 3 4 2 2" xfId="42136"/>
    <cellStyle name="Обычный 3 3 7 3 4 3" xfId="16886"/>
    <cellStyle name="Обычный 3 3 7 3 4 3 2" xfId="45171"/>
    <cellStyle name="Обычный 3 3 7 3 4 4" xfId="27833"/>
    <cellStyle name="Обычный 3 3 7 3 4 4 2" xfId="56117"/>
    <cellStyle name="Обычный 3 3 7 3 4 5" xfId="31028"/>
    <cellStyle name="Обычный 3 3 7 3 5" xfId="5769"/>
    <cellStyle name="Обычный 3 3 7 3 5 2" xfId="13852"/>
    <cellStyle name="Обычный 3 3 7 3 5 2 2" xfId="42137"/>
    <cellStyle name="Обычный 3 3 7 3 5 3" xfId="27834"/>
    <cellStyle name="Обычный 3 3 7 3 5 3 2" xfId="56118"/>
    <cellStyle name="Обычный 3 3 7 3 5 4" xfId="34058"/>
    <cellStyle name="Обычный 3 3 7 3 6" xfId="7087"/>
    <cellStyle name="Обычный 3 3 7 3 6 2" xfId="13853"/>
    <cellStyle name="Обычный 3 3 7 3 6 2 2" xfId="42138"/>
    <cellStyle name="Обычный 3 3 7 3 6 3" xfId="27835"/>
    <cellStyle name="Обычный 3 3 7 3 6 3 2" xfId="56119"/>
    <cellStyle name="Обычный 3 3 7 3 6 4" xfId="35374"/>
    <cellStyle name="Обычный 3 3 7 3 7" xfId="13844"/>
    <cellStyle name="Обычный 3 3 7 3 7 2" xfId="42129"/>
    <cellStyle name="Обычный 3 3 7 3 8" xfId="14911"/>
    <cellStyle name="Обычный 3 3 7 3 8 2" xfId="43196"/>
    <cellStyle name="Обычный 3 3 7 3 9" xfId="19927"/>
    <cellStyle name="Обычный 3 3 7 3 9 2" xfId="48211"/>
    <cellStyle name="Обычный 3 3 7 4" xfId="1540"/>
    <cellStyle name="Обычный 3 3 7 4 10" xfId="29831"/>
    <cellStyle name="Обычный 3 3 7 4 11" xfId="58540"/>
    <cellStyle name="Обычный 3 3 7 4 12" xfId="59886"/>
    <cellStyle name="Обычный 3 3 7 4 2" xfId="3516"/>
    <cellStyle name="Обычный 3 3 7 4 2 2" xfId="13855"/>
    <cellStyle name="Обычный 3 3 7 4 2 2 2" xfId="42140"/>
    <cellStyle name="Обычный 3 3 7 4 2 3" xfId="17664"/>
    <cellStyle name="Обычный 3 3 7 4 2 3 2" xfId="45949"/>
    <cellStyle name="Обычный 3 3 7 4 2 4" xfId="27837"/>
    <cellStyle name="Обычный 3 3 7 4 2 4 2" xfId="56121"/>
    <cellStyle name="Обычный 3 3 7 4 2 5" xfId="31806"/>
    <cellStyle name="Обычный 3 3 7 4 2 6" xfId="61240"/>
    <cellStyle name="Обычный 3 3 7 4 3" xfId="5771"/>
    <cellStyle name="Обычный 3 3 7 4 3 2" xfId="13856"/>
    <cellStyle name="Обычный 3 3 7 4 3 2 2" xfId="42141"/>
    <cellStyle name="Обычный 3 3 7 4 3 3" xfId="27838"/>
    <cellStyle name="Обычный 3 3 7 4 3 3 2" xfId="56122"/>
    <cellStyle name="Обычный 3 3 7 4 3 4" xfId="34060"/>
    <cellStyle name="Обычный 3 3 7 4 4" xfId="7089"/>
    <cellStyle name="Обычный 3 3 7 4 4 2" xfId="13857"/>
    <cellStyle name="Обычный 3 3 7 4 4 2 2" xfId="42142"/>
    <cellStyle name="Обычный 3 3 7 4 4 3" xfId="27839"/>
    <cellStyle name="Обычный 3 3 7 4 4 3 2" xfId="56123"/>
    <cellStyle name="Обычный 3 3 7 4 4 4" xfId="35376"/>
    <cellStyle name="Обычный 3 3 7 4 5" xfId="13854"/>
    <cellStyle name="Обычный 3 3 7 4 5 2" xfId="42139"/>
    <cellStyle name="Обычный 3 3 7 4 6" xfId="15689"/>
    <cellStyle name="Обычный 3 3 7 4 6 2" xfId="43974"/>
    <cellStyle name="Обычный 3 3 7 4 7" xfId="19929"/>
    <cellStyle name="Обычный 3 3 7 4 7 2" xfId="48213"/>
    <cellStyle name="Обычный 3 3 7 4 8" xfId="21233"/>
    <cellStyle name="Обычный 3 3 7 4 8 2" xfId="49517"/>
    <cellStyle name="Обычный 3 3 7 4 9" xfId="27836"/>
    <cellStyle name="Обычный 3 3 7 4 9 2" xfId="56120"/>
    <cellStyle name="Обычный 3 3 7 5" xfId="1751"/>
    <cellStyle name="Обычный 3 3 7 5 2" xfId="3726"/>
    <cellStyle name="Обычный 3 3 7 5 2 2" xfId="13859"/>
    <cellStyle name="Обычный 3 3 7 5 2 2 2" xfId="42144"/>
    <cellStyle name="Обычный 3 3 7 5 2 3" xfId="17874"/>
    <cellStyle name="Обычный 3 3 7 5 2 3 2" xfId="46159"/>
    <cellStyle name="Обычный 3 3 7 5 2 4" xfId="27841"/>
    <cellStyle name="Обычный 3 3 7 5 2 4 2" xfId="56125"/>
    <cellStyle name="Обычный 3 3 7 5 2 5" xfId="32016"/>
    <cellStyle name="Обычный 3 3 7 5 3" xfId="13858"/>
    <cellStyle name="Обычный 3 3 7 5 3 2" xfId="42143"/>
    <cellStyle name="Обычный 3 3 7 5 4" xfId="15899"/>
    <cellStyle name="Обычный 3 3 7 5 4 2" xfId="44184"/>
    <cellStyle name="Обычный 3 3 7 5 5" xfId="27840"/>
    <cellStyle name="Обычный 3 3 7 5 5 2" xfId="56124"/>
    <cellStyle name="Обычный 3 3 7 5 6" xfId="30041"/>
    <cellStyle name="Обычный 3 3 7 5 7" xfId="61233"/>
    <cellStyle name="Обычный 3 3 7 6" xfId="2409"/>
    <cellStyle name="Обычный 3 3 7 6 2" xfId="13860"/>
    <cellStyle name="Обычный 3 3 7 6 2 2" xfId="42145"/>
    <cellStyle name="Обычный 3 3 7 6 3" xfId="16557"/>
    <cellStyle name="Обычный 3 3 7 6 3 2" xfId="44842"/>
    <cellStyle name="Обычный 3 3 7 6 4" xfId="27842"/>
    <cellStyle name="Обычный 3 3 7 6 4 2" xfId="56126"/>
    <cellStyle name="Обычный 3 3 7 6 5" xfId="30699"/>
    <cellStyle name="Обычный 3 3 7 7" xfId="4360"/>
    <cellStyle name="Обычный 3 3 7 7 2" xfId="13861"/>
    <cellStyle name="Обычный 3 3 7 7 2 2" xfId="42146"/>
    <cellStyle name="Обычный 3 3 7 7 3" xfId="18508"/>
    <cellStyle name="Обычный 3 3 7 7 3 2" xfId="46793"/>
    <cellStyle name="Обычный 3 3 7 7 4" xfId="27843"/>
    <cellStyle name="Обычный 3 3 7 7 4 2" xfId="56127"/>
    <cellStyle name="Обычный 3 3 7 7 5" xfId="32650"/>
    <cellStyle name="Обычный 3 3 7 8" xfId="4523"/>
    <cellStyle name="Обычный 3 3 7 8 2" xfId="13862"/>
    <cellStyle name="Обычный 3 3 7 8 2 2" xfId="42147"/>
    <cellStyle name="Обычный 3 3 7 8 3" xfId="18671"/>
    <cellStyle name="Обычный 3 3 7 8 3 2" xfId="46956"/>
    <cellStyle name="Обычный 3 3 7 8 4" xfId="27844"/>
    <cellStyle name="Обычный 3 3 7 8 4 2" xfId="56128"/>
    <cellStyle name="Обычный 3 3 7 8 5" xfId="32813"/>
    <cellStyle name="Обычный 3 3 7 9" xfId="5764"/>
    <cellStyle name="Обычный 3 3 7 9 2" xfId="13863"/>
    <cellStyle name="Обычный 3 3 7 9 2 2" xfId="42148"/>
    <cellStyle name="Обычный 3 3 7 9 3" xfId="27845"/>
    <cellStyle name="Обычный 3 3 7 9 3 2" xfId="56129"/>
    <cellStyle name="Обычный 3 3 7 9 4" xfId="34053"/>
    <cellStyle name="Обычный 3 3 8" xfId="563"/>
    <cellStyle name="Обычный 3 3 8 10" xfId="19930"/>
    <cellStyle name="Обычный 3 3 8 10 2" xfId="48214"/>
    <cellStyle name="Обычный 3 3 8 11" xfId="21234"/>
    <cellStyle name="Обычный 3 3 8 11 2" xfId="49518"/>
    <cellStyle name="Обычный 3 3 8 12" xfId="27846"/>
    <cellStyle name="Обычный 3 3 8 12 2" xfId="56130"/>
    <cellStyle name="Обычный 3 3 8 13" xfId="28864"/>
    <cellStyle name="Обычный 3 3 8 14" xfId="58541"/>
    <cellStyle name="Обычный 3 3 8 15" xfId="59887"/>
    <cellStyle name="Обычный 3 3 8 2" xfId="901"/>
    <cellStyle name="Обычный 3 3 8 2 10" xfId="21235"/>
    <cellStyle name="Обычный 3 3 8 2 10 2" xfId="49519"/>
    <cellStyle name="Обычный 3 3 8 2 11" xfId="27847"/>
    <cellStyle name="Обычный 3 3 8 2 11 2" xfId="56131"/>
    <cellStyle name="Обычный 3 3 8 2 12" xfId="29193"/>
    <cellStyle name="Обычный 3 3 8 2 13" xfId="58542"/>
    <cellStyle name="Обычный 3 3 8 2 14" xfId="59888"/>
    <cellStyle name="Обычный 3 3 8 2 2" xfId="1545"/>
    <cellStyle name="Обычный 3 3 8 2 2 10" xfId="29836"/>
    <cellStyle name="Обычный 3 3 8 2 2 11" xfId="58543"/>
    <cellStyle name="Обычный 3 3 8 2 2 12" xfId="59889"/>
    <cellStyle name="Обычный 3 3 8 2 2 2" xfId="3521"/>
    <cellStyle name="Обычный 3 3 8 2 2 2 2" xfId="13867"/>
    <cellStyle name="Обычный 3 3 8 2 2 2 2 2" xfId="42152"/>
    <cellStyle name="Обычный 3 3 8 2 2 2 3" xfId="17669"/>
    <cellStyle name="Обычный 3 3 8 2 2 2 3 2" xfId="45954"/>
    <cellStyle name="Обычный 3 3 8 2 2 2 4" xfId="27849"/>
    <cellStyle name="Обычный 3 3 8 2 2 2 4 2" xfId="56133"/>
    <cellStyle name="Обычный 3 3 8 2 2 2 5" xfId="31811"/>
    <cellStyle name="Обычный 3 3 8 2 2 2 6" xfId="61243"/>
    <cellStyle name="Обычный 3 3 8 2 2 3" xfId="5774"/>
    <cellStyle name="Обычный 3 3 8 2 2 3 2" xfId="13868"/>
    <cellStyle name="Обычный 3 3 8 2 2 3 2 2" xfId="42153"/>
    <cellStyle name="Обычный 3 3 8 2 2 3 3" xfId="27850"/>
    <cellStyle name="Обычный 3 3 8 2 2 3 3 2" xfId="56134"/>
    <cellStyle name="Обычный 3 3 8 2 2 3 4" xfId="34063"/>
    <cellStyle name="Обычный 3 3 8 2 2 4" xfId="7092"/>
    <cellStyle name="Обычный 3 3 8 2 2 4 2" xfId="13869"/>
    <cellStyle name="Обычный 3 3 8 2 2 4 2 2" xfId="42154"/>
    <cellStyle name="Обычный 3 3 8 2 2 4 3" xfId="27851"/>
    <cellStyle name="Обычный 3 3 8 2 2 4 3 2" xfId="56135"/>
    <cellStyle name="Обычный 3 3 8 2 2 4 4" xfId="35379"/>
    <cellStyle name="Обычный 3 3 8 2 2 5" xfId="13866"/>
    <cellStyle name="Обычный 3 3 8 2 2 5 2" xfId="42151"/>
    <cellStyle name="Обычный 3 3 8 2 2 6" xfId="15694"/>
    <cellStyle name="Обычный 3 3 8 2 2 6 2" xfId="43979"/>
    <cellStyle name="Обычный 3 3 8 2 2 7" xfId="19932"/>
    <cellStyle name="Обычный 3 3 8 2 2 7 2" xfId="48216"/>
    <cellStyle name="Обычный 3 3 8 2 2 8" xfId="21236"/>
    <cellStyle name="Обычный 3 3 8 2 2 8 2" xfId="49520"/>
    <cellStyle name="Обычный 3 3 8 2 2 9" xfId="27848"/>
    <cellStyle name="Обычный 3 3 8 2 2 9 2" xfId="56132"/>
    <cellStyle name="Обычный 3 3 8 2 3" xfId="2220"/>
    <cellStyle name="Обычный 3 3 8 2 3 2" xfId="4195"/>
    <cellStyle name="Обычный 3 3 8 2 3 2 2" xfId="13871"/>
    <cellStyle name="Обычный 3 3 8 2 3 2 2 2" xfId="42156"/>
    <cellStyle name="Обычный 3 3 8 2 3 2 3" xfId="18343"/>
    <cellStyle name="Обычный 3 3 8 2 3 2 3 2" xfId="46628"/>
    <cellStyle name="Обычный 3 3 8 2 3 2 4" xfId="27853"/>
    <cellStyle name="Обычный 3 3 8 2 3 2 4 2" xfId="56137"/>
    <cellStyle name="Обычный 3 3 8 2 3 2 5" xfId="32485"/>
    <cellStyle name="Обычный 3 3 8 2 3 3" xfId="13870"/>
    <cellStyle name="Обычный 3 3 8 2 3 3 2" xfId="42155"/>
    <cellStyle name="Обычный 3 3 8 2 3 4" xfId="16368"/>
    <cellStyle name="Обычный 3 3 8 2 3 4 2" xfId="44653"/>
    <cellStyle name="Обычный 3 3 8 2 3 5" xfId="27852"/>
    <cellStyle name="Обычный 3 3 8 2 3 5 2" xfId="56136"/>
    <cellStyle name="Обычный 3 3 8 2 3 6" xfId="30510"/>
    <cellStyle name="Обычный 3 3 8 2 3 7" xfId="61242"/>
    <cellStyle name="Обычный 3 3 8 2 4" xfId="2878"/>
    <cellStyle name="Обычный 3 3 8 2 4 2" xfId="13872"/>
    <cellStyle name="Обычный 3 3 8 2 4 2 2" xfId="42157"/>
    <cellStyle name="Обычный 3 3 8 2 4 3" xfId="17026"/>
    <cellStyle name="Обычный 3 3 8 2 4 3 2" xfId="45311"/>
    <cellStyle name="Обычный 3 3 8 2 4 4" xfId="27854"/>
    <cellStyle name="Обычный 3 3 8 2 4 4 2" xfId="56138"/>
    <cellStyle name="Обычный 3 3 8 2 4 5" xfId="31168"/>
    <cellStyle name="Обычный 3 3 8 2 5" xfId="5773"/>
    <cellStyle name="Обычный 3 3 8 2 5 2" xfId="13873"/>
    <cellStyle name="Обычный 3 3 8 2 5 2 2" xfId="42158"/>
    <cellStyle name="Обычный 3 3 8 2 5 3" xfId="27855"/>
    <cellStyle name="Обычный 3 3 8 2 5 3 2" xfId="56139"/>
    <cellStyle name="Обычный 3 3 8 2 5 4" xfId="34062"/>
    <cellStyle name="Обычный 3 3 8 2 6" xfId="7091"/>
    <cellStyle name="Обычный 3 3 8 2 6 2" xfId="13874"/>
    <cellStyle name="Обычный 3 3 8 2 6 2 2" xfId="42159"/>
    <cellStyle name="Обычный 3 3 8 2 6 3" xfId="27856"/>
    <cellStyle name="Обычный 3 3 8 2 6 3 2" xfId="56140"/>
    <cellStyle name="Обычный 3 3 8 2 6 4" xfId="35378"/>
    <cellStyle name="Обычный 3 3 8 2 7" xfId="13865"/>
    <cellStyle name="Обычный 3 3 8 2 7 2" xfId="42150"/>
    <cellStyle name="Обычный 3 3 8 2 8" xfId="15051"/>
    <cellStyle name="Обычный 3 3 8 2 8 2" xfId="43336"/>
    <cellStyle name="Обычный 3 3 8 2 9" xfId="19931"/>
    <cellStyle name="Обычный 3 3 8 2 9 2" xfId="48215"/>
    <cellStyle name="Обычный 3 3 8 3" xfId="1544"/>
    <cellStyle name="Обычный 3 3 8 3 10" xfId="29835"/>
    <cellStyle name="Обычный 3 3 8 3 11" xfId="58544"/>
    <cellStyle name="Обычный 3 3 8 3 12" xfId="59890"/>
    <cellStyle name="Обычный 3 3 8 3 2" xfId="3520"/>
    <cellStyle name="Обычный 3 3 8 3 2 2" xfId="13876"/>
    <cellStyle name="Обычный 3 3 8 3 2 2 2" xfId="42161"/>
    <cellStyle name="Обычный 3 3 8 3 2 3" xfId="17668"/>
    <cellStyle name="Обычный 3 3 8 3 2 3 2" xfId="45953"/>
    <cellStyle name="Обычный 3 3 8 3 2 4" xfId="27858"/>
    <cellStyle name="Обычный 3 3 8 3 2 4 2" xfId="56142"/>
    <cellStyle name="Обычный 3 3 8 3 2 5" xfId="31810"/>
    <cellStyle name="Обычный 3 3 8 3 2 6" xfId="61244"/>
    <cellStyle name="Обычный 3 3 8 3 3" xfId="5775"/>
    <cellStyle name="Обычный 3 3 8 3 3 2" xfId="13877"/>
    <cellStyle name="Обычный 3 3 8 3 3 2 2" xfId="42162"/>
    <cellStyle name="Обычный 3 3 8 3 3 3" xfId="27859"/>
    <cellStyle name="Обычный 3 3 8 3 3 3 2" xfId="56143"/>
    <cellStyle name="Обычный 3 3 8 3 3 4" xfId="34064"/>
    <cellStyle name="Обычный 3 3 8 3 4" xfId="7093"/>
    <cellStyle name="Обычный 3 3 8 3 4 2" xfId="13878"/>
    <cellStyle name="Обычный 3 3 8 3 4 2 2" xfId="42163"/>
    <cellStyle name="Обычный 3 3 8 3 4 3" xfId="27860"/>
    <cellStyle name="Обычный 3 3 8 3 4 3 2" xfId="56144"/>
    <cellStyle name="Обычный 3 3 8 3 4 4" xfId="35380"/>
    <cellStyle name="Обычный 3 3 8 3 5" xfId="13875"/>
    <cellStyle name="Обычный 3 3 8 3 5 2" xfId="42160"/>
    <cellStyle name="Обычный 3 3 8 3 6" xfId="15693"/>
    <cellStyle name="Обычный 3 3 8 3 6 2" xfId="43978"/>
    <cellStyle name="Обычный 3 3 8 3 7" xfId="19933"/>
    <cellStyle name="Обычный 3 3 8 3 7 2" xfId="48217"/>
    <cellStyle name="Обычный 3 3 8 3 8" xfId="21237"/>
    <cellStyle name="Обычный 3 3 8 3 8 2" xfId="49521"/>
    <cellStyle name="Обычный 3 3 8 3 9" xfId="27857"/>
    <cellStyle name="Обычный 3 3 8 3 9 2" xfId="56141"/>
    <cellStyle name="Обычный 3 3 8 4" xfId="1891"/>
    <cellStyle name="Обычный 3 3 8 4 2" xfId="3866"/>
    <cellStyle name="Обычный 3 3 8 4 2 2" xfId="13880"/>
    <cellStyle name="Обычный 3 3 8 4 2 2 2" xfId="42165"/>
    <cellStyle name="Обычный 3 3 8 4 2 3" xfId="18014"/>
    <cellStyle name="Обычный 3 3 8 4 2 3 2" xfId="46299"/>
    <cellStyle name="Обычный 3 3 8 4 2 4" xfId="27862"/>
    <cellStyle name="Обычный 3 3 8 4 2 4 2" xfId="56146"/>
    <cellStyle name="Обычный 3 3 8 4 2 5" xfId="32156"/>
    <cellStyle name="Обычный 3 3 8 4 3" xfId="13879"/>
    <cellStyle name="Обычный 3 3 8 4 3 2" xfId="42164"/>
    <cellStyle name="Обычный 3 3 8 4 4" xfId="16039"/>
    <cellStyle name="Обычный 3 3 8 4 4 2" xfId="44324"/>
    <cellStyle name="Обычный 3 3 8 4 5" xfId="27861"/>
    <cellStyle name="Обычный 3 3 8 4 5 2" xfId="56145"/>
    <cellStyle name="Обычный 3 3 8 4 6" xfId="30181"/>
    <cellStyle name="Обычный 3 3 8 4 7" xfId="61241"/>
    <cellStyle name="Обычный 3 3 8 5" xfId="2549"/>
    <cellStyle name="Обычный 3 3 8 5 2" xfId="13881"/>
    <cellStyle name="Обычный 3 3 8 5 2 2" xfId="42166"/>
    <cellStyle name="Обычный 3 3 8 5 3" xfId="16697"/>
    <cellStyle name="Обычный 3 3 8 5 3 2" xfId="44982"/>
    <cellStyle name="Обычный 3 3 8 5 4" xfId="27863"/>
    <cellStyle name="Обычный 3 3 8 5 4 2" xfId="56147"/>
    <cellStyle name="Обычный 3 3 8 5 5" xfId="30839"/>
    <cellStyle name="Обычный 3 3 8 6" xfId="5772"/>
    <cellStyle name="Обычный 3 3 8 6 2" xfId="13882"/>
    <cellStyle name="Обычный 3 3 8 6 2 2" xfId="42167"/>
    <cellStyle name="Обычный 3 3 8 6 3" xfId="27864"/>
    <cellStyle name="Обычный 3 3 8 6 3 2" xfId="56148"/>
    <cellStyle name="Обычный 3 3 8 6 4" xfId="34061"/>
    <cellStyle name="Обычный 3 3 8 7" xfId="7090"/>
    <cellStyle name="Обычный 3 3 8 7 2" xfId="13883"/>
    <cellStyle name="Обычный 3 3 8 7 2 2" xfId="42168"/>
    <cellStyle name="Обычный 3 3 8 7 3" xfId="27865"/>
    <cellStyle name="Обычный 3 3 8 7 3 2" xfId="56149"/>
    <cellStyle name="Обычный 3 3 8 7 4" xfId="35377"/>
    <cellStyle name="Обычный 3 3 8 8" xfId="13864"/>
    <cellStyle name="Обычный 3 3 8 8 2" xfId="42149"/>
    <cellStyle name="Обычный 3 3 8 9" xfId="14722"/>
    <cellStyle name="Обычный 3 3 8 9 2" xfId="43007"/>
    <cellStyle name="Обычный 3 3 9" xfId="735"/>
    <cellStyle name="Обычный 3 3 9 10" xfId="21238"/>
    <cellStyle name="Обычный 3 3 9 10 2" xfId="49522"/>
    <cellStyle name="Обычный 3 3 9 11" xfId="27866"/>
    <cellStyle name="Обычный 3 3 9 11 2" xfId="56150"/>
    <cellStyle name="Обычный 3 3 9 12" xfId="29029"/>
    <cellStyle name="Обычный 3 3 9 13" xfId="58545"/>
    <cellStyle name="Обычный 3 3 9 14" xfId="59891"/>
    <cellStyle name="Обычный 3 3 9 2" xfId="1546"/>
    <cellStyle name="Обычный 3 3 9 2 10" xfId="29837"/>
    <cellStyle name="Обычный 3 3 9 2 11" xfId="58546"/>
    <cellStyle name="Обычный 3 3 9 2 12" xfId="59892"/>
    <cellStyle name="Обычный 3 3 9 2 2" xfId="3522"/>
    <cellStyle name="Обычный 3 3 9 2 2 2" xfId="13886"/>
    <cellStyle name="Обычный 3 3 9 2 2 2 2" xfId="42171"/>
    <cellStyle name="Обычный 3 3 9 2 2 3" xfId="17670"/>
    <cellStyle name="Обычный 3 3 9 2 2 3 2" xfId="45955"/>
    <cellStyle name="Обычный 3 3 9 2 2 4" xfId="27868"/>
    <cellStyle name="Обычный 3 3 9 2 2 4 2" xfId="56152"/>
    <cellStyle name="Обычный 3 3 9 2 2 5" xfId="31812"/>
    <cellStyle name="Обычный 3 3 9 2 2 6" xfId="61246"/>
    <cellStyle name="Обычный 3 3 9 2 3" xfId="5777"/>
    <cellStyle name="Обычный 3 3 9 2 3 2" xfId="13887"/>
    <cellStyle name="Обычный 3 3 9 2 3 2 2" xfId="42172"/>
    <cellStyle name="Обычный 3 3 9 2 3 3" xfId="27869"/>
    <cellStyle name="Обычный 3 3 9 2 3 3 2" xfId="56153"/>
    <cellStyle name="Обычный 3 3 9 2 3 4" xfId="34066"/>
    <cellStyle name="Обычный 3 3 9 2 4" xfId="7095"/>
    <cellStyle name="Обычный 3 3 9 2 4 2" xfId="13888"/>
    <cellStyle name="Обычный 3 3 9 2 4 2 2" xfId="42173"/>
    <cellStyle name="Обычный 3 3 9 2 4 3" xfId="27870"/>
    <cellStyle name="Обычный 3 3 9 2 4 3 2" xfId="56154"/>
    <cellStyle name="Обычный 3 3 9 2 4 4" xfId="35382"/>
    <cellStyle name="Обычный 3 3 9 2 5" xfId="13885"/>
    <cellStyle name="Обычный 3 3 9 2 5 2" xfId="42170"/>
    <cellStyle name="Обычный 3 3 9 2 6" xfId="15695"/>
    <cellStyle name="Обычный 3 3 9 2 6 2" xfId="43980"/>
    <cellStyle name="Обычный 3 3 9 2 7" xfId="19935"/>
    <cellStyle name="Обычный 3 3 9 2 7 2" xfId="48219"/>
    <cellStyle name="Обычный 3 3 9 2 8" xfId="21239"/>
    <cellStyle name="Обычный 3 3 9 2 8 2" xfId="49523"/>
    <cellStyle name="Обычный 3 3 9 2 9" xfId="27867"/>
    <cellStyle name="Обычный 3 3 9 2 9 2" xfId="56151"/>
    <cellStyle name="Обычный 3 3 9 3" xfId="2056"/>
    <cellStyle name="Обычный 3 3 9 3 2" xfId="4031"/>
    <cellStyle name="Обычный 3 3 9 3 2 2" xfId="13890"/>
    <cellStyle name="Обычный 3 3 9 3 2 2 2" xfId="42175"/>
    <cellStyle name="Обычный 3 3 9 3 2 3" xfId="18179"/>
    <cellStyle name="Обычный 3 3 9 3 2 3 2" xfId="46464"/>
    <cellStyle name="Обычный 3 3 9 3 2 4" xfId="27872"/>
    <cellStyle name="Обычный 3 3 9 3 2 4 2" xfId="56156"/>
    <cellStyle name="Обычный 3 3 9 3 2 5" xfId="32321"/>
    <cellStyle name="Обычный 3 3 9 3 3" xfId="13889"/>
    <cellStyle name="Обычный 3 3 9 3 3 2" xfId="42174"/>
    <cellStyle name="Обычный 3 3 9 3 4" xfId="16204"/>
    <cellStyle name="Обычный 3 3 9 3 4 2" xfId="44489"/>
    <cellStyle name="Обычный 3 3 9 3 5" xfId="27871"/>
    <cellStyle name="Обычный 3 3 9 3 5 2" xfId="56155"/>
    <cellStyle name="Обычный 3 3 9 3 6" xfId="30346"/>
    <cellStyle name="Обычный 3 3 9 3 7" xfId="61245"/>
    <cellStyle name="Обычный 3 3 9 4" xfId="2714"/>
    <cellStyle name="Обычный 3 3 9 4 2" xfId="13891"/>
    <cellStyle name="Обычный 3 3 9 4 2 2" xfId="42176"/>
    <cellStyle name="Обычный 3 3 9 4 3" xfId="16862"/>
    <cellStyle name="Обычный 3 3 9 4 3 2" xfId="45147"/>
    <cellStyle name="Обычный 3 3 9 4 4" xfId="27873"/>
    <cellStyle name="Обычный 3 3 9 4 4 2" xfId="56157"/>
    <cellStyle name="Обычный 3 3 9 4 5" xfId="31004"/>
    <cellStyle name="Обычный 3 3 9 5" xfId="5776"/>
    <cellStyle name="Обычный 3 3 9 5 2" xfId="13892"/>
    <cellStyle name="Обычный 3 3 9 5 2 2" xfId="42177"/>
    <cellStyle name="Обычный 3 3 9 5 3" xfId="27874"/>
    <cellStyle name="Обычный 3 3 9 5 3 2" xfId="56158"/>
    <cellStyle name="Обычный 3 3 9 5 4" xfId="34065"/>
    <cellStyle name="Обычный 3 3 9 6" xfId="7094"/>
    <cellStyle name="Обычный 3 3 9 6 2" xfId="13893"/>
    <cellStyle name="Обычный 3 3 9 6 2 2" xfId="42178"/>
    <cellStyle name="Обычный 3 3 9 6 3" xfId="27875"/>
    <cellStyle name="Обычный 3 3 9 6 3 2" xfId="56159"/>
    <cellStyle name="Обычный 3 3 9 6 4" xfId="35381"/>
    <cellStyle name="Обычный 3 3 9 7" xfId="13884"/>
    <cellStyle name="Обычный 3 3 9 7 2" xfId="42169"/>
    <cellStyle name="Обычный 3 3 9 8" xfId="14887"/>
    <cellStyle name="Обычный 3 3 9 8 2" xfId="43172"/>
    <cellStyle name="Обычный 3 3 9 9" xfId="19934"/>
    <cellStyle name="Обычный 3 3 9 9 2" xfId="48218"/>
    <cellStyle name="Обычный 3 30" xfId="57147"/>
    <cellStyle name="Обычный 3 31" xfId="58035"/>
    <cellStyle name="Обычный 3 32" xfId="59381"/>
    <cellStyle name="Обычный 3 4" xfId="346"/>
    <cellStyle name="Обычный 3 5" xfId="347"/>
    <cellStyle name="Обычный 3 5 10" xfId="4384"/>
    <cellStyle name="Обычный 3 5 10 2" xfId="13895"/>
    <cellStyle name="Обычный 3 5 10 2 2" xfId="42180"/>
    <cellStyle name="Обычный 3 5 10 3" xfId="18532"/>
    <cellStyle name="Обычный 3 5 10 3 2" xfId="46817"/>
    <cellStyle name="Обычный 3 5 10 4" xfId="27877"/>
    <cellStyle name="Обычный 3 5 10 4 2" xfId="56161"/>
    <cellStyle name="Обычный 3 5 10 5" xfId="32674"/>
    <cellStyle name="Обычный 3 5 11" xfId="4547"/>
    <cellStyle name="Обычный 3 5 11 2" xfId="13896"/>
    <cellStyle name="Обычный 3 5 11 2 2" xfId="42181"/>
    <cellStyle name="Обычный 3 5 11 3" xfId="18695"/>
    <cellStyle name="Обычный 3 5 11 3 2" xfId="46980"/>
    <cellStyle name="Обычный 3 5 11 4" xfId="27878"/>
    <cellStyle name="Обычный 3 5 11 4 2" xfId="56162"/>
    <cellStyle name="Обычный 3 5 11 5" xfId="32837"/>
    <cellStyle name="Обычный 3 5 12" xfId="5778"/>
    <cellStyle name="Обычный 3 5 12 2" xfId="13897"/>
    <cellStyle name="Обычный 3 5 12 2 2" xfId="42182"/>
    <cellStyle name="Обычный 3 5 12 3" xfId="27879"/>
    <cellStyle name="Обычный 3 5 12 3 2" xfId="56163"/>
    <cellStyle name="Обычный 3 5 12 4" xfId="34067"/>
    <cellStyle name="Обычный 3 5 13" xfId="7096"/>
    <cellStyle name="Обычный 3 5 13 2" xfId="13898"/>
    <cellStyle name="Обычный 3 5 13 2 2" xfId="42183"/>
    <cellStyle name="Обычный 3 5 13 3" xfId="27880"/>
    <cellStyle name="Обычный 3 5 13 3 2" xfId="56164"/>
    <cellStyle name="Обычный 3 5 13 4" xfId="35383"/>
    <cellStyle name="Обычный 3 5 14" xfId="7346"/>
    <cellStyle name="Обычный 3 5 14 2" xfId="13899"/>
    <cellStyle name="Обычный 3 5 14 2 2" xfId="42184"/>
    <cellStyle name="Обычный 3 5 14 3" xfId="27881"/>
    <cellStyle name="Обычный 3 5 14 3 2" xfId="56165"/>
    <cellStyle name="Обычный 3 5 14 4" xfId="35631"/>
    <cellStyle name="Обычный 3 5 15" xfId="13894"/>
    <cellStyle name="Обычный 3 5 15 2" xfId="42179"/>
    <cellStyle name="Обычный 3 5 16" xfId="14583"/>
    <cellStyle name="Обычный 3 5 16 2" xfId="42868"/>
    <cellStyle name="Обычный 3 5 17" xfId="18857"/>
    <cellStyle name="Обычный 3 5 17 2" xfId="47141"/>
    <cellStyle name="Обычный 3 5 18" xfId="21240"/>
    <cellStyle name="Обычный 3 5 18 2" xfId="49524"/>
    <cellStyle name="Обычный 3 5 19" xfId="27876"/>
    <cellStyle name="Обычный 3 5 19 2" xfId="56160"/>
    <cellStyle name="Обычный 3 5 2" xfId="348"/>
    <cellStyle name="Обычный 3 5 2 10" xfId="5779"/>
    <cellStyle name="Обычный 3 5 2 10 2" xfId="13901"/>
    <cellStyle name="Обычный 3 5 2 10 2 2" xfId="42186"/>
    <cellStyle name="Обычный 3 5 2 10 3" xfId="27883"/>
    <cellStyle name="Обычный 3 5 2 10 3 2" xfId="56167"/>
    <cellStyle name="Обычный 3 5 2 10 4" xfId="34068"/>
    <cellStyle name="Обычный 3 5 2 11" xfId="7097"/>
    <cellStyle name="Обычный 3 5 2 11 2" xfId="13902"/>
    <cellStyle name="Обычный 3 5 2 11 2 2" xfId="42187"/>
    <cellStyle name="Обычный 3 5 2 11 3" xfId="27884"/>
    <cellStyle name="Обычный 3 5 2 11 3 2" xfId="56168"/>
    <cellStyle name="Обычный 3 5 2 11 4" xfId="35384"/>
    <cellStyle name="Обычный 3 5 2 12" xfId="7347"/>
    <cellStyle name="Обычный 3 5 2 12 2" xfId="13903"/>
    <cellStyle name="Обычный 3 5 2 12 2 2" xfId="42188"/>
    <cellStyle name="Обычный 3 5 2 12 3" xfId="27885"/>
    <cellStyle name="Обычный 3 5 2 12 3 2" xfId="56169"/>
    <cellStyle name="Обычный 3 5 2 12 4" xfId="35632"/>
    <cellStyle name="Обычный 3 5 2 13" xfId="13900"/>
    <cellStyle name="Обычный 3 5 2 13 2" xfId="42185"/>
    <cellStyle name="Обычный 3 5 2 14" xfId="14584"/>
    <cellStyle name="Обычный 3 5 2 14 2" xfId="42869"/>
    <cellStyle name="Обычный 3 5 2 15" xfId="18858"/>
    <cellStyle name="Обычный 3 5 2 15 2" xfId="47142"/>
    <cellStyle name="Обычный 3 5 2 16" xfId="21241"/>
    <cellStyle name="Обычный 3 5 2 16 2" xfId="49525"/>
    <cellStyle name="Обычный 3 5 2 17" xfId="27882"/>
    <cellStyle name="Обычный 3 5 2 17 2" xfId="56166"/>
    <cellStyle name="Обычный 3 5 2 18" xfId="28561"/>
    <cellStyle name="Обычный 3 5 2 18 2" xfId="56845"/>
    <cellStyle name="Обычный 3 5 2 19" xfId="28726"/>
    <cellStyle name="Обычный 3 5 2 2" xfId="349"/>
    <cellStyle name="Обычный 3 5 2 2 10" xfId="7098"/>
    <cellStyle name="Обычный 3 5 2 2 10 2" xfId="13905"/>
    <cellStyle name="Обычный 3 5 2 2 10 2 2" xfId="42190"/>
    <cellStyle name="Обычный 3 5 2 2 10 3" xfId="27887"/>
    <cellStyle name="Обычный 3 5 2 2 10 3 2" xfId="56171"/>
    <cellStyle name="Обычный 3 5 2 2 10 4" xfId="35385"/>
    <cellStyle name="Обычный 3 5 2 2 11" xfId="7348"/>
    <cellStyle name="Обычный 3 5 2 2 11 2" xfId="13906"/>
    <cellStyle name="Обычный 3 5 2 2 11 2 2" xfId="42191"/>
    <cellStyle name="Обычный 3 5 2 2 11 3" xfId="27888"/>
    <cellStyle name="Обычный 3 5 2 2 11 3 2" xfId="56172"/>
    <cellStyle name="Обычный 3 5 2 2 11 4" xfId="35633"/>
    <cellStyle name="Обычный 3 5 2 2 12" xfId="13904"/>
    <cellStyle name="Обычный 3 5 2 2 12 2" xfId="42189"/>
    <cellStyle name="Обычный 3 5 2 2 13" xfId="14585"/>
    <cellStyle name="Обычный 3 5 2 2 13 2" xfId="42870"/>
    <cellStyle name="Обычный 3 5 2 2 14" xfId="18859"/>
    <cellStyle name="Обычный 3 5 2 2 14 2" xfId="47143"/>
    <cellStyle name="Обычный 3 5 2 2 15" xfId="21242"/>
    <cellStyle name="Обычный 3 5 2 2 15 2" xfId="49526"/>
    <cellStyle name="Обычный 3 5 2 2 16" xfId="27886"/>
    <cellStyle name="Обычный 3 5 2 2 16 2" xfId="56170"/>
    <cellStyle name="Обычный 3 5 2 2 17" xfId="28562"/>
    <cellStyle name="Обычный 3 5 2 2 17 2" xfId="56846"/>
    <cellStyle name="Обычный 3 5 2 2 18" xfId="28727"/>
    <cellStyle name="Обычный 3 5 2 2 19" xfId="57006"/>
    <cellStyle name="Обычный 3 5 2 2 2" xfId="590"/>
    <cellStyle name="Обычный 3 5 2 2 2 10" xfId="19936"/>
    <cellStyle name="Обычный 3 5 2 2 2 10 2" xfId="48220"/>
    <cellStyle name="Обычный 3 5 2 2 2 11" xfId="21243"/>
    <cellStyle name="Обычный 3 5 2 2 2 11 2" xfId="49527"/>
    <cellStyle name="Обычный 3 5 2 2 2 12" xfId="27889"/>
    <cellStyle name="Обычный 3 5 2 2 2 12 2" xfId="56173"/>
    <cellStyle name="Обычный 3 5 2 2 2 13" xfId="28891"/>
    <cellStyle name="Обычный 3 5 2 2 2 14" xfId="58550"/>
    <cellStyle name="Обычный 3 5 2 2 2 15" xfId="59896"/>
    <cellStyle name="Обычный 3 5 2 2 2 2" xfId="928"/>
    <cellStyle name="Обычный 3 5 2 2 2 2 10" xfId="21244"/>
    <cellStyle name="Обычный 3 5 2 2 2 2 10 2" xfId="49528"/>
    <cellStyle name="Обычный 3 5 2 2 2 2 11" xfId="27890"/>
    <cellStyle name="Обычный 3 5 2 2 2 2 11 2" xfId="56174"/>
    <cellStyle name="Обычный 3 5 2 2 2 2 12" xfId="29220"/>
    <cellStyle name="Обычный 3 5 2 2 2 2 13" xfId="58551"/>
    <cellStyle name="Обычный 3 5 2 2 2 2 14" xfId="59897"/>
    <cellStyle name="Обычный 3 5 2 2 2 2 2" xfId="1551"/>
    <cellStyle name="Обычный 3 5 2 2 2 2 2 10" xfId="29842"/>
    <cellStyle name="Обычный 3 5 2 2 2 2 2 11" xfId="58552"/>
    <cellStyle name="Обычный 3 5 2 2 2 2 2 12" xfId="59898"/>
    <cellStyle name="Обычный 3 5 2 2 2 2 2 2" xfId="3527"/>
    <cellStyle name="Обычный 3 5 2 2 2 2 2 2 2" xfId="13910"/>
    <cellStyle name="Обычный 3 5 2 2 2 2 2 2 2 2" xfId="42195"/>
    <cellStyle name="Обычный 3 5 2 2 2 2 2 2 3" xfId="17675"/>
    <cellStyle name="Обычный 3 5 2 2 2 2 2 2 3 2" xfId="45960"/>
    <cellStyle name="Обычный 3 5 2 2 2 2 2 2 4" xfId="27892"/>
    <cellStyle name="Обычный 3 5 2 2 2 2 2 2 4 2" xfId="56176"/>
    <cellStyle name="Обычный 3 5 2 2 2 2 2 2 5" xfId="31817"/>
    <cellStyle name="Обычный 3 5 2 2 2 2 2 2 6" xfId="61252"/>
    <cellStyle name="Обычный 3 5 2 2 2 2 2 3" xfId="5783"/>
    <cellStyle name="Обычный 3 5 2 2 2 2 2 3 2" xfId="13911"/>
    <cellStyle name="Обычный 3 5 2 2 2 2 2 3 2 2" xfId="42196"/>
    <cellStyle name="Обычный 3 5 2 2 2 2 2 3 3" xfId="27893"/>
    <cellStyle name="Обычный 3 5 2 2 2 2 2 3 3 2" xfId="56177"/>
    <cellStyle name="Обычный 3 5 2 2 2 2 2 3 4" xfId="34072"/>
    <cellStyle name="Обычный 3 5 2 2 2 2 2 4" xfId="7101"/>
    <cellStyle name="Обычный 3 5 2 2 2 2 2 4 2" xfId="13912"/>
    <cellStyle name="Обычный 3 5 2 2 2 2 2 4 2 2" xfId="42197"/>
    <cellStyle name="Обычный 3 5 2 2 2 2 2 4 3" xfId="27894"/>
    <cellStyle name="Обычный 3 5 2 2 2 2 2 4 3 2" xfId="56178"/>
    <cellStyle name="Обычный 3 5 2 2 2 2 2 4 4" xfId="35388"/>
    <cellStyle name="Обычный 3 5 2 2 2 2 2 5" xfId="13909"/>
    <cellStyle name="Обычный 3 5 2 2 2 2 2 5 2" xfId="42194"/>
    <cellStyle name="Обычный 3 5 2 2 2 2 2 6" xfId="15700"/>
    <cellStyle name="Обычный 3 5 2 2 2 2 2 6 2" xfId="43985"/>
    <cellStyle name="Обычный 3 5 2 2 2 2 2 7" xfId="19938"/>
    <cellStyle name="Обычный 3 5 2 2 2 2 2 7 2" xfId="48222"/>
    <cellStyle name="Обычный 3 5 2 2 2 2 2 8" xfId="21245"/>
    <cellStyle name="Обычный 3 5 2 2 2 2 2 8 2" xfId="49529"/>
    <cellStyle name="Обычный 3 5 2 2 2 2 2 9" xfId="27891"/>
    <cellStyle name="Обычный 3 5 2 2 2 2 2 9 2" xfId="56175"/>
    <cellStyle name="Обычный 3 5 2 2 2 2 3" xfId="2247"/>
    <cellStyle name="Обычный 3 5 2 2 2 2 3 2" xfId="4222"/>
    <cellStyle name="Обычный 3 5 2 2 2 2 3 2 2" xfId="13914"/>
    <cellStyle name="Обычный 3 5 2 2 2 2 3 2 2 2" xfId="42199"/>
    <cellStyle name="Обычный 3 5 2 2 2 2 3 2 3" xfId="18370"/>
    <cellStyle name="Обычный 3 5 2 2 2 2 3 2 3 2" xfId="46655"/>
    <cellStyle name="Обычный 3 5 2 2 2 2 3 2 4" xfId="27896"/>
    <cellStyle name="Обычный 3 5 2 2 2 2 3 2 4 2" xfId="56180"/>
    <cellStyle name="Обычный 3 5 2 2 2 2 3 2 5" xfId="32512"/>
    <cellStyle name="Обычный 3 5 2 2 2 2 3 3" xfId="13913"/>
    <cellStyle name="Обычный 3 5 2 2 2 2 3 3 2" xfId="42198"/>
    <cellStyle name="Обычный 3 5 2 2 2 2 3 4" xfId="16395"/>
    <cellStyle name="Обычный 3 5 2 2 2 2 3 4 2" xfId="44680"/>
    <cellStyle name="Обычный 3 5 2 2 2 2 3 5" xfId="27895"/>
    <cellStyle name="Обычный 3 5 2 2 2 2 3 5 2" xfId="56179"/>
    <cellStyle name="Обычный 3 5 2 2 2 2 3 6" xfId="30537"/>
    <cellStyle name="Обычный 3 5 2 2 2 2 3 7" xfId="61251"/>
    <cellStyle name="Обычный 3 5 2 2 2 2 4" xfId="2905"/>
    <cellStyle name="Обычный 3 5 2 2 2 2 4 2" xfId="13915"/>
    <cellStyle name="Обычный 3 5 2 2 2 2 4 2 2" xfId="42200"/>
    <cellStyle name="Обычный 3 5 2 2 2 2 4 3" xfId="17053"/>
    <cellStyle name="Обычный 3 5 2 2 2 2 4 3 2" xfId="45338"/>
    <cellStyle name="Обычный 3 5 2 2 2 2 4 4" xfId="27897"/>
    <cellStyle name="Обычный 3 5 2 2 2 2 4 4 2" xfId="56181"/>
    <cellStyle name="Обычный 3 5 2 2 2 2 4 5" xfId="31195"/>
    <cellStyle name="Обычный 3 5 2 2 2 2 5" xfId="5782"/>
    <cellStyle name="Обычный 3 5 2 2 2 2 5 2" xfId="13916"/>
    <cellStyle name="Обычный 3 5 2 2 2 2 5 2 2" xfId="42201"/>
    <cellStyle name="Обычный 3 5 2 2 2 2 5 3" xfId="27898"/>
    <cellStyle name="Обычный 3 5 2 2 2 2 5 3 2" xfId="56182"/>
    <cellStyle name="Обычный 3 5 2 2 2 2 5 4" xfId="34071"/>
    <cellStyle name="Обычный 3 5 2 2 2 2 6" xfId="7100"/>
    <cellStyle name="Обычный 3 5 2 2 2 2 6 2" xfId="13917"/>
    <cellStyle name="Обычный 3 5 2 2 2 2 6 2 2" xfId="42202"/>
    <cellStyle name="Обычный 3 5 2 2 2 2 6 3" xfId="27899"/>
    <cellStyle name="Обычный 3 5 2 2 2 2 6 3 2" xfId="56183"/>
    <cellStyle name="Обычный 3 5 2 2 2 2 6 4" xfId="35387"/>
    <cellStyle name="Обычный 3 5 2 2 2 2 7" xfId="13908"/>
    <cellStyle name="Обычный 3 5 2 2 2 2 7 2" xfId="42193"/>
    <cellStyle name="Обычный 3 5 2 2 2 2 8" xfId="15078"/>
    <cellStyle name="Обычный 3 5 2 2 2 2 8 2" xfId="43363"/>
    <cellStyle name="Обычный 3 5 2 2 2 2 9" xfId="19937"/>
    <cellStyle name="Обычный 3 5 2 2 2 2 9 2" xfId="48221"/>
    <cellStyle name="Обычный 3 5 2 2 2 3" xfId="1550"/>
    <cellStyle name="Обычный 3 5 2 2 2 3 10" xfId="29841"/>
    <cellStyle name="Обычный 3 5 2 2 2 3 11" xfId="58553"/>
    <cellStyle name="Обычный 3 5 2 2 2 3 12" xfId="59899"/>
    <cellStyle name="Обычный 3 5 2 2 2 3 2" xfId="3526"/>
    <cellStyle name="Обычный 3 5 2 2 2 3 2 2" xfId="13919"/>
    <cellStyle name="Обычный 3 5 2 2 2 3 2 2 2" xfId="42204"/>
    <cellStyle name="Обычный 3 5 2 2 2 3 2 3" xfId="17674"/>
    <cellStyle name="Обычный 3 5 2 2 2 3 2 3 2" xfId="45959"/>
    <cellStyle name="Обычный 3 5 2 2 2 3 2 4" xfId="27901"/>
    <cellStyle name="Обычный 3 5 2 2 2 3 2 4 2" xfId="56185"/>
    <cellStyle name="Обычный 3 5 2 2 2 3 2 5" xfId="31816"/>
    <cellStyle name="Обычный 3 5 2 2 2 3 2 6" xfId="61253"/>
    <cellStyle name="Обычный 3 5 2 2 2 3 3" xfId="5784"/>
    <cellStyle name="Обычный 3 5 2 2 2 3 3 2" xfId="13920"/>
    <cellStyle name="Обычный 3 5 2 2 2 3 3 2 2" xfId="42205"/>
    <cellStyle name="Обычный 3 5 2 2 2 3 3 3" xfId="27902"/>
    <cellStyle name="Обычный 3 5 2 2 2 3 3 3 2" xfId="56186"/>
    <cellStyle name="Обычный 3 5 2 2 2 3 3 4" xfId="34073"/>
    <cellStyle name="Обычный 3 5 2 2 2 3 4" xfId="7102"/>
    <cellStyle name="Обычный 3 5 2 2 2 3 4 2" xfId="13921"/>
    <cellStyle name="Обычный 3 5 2 2 2 3 4 2 2" xfId="42206"/>
    <cellStyle name="Обычный 3 5 2 2 2 3 4 3" xfId="27903"/>
    <cellStyle name="Обычный 3 5 2 2 2 3 4 3 2" xfId="56187"/>
    <cellStyle name="Обычный 3 5 2 2 2 3 4 4" xfId="35389"/>
    <cellStyle name="Обычный 3 5 2 2 2 3 5" xfId="13918"/>
    <cellStyle name="Обычный 3 5 2 2 2 3 5 2" xfId="42203"/>
    <cellStyle name="Обычный 3 5 2 2 2 3 6" xfId="15699"/>
    <cellStyle name="Обычный 3 5 2 2 2 3 6 2" xfId="43984"/>
    <cellStyle name="Обычный 3 5 2 2 2 3 7" xfId="19939"/>
    <cellStyle name="Обычный 3 5 2 2 2 3 7 2" xfId="48223"/>
    <cellStyle name="Обычный 3 5 2 2 2 3 8" xfId="21246"/>
    <cellStyle name="Обычный 3 5 2 2 2 3 8 2" xfId="49530"/>
    <cellStyle name="Обычный 3 5 2 2 2 3 9" xfId="27900"/>
    <cellStyle name="Обычный 3 5 2 2 2 3 9 2" xfId="56184"/>
    <cellStyle name="Обычный 3 5 2 2 2 4" xfId="1918"/>
    <cellStyle name="Обычный 3 5 2 2 2 4 2" xfId="3893"/>
    <cellStyle name="Обычный 3 5 2 2 2 4 2 2" xfId="13923"/>
    <cellStyle name="Обычный 3 5 2 2 2 4 2 2 2" xfId="42208"/>
    <cellStyle name="Обычный 3 5 2 2 2 4 2 3" xfId="18041"/>
    <cellStyle name="Обычный 3 5 2 2 2 4 2 3 2" xfId="46326"/>
    <cellStyle name="Обычный 3 5 2 2 2 4 2 4" xfId="27905"/>
    <cellStyle name="Обычный 3 5 2 2 2 4 2 4 2" xfId="56189"/>
    <cellStyle name="Обычный 3 5 2 2 2 4 2 5" xfId="32183"/>
    <cellStyle name="Обычный 3 5 2 2 2 4 3" xfId="13922"/>
    <cellStyle name="Обычный 3 5 2 2 2 4 3 2" xfId="42207"/>
    <cellStyle name="Обычный 3 5 2 2 2 4 4" xfId="16066"/>
    <cellStyle name="Обычный 3 5 2 2 2 4 4 2" xfId="44351"/>
    <cellStyle name="Обычный 3 5 2 2 2 4 5" xfId="27904"/>
    <cellStyle name="Обычный 3 5 2 2 2 4 5 2" xfId="56188"/>
    <cellStyle name="Обычный 3 5 2 2 2 4 6" xfId="30208"/>
    <cellStyle name="Обычный 3 5 2 2 2 4 7" xfId="61250"/>
    <cellStyle name="Обычный 3 5 2 2 2 5" xfId="2576"/>
    <cellStyle name="Обычный 3 5 2 2 2 5 2" xfId="13924"/>
    <cellStyle name="Обычный 3 5 2 2 2 5 2 2" xfId="42209"/>
    <cellStyle name="Обычный 3 5 2 2 2 5 3" xfId="16724"/>
    <cellStyle name="Обычный 3 5 2 2 2 5 3 2" xfId="45009"/>
    <cellStyle name="Обычный 3 5 2 2 2 5 4" xfId="27906"/>
    <cellStyle name="Обычный 3 5 2 2 2 5 4 2" xfId="56190"/>
    <cellStyle name="Обычный 3 5 2 2 2 5 5" xfId="30866"/>
    <cellStyle name="Обычный 3 5 2 2 2 6" xfId="5781"/>
    <cellStyle name="Обычный 3 5 2 2 2 6 2" xfId="13925"/>
    <cellStyle name="Обычный 3 5 2 2 2 6 2 2" xfId="42210"/>
    <cellStyle name="Обычный 3 5 2 2 2 6 3" xfId="27907"/>
    <cellStyle name="Обычный 3 5 2 2 2 6 3 2" xfId="56191"/>
    <cellStyle name="Обычный 3 5 2 2 2 6 4" xfId="34070"/>
    <cellStyle name="Обычный 3 5 2 2 2 7" xfId="7099"/>
    <cellStyle name="Обычный 3 5 2 2 2 7 2" xfId="13926"/>
    <cellStyle name="Обычный 3 5 2 2 2 7 2 2" xfId="42211"/>
    <cellStyle name="Обычный 3 5 2 2 2 7 3" xfId="27908"/>
    <cellStyle name="Обычный 3 5 2 2 2 7 3 2" xfId="56192"/>
    <cellStyle name="Обычный 3 5 2 2 2 7 4" xfId="35386"/>
    <cellStyle name="Обычный 3 5 2 2 2 8" xfId="13907"/>
    <cellStyle name="Обычный 3 5 2 2 2 8 2" xfId="42192"/>
    <cellStyle name="Обычный 3 5 2 2 2 9" xfId="14749"/>
    <cellStyle name="Обычный 3 5 2 2 2 9 2" xfId="43034"/>
    <cellStyle name="Обычный 3 5 2 2 20" xfId="57300"/>
    <cellStyle name="Обычный 3 5 2 2 21" xfId="58549"/>
    <cellStyle name="Обычный 3 5 2 2 22" xfId="59895"/>
    <cellStyle name="Обычный 3 5 2 2 3" xfId="762"/>
    <cellStyle name="Обычный 3 5 2 2 3 10" xfId="21247"/>
    <cellStyle name="Обычный 3 5 2 2 3 10 2" xfId="49531"/>
    <cellStyle name="Обычный 3 5 2 2 3 11" xfId="27909"/>
    <cellStyle name="Обычный 3 5 2 2 3 11 2" xfId="56193"/>
    <cellStyle name="Обычный 3 5 2 2 3 12" xfId="29056"/>
    <cellStyle name="Обычный 3 5 2 2 3 13" xfId="58554"/>
    <cellStyle name="Обычный 3 5 2 2 3 14" xfId="59900"/>
    <cellStyle name="Обычный 3 5 2 2 3 2" xfId="1552"/>
    <cellStyle name="Обычный 3 5 2 2 3 2 10" xfId="29843"/>
    <cellStyle name="Обычный 3 5 2 2 3 2 11" xfId="58555"/>
    <cellStyle name="Обычный 3 5 2 2 3 2 12" xfId="59901"/>
    <cellStyle name="Обычный 3 5 2 2 3 2 2" xfId="3528"/>
    <cellStyle name="Обычный 3 5 2 2 3 2 2 2" xfId="13929"/>
    <cellStyle name="Обычный 3 5 2 2 3 2 2 2 2" xfId="42214"/>
    <cellStyle name="Обычный 3 5 2 2 3 2 2 3" xfId="17676"/>
    <cellStyle name="Обычный 3 5 2 2 3 2 2 3 2" xfId="45961"/>
    <cellStyle name="Обычный 3 5 2 2 3 2 2 4" xfId="27911"/>
    <cellStyle name="Обычный 3 5 2 2 3 2 2 4 2" xfId="56195"/>
    <cellStyle name="Обычный 3 5 2 2 3 2 2 5" xfId="31818"/>
    <cellStyle name="Обычный 3 5 2 2 3 2 2 6" xfId="61255"/>
    <cellStyle name="Обычный 3 5 2 2 3 2 3" xfId="5786"/>
    <cellStyle name="Обычный 3 5 2 2 3 2 3 2" xfId="13930"/>
    <cellStyle name="Обычный 3 5 2 2 3 2 3 2 2" xfId="42215"/>
    <cellStyle name="Обычный 3 5 2 2 3 2 3 3" xfId="27912"/>
    <cellStyle name="Обычный 3 5 2 2 3 2 3 3 2" xfId="56196"/>
    <cellStyle name="Обычный 3 5 2 2 3 2 3 4" xfId="34075"/>
    <cellStyle name="Обычный 3 5 2 2 3 2 4" xfId="7104"/>
    <cellStyle name="Обычный 3 5 2 2 3 2 4 2" xfId="13931"/>
    <cellStyle name="Обычный 3 5 2 2 3 2 4 2 2" xfId="42216"/>
    <cellStyle name="Обычный 3 5 2 2 3 2 4 3" xfId="27913"/>
    <cellStyle name="Обычный 3 5 2 2 3 2 4 3 2" xfId="56197"/>
    <cellStyle name="Обычный 3 5 2 2 3 2 4 4" xfId="35391"/>
    <cellStyle name="Обычный 3 5 2 2 3 2 5" xfId="13928"/>
    <cellStyle name="Обычный 3 5 2 2 3 2 5 2" xfId="42213"/>
    <cellStyle name="Обычный 3 5 2 2 3 2 6" xfId="15701"/>
    <cellStyle name="Обычный 3 5 2 2 3 2 6 2" xfId="43986"/>
    <cellStyle name="Обычный 3 5 2 2 3 2 7" xfId="19941"/>
    <cellStyle name="Обычный 3 5 2 2 3 2 7 2" xfId="48225"/>
    <cellStyle name="Обычный 3 5 2 2 3 2 8" xfId="21248"/>
    <cellStyle name="Обычный 3 5 2 2 3 2 8 2" xfId="49532"/>
    <cellStyle name="Обычный 3 5 2 2 3 2 9" xfId="27910"/>
    <cellStyle name="Обычный 3 5 2 2 3 2 9 2" xfId="56194"/>
    <cellStyle name="Обычный 3 5 2 2 3 3" xfId="2083"/>
    <cellStyle name="Обычный 3 5 2 2 3 3 2" xfId="4058"/>
    <cellStyle name="Обычный 3 5 2 2 3 3 2 2" xfId="13933"/>
    <cellStyle name="Обычный 3 5 2 2 3 3 2 2 2" xfId="42218"/>
    <cellStyle name="Обычный 3 5 2 2 3 3 2 3" xfId="18206"/>
    <cellStyle name="Обычный 3 5 2 2 3 3 2 3 2" xfId="46491"/>
    <cellStyle name="Обычный 3 5 2 2 3 3 2 4" xfId="27915"/>
    <cellStyle name="Обычный 3 5 2 2 3 3 2 4 2" xfId="56199"/>
    <cellStyle name="Обычный 3 5 2 2 3 3 2 5" xfId="32348"/>
    <cellStyle name="Обычный 3 5 2 2 3 3 3" xfId="13932"/>
    <cellStyle name="Обычный 3 5 2 2 3 3 3 2" xfId="42217"/>
    <cellStyle name="Обычный 3 5 2 2 3 3 4" xfId="16231"/>
    <cellStyle name="Обычный 3 5 2 2 3 3 4 2" xfId="44516"/>
    <cellStyle name="Обычный 3 5 2 2 3 3 5" xfId="27914"/>
    <cellStyle name="Обычный 3 5 2 2 3 3 5 2" xfId="56198"/>
    <cellStyle name="Обычный 3 5 2 2 3 3 6" xfId="30373"/>
    <cellStyle name="Обычный 3 5 2 2 3 3 7" xfId="61254"/>
    <cellStyle name="Обычный 3 5 2 2 3 4" xfId="2741"/>
    <cellStyle name="Обычный 3 5 2 2 3 4 2" xfId="13934"/>
    <cellStyle name="Обычный 3 5 2 2 3 4 2 2" xfId="42219"/>
    <cellStyle name="Обычный 3 5 2 2 3 4 3" xfId="16889"/>
    <cellStyle name="Обычный 3 5 2 2 3 4 3 2" xfId="45174"/>
    <cellStyle name="Обычный 3 5 2 2 3 4 4" xfId="27916"/>
    <cellStyle name="Обычный 3 5 2 2 3 4 4 2" xfId="56200"/>
    <cellStyle name="Обычный 3 5 2 2 3 4 5" xfId="31031"/>
    <cellStyle name="Обычный 3 5 2 2 3 5" xfId="5785"/>
    <cellStyle name="Обычный 3 5 2 2 3 5 2" xfId="13935"/>
    <cellStyle name="Обычный 3 5 2 2 3 5 2 2" xfId="42220"/>
    <cellStyle name="Обычный 3 5 2 2 3 5 3" xfId="27917"/>
    <cellStyle name="Обычный 3 5 2 2 3 5 3 2" xfId="56201"/>
    <cellStyle name="Обычный 3 5 2 2 3 5 4" xfId="34074"/>
    <cellStyle name="Обычный 3 5 2 2 3 6" xfId="7103"/>
    <cellStyle name="Обычный 3 5 2 2 3 6 2" xfId="13936"/>
    <cellStyle name="Обычный 3 5 2 2 3 6 2 2" xfId="42221"/>
    <cellStyle name="Обычный 3 5 2 2 3 6 3" xfId="27918"/>
    <cellStyle name="Обычный 3 5 2 2 3 6 3 2" xfId="56202"/>
    <cellStyle name="Обычный 3 5 2 2 3 6 4" xfId="35390"/>
    <cellStyle name="Обычный 3 5 2 2 3 7" xfId="13927"/>
    <cellStyle name="Обычный 3 5 2 2 3 7 2" xfId="42212"/>
    <cellStyle name="Обычный 3 5 2 2 3 8" xfId="14914"/>
    <cellStyle name="Обычный 3 5 2 2 3 8 2" xfId="43199"/>
    <cellStyle name="Обычный 3 5 2 2 3 9" xfId="19940"/>
    <cellStyle name="Обычный 3 5 2 2 3 9 2" xfId="48224"/>
    <cellStyle name="Обычный 3 5 2 2 4" xfId="1549"/>
    <cellStyle name="Обычный 3 5 2 2 4 10" xfId="29840"/>
    <cellStyle name="Обычный 3 5 2 2 4 11" xfId="58556"/>
    <cellStyle name="Обычный 3 5 2 2 4 12" xfId="59902"/>
    <cellStyle name="Обычный 3 5 2 2 4 2" xfId="3525"/>
    <cellStyle name="Обычный 3 5 2 2 4 2 2" xfId="13938"/>
    <cellStyle name="Обычный 3 5 2 2 4 2 2 2" xfId="42223"/>
    <cellStyle name="Обычный 3 5 2 2 4 2 3" xfId="17673"/>
    <cellStyle name="Обычный 3 5 2 2 4 2 3 2" xfId="45958"/>
    <cellStyle name="Обычный 3 5 2 2 4 2 4" xfId="27920"/>
    <cellStyle name="Обычный 3 5 2 2 4 2 4 2" xfId="56204"/>
    <cellStyle name="Обычный 3 5 2 2 4 2 5" xfId="31815"/>
    <cellStyle name="Обычный 3 5 2 2 4 2 6" xfId="61256"/>
    <cellStyle name="Обычный 3 5 2 2 4 3" xfId="5787"/>
    <cellStyle name="Обычный 3 5 2 2 4 3 2" xfId="13939"/>
    <cellStyle name="Обычный 3 5 2 2 4 3 2 2" xfId="42224"/>
    <cellStyle name="Обычный 3 5 2 2 4 3 3" xfId="27921"/>
    <cellStyle name="Обычный 3 5 2 2 4 3 3 2" xfId="56205"/>
    <cellStyle name="Обычный 3 5 2 2 4 3 4" xfId="34076"/>
    <cellStyle name="Обычный 3 5 2 2 4 4" xfId="7105"/>
    <cellStyle name="Обычный 3 5 2 2 4 4 2" xfId="13940"/>
    <cellStyle name="Обычный 3 5 2 2 4 4 2 2" xfId="42225"/>
    <cellStyle name="Обычный 3 5 2 2 4 4 3" xfId="27922"/>
    <cellStyle name="Обычный 3 5 2 2 4 4 3 2" xfId="56206"/>
    <cellStyle name="Обычный 3 5 2 2 4 4 4" xfId="35392"/>
    <cellStyle name="Обычный 3 5 2 2 4 5" xfId="13937"/>
    <cellStyle name="Обычный 3 5 2 2 4 5 2" xfId="42222"/>
    <cellStyle name="Обычный 3 5 2 2 4 6" xfId="15698"/>
    <cellStyle name="Обычный 3 5 2 2 4 6 2" xfId="43983"/>
    <cellStyle name="Обычный 3 5 2 2 4 7" xfId="19942"/>
    <cellStyle name="Обычный 3 5 2 2 4 7 2" xfId="48226"/>
    <cellStyle name="Обычный 3 5 2 2 4 8" xfId="21249"/>
    <cellStyle name="Обычный 3 5 2 2 4 8 2" xfId="49533"/>
    <cellStyle name="Обычный 3 5 2 2 4 9" xfId="27919"/>
    <cellStyle name="Обычный 3 5 2 2 4 9 2" xfId="56203"/>
    <cellStyle name="Обычный 3 5 2 2 5" xfId="1754"/>
    <cellStyle name="Обычный 3 5 2 2 5 2" xfId="3729"/>
    <cellStyle name="Обычный 3 5 2 2 5 2 2" xfId="13942"/>
    <cellStyle name="Обычный 3 5 2 2 5 2 2 2" xfId="42227"/>
    <cellStyle name="Обычный 3 5 2 2 5 2 3" xfId="17877"/>
    <cellStyle name="Обычный 3 5 2 2 5 2 3 2" xfId="46162"/>
    <cellStyle name="Обычный 3 5 2 2 5 2 4" xfId="27924"/>
    <cellStyle name="Обычный 3 5 2 2 5 2 4 2" xfId="56208"/>
    <cellStyle name="Обычный 3 5 2 2 5 2 5" xfId="32019"/>
    <cellStyle name="Обычный 3 5 2 2 5 3" xfId="13941"/>
    <cellStyle name="Обычный 3 5 2 2 5 3 2" xfId="42226"/>
    <cellStyle name="Обычный 3 5 2 2 5 4" xfId="15902"/>
    <cellStyle name="Обычный 3 5 2 2 5 4 2" xfId="44187"/>
    <cellStyle name="Обычный 3 5 2 2 5 5" xfId="27923"/>
    <cellStyle name="Обычный 3 5 2 2 5 5 2" xfId="56207"/>
    <cellStyle name="Обычный 3 5 2 2 5 6" xfId="30044"/>
    <cellStyle name="Обычный 3 5 2 2 5 7" xfId="61249"/>
    <cellStyle name="Обычный 3 5 2 2 6" xfId="2412"/>
    <cellStyle name="Обычный 3 5 2 2 6 2" xfId="13943"/>
    <cellStyle name="Обычный 3 5 2 2 6 2 2" xfId="42228"/>
    <cellStyle name="Обычный 3 5 2 2 6 3" xfId="16560"/>
    <cellStyle name="Обычный 3 5 2 2 6 3 2" xfId="44845"/>
    <cellStyle name="Обычный 3 5 2 2 6 4" xfId="27925"/>
    <cellStyle name="Обычный 3 5 2 2 6 4 2" xfId="56209"/>
    <cellStyle name="Обычный 3 5 2 2 6 5" xfId="30702"/>
    <cellStyle name="Обычный 3 5 2 2 7" xfId="4386"/>
    <cellStyle name="Обычный 3 5 2 2 7 2" xfId="13944"/>
    <cellStyle name="Обычный 3 5 2 2 7 2 2" xfId="42229"/>
    <cellStyle name="Обычный 3 5 2 2 7 3" xfId="18534"/>
    <cellStyle name="Обычный 3 5 2 2 7 3 2" xfId="46819"/>
    <cellStyle name="Обычный 3 5 2 2 7 4" xfId="27926"/>
    <cellStyle name="Обычный 3 5 2 2 7 4 2" xfId="56210"/>
    <cellStyle name="Обычный 3 5 2 2 7 5" xfId="32676"/>
    <cellStyle name="Обычный 3 5 2 2 8" xfId="4549"/>
    <cellStyle name="Обычный 3 5 2 2 8 2" xfId="13945"/>
    <cellStyle name="Обычный 3 5 2 2 8 2 2" xfId="42230"/>
    <cellStyle name="Обычный 3 5 2 2 8 3" xfId="18697"/>
    <cellStyle name="Обычный 3 5 2 2 8 3 2" xfId="46982"/>
    <cellStyle name="Обычный 3 5 2 2 8 4" xfId="27927"/>
    <cellStyle name="Обычный 3 5 2 2 8 4 2" xfId="56211"/>
    <cellStyle name="Обычный 3 5 2 2 8 5" xfId="32839"/>
    <cellStyle name="Обычный 3 5 2 2 9" xfId="5780"/>
    <cellStyle name="Обычный 3 5 2 2 9 2" xfId="13946"/>
    <cellStyle name="Обычный 3 5 2 2 9 2 2" xfId="42231"/>
    <cellStyle name="Обычный 3 5 2 2 9 3" xfId="27928"/>
    <cellStyle name="Обычный 3 5 2 2 9 3 2" xfId="56212"/>
    <cellStyle name="Обычный 3 5 2 2 9 4" xfId="34069"/>
    <cellStyle name="Обычный 3 5 2 20" xfId="57005"/>
    <cellStyle name="Обычный 3 5 2 21" xfId="57299"/>
    <cellStyle name="Обычный 3 5 2 22" xfId="58548"/>
    <cellStyle name="Обычный 3 5 2 23" xfId="59894"/>
    <cellStyle name="Обычный 3 5 2 3" xfId="589"/>
    <cellStyle name="Обычный 3 5 2 3 10" xfId="19943"/>
    <cellStyle name="Обычный 3 5 2 3 10 2" xfId="48227"/>
    <cellStyle name="Обычный 3 5 2 3 11" xfId="21250"/>
    <cellStyle name="Обычный 3 5 2 3 11 2" xfId="49534"/>
    <cellStyle name="Обычный 3 5 2 3 12" xfId="27929"/>
    <cellStyle name="Обычный 3 5 2 3 12 2" xfId="56213"/>
    <cellStyle name="Обычный 3 5 2 3 13" xfId="28890"/>
    <cellStyle name="Обычный 3 5 2 3 14" xfId="58557"/>
    <cellStyle name="Обычный 3 5 2 3 15" xfId="59903"/>
    <cellStyle name="Обычный 3 5 2 3 2" xfId="927"/>
    <cellStyle name="Обычный 3 5 2 3 2 10" xfId="21251"/>
    <cellStyle name="Обычный 3 5 2 3 2 10 2" xfId="49535"/>
    <cellStyle name="Обычный 3 5 2 3 2 11" xfId="27930"/>
    <cellStyle name="Обычный 3 5 2 3 2 11 2" xfId="56214"/>
    <cellStyle name="Обычный 3 5 2 3 2 12" xfId="29219"/>
    <cellStyle name="Обычный 3 5 2 3 2 13" xfId="58558"/>
    <cellStyle name="Обычный 3 5 2 3 2 14" xfId="59904"/>
    <cellStyle name="Обычный 3 5 2 3 2 2" xfId="1554"/>
    <cellStyle name="Обычный 3 5 2 3 2 2 10" xfId="29845"/>
    <cellStyle name="Обычный 3 5 2 3 2 2 11" xfId="58559"/>
    <cellStyle name="Обычный 3 5 2 3 2 2 12" xfId="59905"/>
    <cellStyle name="Обычный 3 5 2 3 2 2 2" xfId="3530"/>
    <cellStyle name="Обычный 3 5 2 3 2 2 2 2" xfId="13950"/>
    <cellStyle name="Обычный 3 5 2 3 2 2 2 2 2" xfId="42235"/>
    <cellStyle name="Обычный 3 5 2 3 2 2 2 3" xfId="17678"/>
    <cellStyle name="Обычный 3 5 2 3 2 2 2 3 2" xfId="45963"/>
    <cellStyle name="Обычный 3 5 2 3 2 2 2 4" xfId="27932"/>
    <cellStyle name="Обычный 3 5 2 3 2 2 2 4 2" xfId="56216"/>
    <cellStyle name="Обычный 3 5 2 3 2 2 2 5" xfId="31820"/>
    <cellStyle name="Обычный 3 5 2 3 2 2 2 6" xfId="61259"/>
    <cellStyle name="Обычный 3 5 2 3 2 2 3" xfId="5790"/>
    <cellStyle name="Обычный 3 5 2 3 2 2 3 2" xfId="13951"/>
    <cellStyle name="Обычный 3 5 2 3 2 2 3 2 2" xfId="42236"/>
    <cellStyle name="Обычный 3 5 2 3 2 2 3 3" xfId="27933"/>
    <cellStyle name="Обычный 3 5 2 3 2 2 3 3 2" xfId="56217"/>
    <cellStyle name="Обычный 3 5 2 3 2 2 3 4" xfId="34079"/>
    <cellStyle name="Обычный 3 5 2 3 2 2 4" xfId="7108"/>
    <cellStyle name="Обычный 3 5 2 3 2 2 4 2" xfId="13952"/>
    <cellStyle name="Обычный 3 5 2 3 2 2 4 2 2" xfId="42237"/>
    <cellStyle name="Обычный 3 5 2 3 2 2 4 3" xfId="27934"/>
    <cellStyle name="Обычный 3 5 2 3 2 2 4 3 2" xfId="56218"/>
    <cellStyle name="Обычный 3 5 2 3 2 2 4 4" xfId="35395"/>
    <cellStyle name="Обычный 3 5 2 3 2 2 5" xfId="13949"/>
    <cellStyle name="Обычный 3 5 2 3 2 2 5 2" xfId="42234"/>
    <cellStyle name="Обычный 3 5 2 3 2 2 6" xfId="15703"/>
    <cellStyle name="Обычный 3 5 2 3 2 2 6 2" xfId="43988"/>
    <cellStyle name="Обычный 3 5 2 3 2 2 7" xfId="19945"/>
    <cellStyle name="Обычный 3 5 2 3 2 2 7 2" xfId="48229"/>
    <cellStyle name="Обычный 3 5 2 3 2 2 8" xfId="21252"/>
    <cellStyle name="Обычный 3 5 2 3 2 2 8 2" xfId="49536"/>
    <cellStyle name="Обычный 3 5 2 3 2 2 9" xfId="27931"/>
    <cellStyle name="Обычный 3 5 2 3 2 2 9 2" xfId="56215"/>
    <cellStyle name="Обычный 3 5 2 3 2 3" xfId="2246"/>
    <cellStyle name="Обычный 3 5 2 3 2 3 2" xfId="4221"/>
    <cellStyle name="Обычный 3 5 2 3 2 3 2 2" xfId="13954"/>
    <cellStyle name="Обычный 3 5 2 3 2 3 2 2 2" xfId="42239"/>
    <cellStyle name="Обычный 3 5 2 3 2 3 2 3" xfId="18369"/>
    <cellStyle name="Обычный 3 5 2 3 2 3 2 3 2" xfId="46654"/>
    <cellStyle name="Обычный 3 5 2 3 2 3 2 4" xfId="27936"/>
    <cellStyle name="Обычный 3 5 2 3 2 3 2 4 2" xfId="56220"/>
    <cellStyle name="Обычный 3 5 2 3 2 3 2 5" xfId="32511"/>
    <cellStyle name="Обычный 3 5 2 3 2 3 3" xfId="13953"/>
    <cellStyle name="Обычный 3 5 2 3 2 3 3 2" xfId="42238"/>
    <cellStyle name="Обычный 3 5 2 3 2 3 4" xfId="16394"/>
    <cellStyle name="Обычный 3 5 2 3 2 3 4 2" xfId="44679"/>
    <cellStyle name="Обычный 3 5 2 3 2 3 5" xfId="27935"/>
    <cellStyle name="Обычный 3 5 2 3 2 3 5 2" xfId="56219"/>
    <cellStyle name="Обычный 3 5 2 3 2 3 6" xfId="30536"/>
    <cellStyle name="Обычный 3 5 2 3 2 3 7" xfId="61258"/>
    <cellStyle name="Обычный 3 5 2 3 2 4" xfId="2904"/>
    <cellStyle name="Обычный 3 5 2 3 2 4 2" xfId="13955"/>
    <cellStyle name="Обычный 3 5 2 3 2 4 2 2" xfId="42240"/>
    <cellStyle name="Обычный 3 5 2 3 2 4 3" xfId="17052"/>
    <cellStyle name="Обычный 3 5 2 3 2 4 3 2" xfId="45337"/>
    <cellStyle name="Обычный 3 5 2 3 2 4 4" xfId="27937"/>
    <cellStyle name="Обычный 3 5 2 3 2 4 4 2" xfId="56221"/>
    <cellStyle name="Обычный 3 5 2 3 2 4 5" xfId="31194"/>
    <cellStyle name="Обычный 3 5 2 3 2 5" xfId="5789"/>
    <cellStyle name="Обычный 3 5 2 3 2 5 2" xfId="13956"/>
    <cellStyle name="Обычный 3 5 2 3 2 5 2 2" xfId="42241"/>
    <cellStyle name="Обычный 3 5 2 3 2 5 3" xfId="27938"/>
    <cellStyle name="Обычный 3 5 2 3 2 5 3 2" xfId="56222"/>
    <cellStyle name="Обычный 3 5 2 3 2 5 4" xfId="34078"/>
    <cellStyle name="Обычный 3 5 2 3 2 6" xfId="7107"/>
    <cellStyle name="Обычный 3 5 2 3 2 6 2" xfId="13957"/>
    <cellStyle name="Обычный 3 5 2 3 2 6 2 2" xfId="42242"/>
    <cellStyle name="Обычный 3 5 2 3 2 6 3" xfId="27939"/>
    <cellStyle name="Обычный 3 5 2 3 2 6 3 2" xfId="56223"/>
    <cellStyle name="Обычный 3 5 2 3 2 6 4" xfId="35394"/>
    <cellStyle name="Обычный 3 5 2 3 2 7" xfId="13948"/>
    <cellStyle name="Обычный 3 5 2 3 2 7 2" xfId="42233"/>
    <cellStyle name="Обычный 3 5 2 3 2 8" xfId="15077"/>
    <cellStyle name="Обычный 3 5 2 3 2 8 2" xfId="43362"/>
    <cellStyle name="Обычный 3 5 2 3 2 9" xfId="19944"/>
    <cellStyle name="Обычный 3 5 2 3 2 9 2" xfId="48228"/>
    <cellStyle name="Обычный 3 5 2 3 3" xfId="1553"/>
    <cellStyle name="Обычный 3 5 2 3 3 10" xfId="29844"/>
    <cellStyle name="Обычный 3 5 2 3 3 11" xfId="58560"/>
    <cellStyle name="Обычный 3 5 2 3 3 12" xfId="59906"/>
    <cellStyle name="Обычный 3 5 2 3 3 2" xfId="3529"/>
    <cellStyle name="Обычный 3 5 2 3 3 2 2" xfId="13959"/>
    <cellStyle name="Обычный 3 5 2 3 3 2 2 2" xfId="42244"/>
    <cellStyle name="Обычный 3 5 2 3 3 2 3" xfId="17677"/>
    <cellStyle name="Обычный 3 5 2 3 3 2 3 2" xfId="45962"/>
    <cellStyle name="Обычный 3 5 2 3 3 2 4" xfId="27941"/>
    <cellStyle name="Обычный 3 5 2 3 3 2 4 2" xfId="56225"/>
    <cellStyle name="Обычный 3 5 2 3 3 2 5" xfId="31819"/>
    <cellStyle name="Обычный 3 5 2 3 3 2 6" xfId="61260"/>
    <cellStyle name="Обычный 3 5 2 3 3 3" xfId="5791"/>
    <cellStyle name="Обычный 3 5 2 3 3 3 2" xfId="13960"/>
    <cellStyle name="Обычный 3 5 2 3 3 3 2 2" xfId="42245"/>
    <cellStyle name="Обычный 3 5 2 3 3 3 3" xfId="27942"/>
    <cellStyle name="Обычный 3 5 2 3 3 3 3 2" xfId="56226"/>
    <cellStyle name="Обычный 3 5 2 3 3 3 4" xfId="34080"/>
    <cellStyle name="Обычный 3 5 2 3 3 4" xfId="7109"/>
    <cellStyle name="Обычный 3 5 2 3 3 4 2" xfId="13961"/>
    <cellStyle name="Обычный 3 5 2 3 3 4 2 2" xfId="42246"/>
    <cellStyle name="Обычный 3 5 2 3 3 4 3" xfId="27943"/>
    <cellStyle name="Обычный 3 5 2 3 3 4 3 2" xfId="56227"/>
    <cellStyle name="Обычный 3 5 2 3 3 4 4" xfId="35396"/>
    <cellStyle name="Обычный 3 5 2 3 3 5" xfId="13958"/>
    <cellStyle name="Обычный 3 5 2 3 3 5 2" xfId="42243"/>
    <cellStyle name="Обычный 3 5 2 3 3 6" xfId="15702"/>
    <cellStyle name="Обычный 3 5 2 3 3 6 2" xfId="43987"/>
    <cellStyle name="Обычный 3 5 2 3 3 7" xfId="19946"/>
    <cellStyle name="Обычный 3 5 2 3 3 7 2" xfId="48230"/>
    <cellStyle name="Обычный 3 5 2 3 3 8" xfId="21253"/>
    <cellStyle name="Обычный 3 5 2 3 3 8 2" xfId="49537"/>
    <cellStyle name="Обычный 3 5 2 3 3 9" xfId="27940"/>
    <cellStyle name="Обычный 3 5 2 3 3 9 2" xfId="56224"/>
    <cellStyle name="Обычный 3 5 2 3 4" xfId="1917"/>
    <cellStyle name="Обычный 3 5 2 3 4 2" xfId="3892"/>
    <cellStyle name="Обычный 3 5 2 3 4 2 2" xfId="13963"/>
    <cellStyle name="Обычный 3 5 2 3 4 2 2 2" xfId="42248"/>
    <cellStyle name="Обычный 3 5 2 3 4 2 3" xfId="18040"/>
    <cellStyle name="Обычный 3 5 2 3 4 2 3 2" xfId="46325"/>
    <cellStyle name="Обычный 3 5 2 3 4 2 4" xfId="27945"/>
    <cellStyle name="Обычный 3 5 2 3 4 2 4 2" xfId="56229"/>
    <cellStyle name="Обычный 3 5 2 3 4 2 5" xfId="32182"/>
    <cellStyle name="Обычный 3 5 2 3 4 3" xfId="13962"/>
    <cellStyle name="Обычный 3 5 2 3 4 3 2" xfId="42247"/>
    <cellStyle name="Обычный 3 5 2 3 4 4" xfId="16065"/>
    <cellStyle name="Обычный 3 5 2 3 4 4 2" xfId="44350"/>
    <cellStyle name="Обычный 3 5 2 3 4 5" xfId="27944"/>
    <cellStyle name="Обычный 3 5 2 3 4 5 2" xfId="56228"/>
    <cellStyle name="Обычный 3 5 2 3 4 6" xfId="30207"/>
    <cellStyle name="Обычный 3 5 2 3 4 7" xfId="61257"/>
    <cellStyle name="Обычный 3 5 2 3 5" xfId="2575"/>
    <cellStyle name="Обычный 3 5 2 3 5 2" xfId="13964"/>
    <cellStyle name="Обычный 3 5 2 3 5 2 2" xfId="42249"/>
    <cellStyle name="Обычный 3 5 2 3 5 3" xfId="16723"/>
    <cellStyle name="Обычный 3 5 2 3 5 3 2" xfId="45008"/>
    <cellStyle name="Обычный 3 5 2 3 5 4" xfId="27946"/>
    <cellStyle name="Обычный 3 5 2 3 5 4 2" xfId="56230"/>
    <cellStyle name="Обычный 3 5 2 3 5 5" xfId="30865"/>
    <cellStyle name="Обычный 3 5 2 3 6" xfId="5788"/>
    <cellStyle name="Обычный 3 5 2 3 6 2" xfId="13965"/>
    <cellStyle name="Обычный 3 5 2 3 6 2 2" xfId="42250"/>
    <cellStyle name="Обычный 3 5 2 3 6 3" xfId="27947"/>
    <cellStyle name="Обычный 3 5 2 3 6 3 2" xfId="56231"/>
    <cellStyle name="Обычный 3 5 2 3 6 4" xfId="34077"/>
    <cellStyle name="Обычный 3 5 2 3 7" xfId="7106"/>
    <cellStyle name="Обычный 3 5 2 3 7 2" xfId="13966"/>
    <cellStyle name="Обычный 3 5 2 3 7 2 2" xfId="42251"/>
    <cellStyle name="Обычный 3 5 2 3 7 3" xfId="27948"/>
    <cellStyle name="Обычный 3 5 2 3 7 3 2" xfId="56232"/>
    <cellStyle name="Обычный 3 5 2 3 7 4" xfId="35393"/>
    <cellStyle name="Обычный 3 5 2 3 8" xfId="13947"/>
    <cellStyle name="Обычный 3 5 2 3 8 2" xfId="42232"/>
    <cellStyle name="Обычный 3 5 2 3 9" xfId="14748"/>
    <cellStyle name="Обычный 3 5 2 3 9 2" xfId="43033"/>
    <cellStyle name="Обычный 3 5 2 4" xfId="761"/>
    <cellStyle name="Обычный 3 5 2 4 10" xfId="21254"/>
    <cellStyle name="Обычный 3 5 2 4 10 2" xfId="49538"/>
    <cellStyle name="Обычный 3 5 2 4 11" xfId="27949"/>
    <cellStyle name="Обычный 3 5 2 4 11 2" xfId="56233"/>
    <cellStyle name="Обычный 3 5 2 4 12" xfId="29055"/>
    <cellStyle name="Обычный 3 5 2 4 13" xfId="58561"/>
    <cellStyle name="Обычный 3 5 2 4 14" xfId="59907"/>
    <cellStyle name="Обычный 3 5 2 4 2" xfId="1555"/>
    <cellStyle name="Обычный 3 5 2 4 2 10" xfId="29846"/>
    <cellStyle name="Обычный 3 5 2 4 2 11" xfId="58562"/>
    <cellStyle name="Обычный 3 5 2 4 2 12" xfId="59908"/>
    <cellStyle name="Обычный 3 5 2 4 2 2" xfId="3531"/>
    <cellStyle name="Обычный 3 5 2 4 2 2 2" xfId="13969"/>
    <cellStyle name="Обычный 3 5 2 4 2 2 2 2" xfId="42254"/>
    <cellStyle name="Обычный 3 5 2 4 2 2 3" xfId="17679"/>
    <cellStyle name="Обычный 3 5 2 4 2 2 3 2" xfId="45964"/>
    <cellStyle name="Обычный 3 5 2 4 2 2 4" xfId="27951"/>
    <cellStyle name="Обычный 3 5 2 4 2 2 4 2" xfId="56235"/>
    <cellStyle name="Обычный 3 5 2 4 2 2 5" xfId="31821"/>
    <cellStyle name="Обычный 3 5 2 4 2 2 6" xfId="61262"/>
    <cellStyle name="Обычный 3 5 2 4 2 3" xfId="5793"/>
    <cellStyle name="Обычный 3 5 2 4 2 3 2" xfId="13970"/>
    <cellStyle name="Обычный 3 5 2 4 2 3 2 2" xfId="42255"/>
    <cellStyle name="Обычный 3 5 2 4 2 3 3" xfId="27952"/>
    <cellStyle name="Обычный 3 5 2 4 2 3 3 2" xfId="56236"/>
    <cellStyle name="Обычный 3 5 2 4 2 3 4" xfId="34082"/>
    <cellStyle name="Обычный 3 5 2 4 2 4" xfId="7111"/>
    <cellStyle name="Обычный 3 5 2 4 2 4 2" xfId="13971"/>
    <cellStyle name="Обычный 3 5 2 4 2 4 2 2" xfId="42256"/>
    <cellStyle name="Обычный 3 5 2 4 2 4 3" xfId="27953"/>
    <cellStyle name="Обычный 3 5 2 4 2 4 3 2" xfId="56237"/>
    <cellStyle name="Обычный 3 5 2 4 2 4 4" xfId="35398"/>
    <cellStyle name="Обычный 3 5 2 4 2 5" xfId="13968"/>
    <cellStyle name="Обычный 3 5 2 4 2 5 2" xfId="42253"/>
    <cellStyle name="Обычный 3 5 2 4 2 6" xfId="15704"/>
    <cellStyle name="Обычный 3 5 2 4 2 6 2" xfId="43989"/>
    <cellStyle name="Обычный 3 5 2 4 2 7" xfId="19948"/>
    <cellStyle name="Обычный 3 5 2 4 2 7 2" xfId="48232"/>
    <cellStyle name="Обычный 3 5 2 4 2 8" xfId="21255"/>
    <cellStyle name="Обычный 3 5 2 4 2 8 2" xfId="49539"/>
    <cellStyle name="Обычный 3 5 2 4 2 9" xfId="27950"/>
    <cellStyle name="Обычный 3 5 2 4 2 9 2" xfId="56234"/>
    <cellStyle name="Обычный 3 5 2 4 3" xfId="2082"/>
    <cellStyle name="Обычный 3 5 2 4 3 2" xfId="4057"/>
    <cellStyle name="Обычный 3 5 2 4 3 2 2" xfId="13973"/>
    <cellStyle name="Обычный 3 5 2 4 3 2 2 2" xfId="42258"/>
    <cellStyle name="Обычный 3 5 2 4 3 2 3" xfId="18205"/>
    <cellStyle name="Обычный 3 5 2 4 3 2 3 2" xfId="46490"/>
    <cellStyle name="Обычный 3 5 2 4 3 2 4" xfId="27955"/>
    <cellStyle name="Обычный 3 5 2 4 3 2 4 2" xfId="56239"/>
    <cellStyle name="Обычный 3 5 2 4 3 2 5" xfId="32347"/>
    <cellStyle name="Обычный 3 5 2 4 3 3" xfId="13972"/>
    <cellStyle name="Обычный 3 5 2 4 3 3 2" xfId="42257"/>
    <cellStyle name="Обычный 3 5 2 4 3 4" xfId="16230"/>
    <cellStyle name="Обычный 3 5 2 4 3 4 2" xfId="44515"/>
    <cellStyle name="Обычный 3 5 2 4 3 5" xfId="27954"/>
    <cellStyle name="Обычный 3 5 2 4 3 5 2" xfId="56238"/>
    <cellStyle name="Обычный 3 5 2 4 3 6" xfId="30372"/>
    <cellStyle name="Обычный 3 5 2 4 3 7" xfId="61261"/>
    <cellStyle name="Обычный 3 5 2 4 4" xfId="2740"/>
    <cellStyle name="Обычный 3 5 2 4 4 2" xfId="13974"/>
    <cellStyle name="Обычный 3 5 2 4 4 2 2" xfId="42259"/>
    <cellStyle name="Обычный 3 5 2 4 4 3" xfId="16888"/>
    <cellStyle name="Обычный 3 5 2 4 4 3 2" xfId="45173"/>
    <cellStyle name="Обычный 3 5 2 4 4 4" xfId="27956"/>
    <cellStyle name="Обычный 3 5 2 4 4 4 2" xfId="56240"/>
    <cellStyle name="Обычный 3 5 2 4 4 5" xfId="31030"/>
    <cellStyle name="Обычный 3 5 2 4 5" xfId="5792"/>
    <cellStyle name="Обычный 3 5 2 4 5 2" xfId="13975"/>
    <cellStyle name="Обычный 3 5 2 4 5 2 2" xfId="42260"/>
    <cellStyle name="Обычный 3 5 2 4 5 3" xfId="27957"/>
    <cellStyle name="Обычный 3 5 2 4 5 3 2" xfId="56241"/>
    <cellStyle name="Обычный 3 5 2 4 5 4" xfId="34081"/>
    <cellStyle name="Обычный 3 5 2 4 6" xfId="7110"/>
    <cellStyle name="Обычный 3 5 2 4 6 2" xfId="13976"/>
    <cellStyle name="Обычный 3 5 2 4 6 2 2" xfId="42261"/>
    <cellStyle name="Обычный 3 5 2 4 6 3" xfId="27958"/>
    <cellStyle name="Обычный 3 5 2 4 6 3 2" xfId="56242"/>
    <cellStyle name="Обычный 3 5 2 4 6 4" xfId="35397"/>
    <cellStyle name="Обычный 3 5 2 4 7" xfId="13967"/>
    <cellStyle name="Обычный 3 5 2 4 7 2" xfId="42252"/>
    <cellStyle name="Обычный 3 5 2 4 8" xfId="14913"/>
    <cellStyle name="Обычный 3 5 2 4 8 2" xfId="43198"/>
    <cellStyle name="Обычный 3 5 2 4 9" xfId="19947"/>
    <cellStyle name="Обычный 3 5 2 4 9 2" xfId="48231"/>
    <cellStyle name="Обычный 3 5 2 5" xfId="1548"/>
    <cellStyle name="Обычный 3 5 2 5 10" xfId="29839"/>
    <cellStyle name="Обычный 3 5 2 5 11" xfId="58563"/>
    <cellStyle name="Обычный 3 5 2 5 12" xfId="59909"/>
    <cellStyle name="Обычный 3 5 2 5 2" xfId="3524"/>
    <cellStyle name="Обычный 3 5 2 5 2 2" xfId="13978"/>
    <cellStyle name="Обычный 3 5 2 5 2 2 2" xfId="42263"/>
    <cellStyle name="Обычный 3 5 2 5 2 3" xfId="17672"/>
    <cellStyle name="Обычный 3 5 2 5 2 3 2" xfId="45957"/>
    <cellStyle name="Обычный 3 5 2 5 2 4" xfId="27960"/>
    <cellStyle name="Обычный 3 5 2 5 2 4 2" xfId="56244"/>
    <cellStyle name="Обычный 3 5 2 5 2 5" xfId="31814"/>
    <cellStyle name="Обычный 3 5 2 5 2 6" xfId="61263"/>
    <cellStyle name="Обычный 3 5 2 5 3" xfId="5794"/>
    <cellStyle name="Обычный 3 5 2 5 3 2" xfId="13979"/>
    <cellStyle name="Обычный 3 5 2 5 3 2 2" xfId="42264"/>
    <cellStyle name="Обычный 3 5 2 5 3 3" xfId="27961"/>
    <cellStyle name="Обычный 3 5 2 5 3 3 2" xfId="56245"/>
    <cellStyle name="Обычный 3 5 2 5 3 4" xfId="34083"/>
    <cellStyle name="Обычный 3 5 2 5 4" xfId="7112"/>
    <cellStyle name="Обычный 3 5 2 5 4 2" xfId="13980"/>
    <cellStyle name="Обычный 3 5 2 5 4 2 2" xfId="42265"/>
    <cellStyle name="Обычный 3 5 2 5 4 3" xfId="27962"/>
    <cellStyle name="Обычный 3 5 2 5 4 3 2" xfId="56246"/>
    <cellStyle name="Обычный 3 5 2 5 4 4" xfId="35399"/>
    <cellStyle name="Обычный 3 5 2 5 5" xfId="13977"/>
    <cellStyle name="Обычный 3 5 2 5 5 2" xfId="42262"/>
    <cellStyle name="Обычный 3 5 2 5 6" xfId="15697"/>
    <cellStyle name="Обычный 3 5 2 5 6 2" xfId="43982"/>
    <cellStyle name="Обычный 3 5 2 5 7" xfId="19949"/>
    <cellStyle name="Обычный 3 5 2 5 7 2" xfId="48233"/>
    <cellStyle name="Обычный 3 5 2 5 8" xfId="21256"/>
    <cellStyle name="Обычный 3 5 2 5 8 2" xfId="49540"/>
    <cellStyle name="Обычный 3 5 2 5 9" xfId="27959"/>
    <cellStyle name="Обычный 3 5 2 5 9 2" xfId="56243"/>
    <cellStyle name="Обычный 3 5 2 6" xfId="1753"/>
    <cellStyle name="Обычный 3 5 2 6 2" xfId="3728"/>
    <cellStyle name="Обычный 3 5 2 6 2 2" xfId="13982"/>
    <cellStyle name="Обычный 3 5 2 6 2 2 2" xfId="42267"/>
    <cellStyle name="Обычный 3 5 2 6 2 3" xfId="17876"/>
    <cellStyle name="Обычный 3 5 2 6 2 3 2" xfId="46161"/>
    <cellStyle name="Обычный 3 5 2 6 2 4" xfId="27964"/>
    <cellStyle name="Обычный 3 5 2 6 2 4 2" xfId="56248"/>
    <cellStyle name="Обычный 3 5 2 6 2 5" xfId="32018"/>
    <cellStyle name="Обычный 3 5 2 6 3" xfId="13981"/>
    <cellStyle name="Обычный 3 5 2 6 3 2" xfId="42266"/>
    <cellStyle name="Обычный 3 5 2 6 4" xfId="15901"/>
    <cellStyle name="Обычный 3 5 2 6 4 2" xfId="44186"/>
    <cellStyle name="Обычный 3 5 2 6 5" xfId="27963"/>
    <cellStyle name="Обычный 3 5 2 6 5 2" xfId="56247"/>
    <cellStyle name="Обычный 3 5 2 6 6" xfId="30043"/>
    <cellStyle name="Обычный 3 5 2 6 7" xfId="61248"/>
    <cellStyle name="Обычный 3 5 2 7" xfId="2411"/>
    <cellStyle name="Обычный 3 5 2 7 2" xfId="13983"/>
    <cellStyle name="Обычный 3 5 2 7 2 2" xfId="42268"/>
    <cellStyle name="Обычный 3 5 2 7 3" xfId="16559"/>
    <cellStyle name="Обычный 3 5 2 7 3 2" xfId="44844"/>
    <cellStyle name="Обычный 3 5 2 7 4" xfId="27965"/>
    <cellStyle name="Обычный 3 5 2 7 4 2" xfId="56249"/>
    <cellStyle name="Обычный 3 5 2 7 5" xfId="30701"/>
    <cellStyle name="Обычный 3 5 2 8" xfId="4385"/>
    <cellStyle name="Обычный 3 5 2 8 2" xfId="13984"/>
    <cellStyle name="Обычный 3 5 2 8 2 2" xfId="42269"/>
    <cellStyle name="Обычный 3 5 2 8 3" xfId="18533"/>
    <cellStyle name="Обычный 3 5 2 8 3 2" xfId="46818"/>
    <cellStyle name="Обычный 3 5 2 8 4" xfId="27966"/>
    <cellStyle name="Обычный 3 5 2 8 4 2" xfId="56250"/>
    <cellStyle name="Обычный 3 5 2 8 5" xfId="32675"/>
    <cellStyle name="Обычный 3 5 2 9" xfId="4548"/>
    <cellStyle name="Обычный 3 5 2 9 2" xfId="13985"/>
    <cellStyle name="Обычный 3 5 2 9 2 2" xfId="42270"/>
    <cellStyle name="Обычный 3 5 2 9 3" xfId="18696"/>
    <cellStyle name="Обычный 3 5 2 9 3 2" xfId="46981"/>
    <cellStyle name="Обычный 3 5 2 9 4" xfId="27967"/>
    <cellStyle name="Обычный 3 5 2 9 4 2" xfId="56251"/>
    <cellStyle name="Обычный 3 5 2 9 5" xfId="32838"/>
    <cellStyle name="Обычный 3 5 20" xfId="28560"/>
    <cellStyle name="Обычный 3 5 20 2" xfId="56844"/>
    <cellStyle name="Обычный 3 5 21" xfId="28725"/>
    <cellStyle name="Обычный 3 5 22" xfId="57004"/>
    <cellStyle name="Обычный 3 5 23" xfId="57298"/>
    <cellStyle name="Обычный 3 5 24" xfId="58547"/>
    <cellStyle name="Обычный 3 5 25" xfId="59893"/>
    <cellStyle name="Обычный 3 5 3" xfId="350"/>
    <cellStyle name="Обычный 3 5 3 10" xfId="5795"/>
    <cellStyle name="Обычный 3 5 3 10 2" xfId="13987"/>
    <cellStyle name="Обычный 3 5 3 10 2 2" xfId="42272"/>
    <cellStyle name="Обычный 3 5 3 10 3" xfId="27969"/>
    <cellStyle name="Обычный 3 5 3 10 3 2" xfId="56253"/>
    <cellStyle name="Обычный 3 5 3 10 4" xfId="34084"/>
    <cellStyle name="Обычный 3 5 3 11" xfId="7113"/>
    <cellStyle name="Обычный 3 5 3 11 2" xfId="13988"/>
    <cellStyle name="Обычный 3 5 3 11 2 2" xfId="42273"/>
    <cellStyle name="Обычный 3 5 3 11 3" xfId="27970"/>
    <cellStyle name="Обычный 3 5 3 11 3 2" xfId="56254"/>
    <cellStyle name="Обычный 3 5 3 11 4" xfId="35400"/>
    <cellStyle name="Обычный 3 5 3 12" xfId="7349"/>
    <cellStyle name="Обычный 3 5 3 12 2" xfId="13989"/>
    <cellStyle name="Обычный 3 5 3 12 2 2" xfId="42274"/>
    <cellStyle name="Обычный 3 5 3 12 3" xfId="27971"/>
    <cellStyle name="Обычный 3 5 3 12 3 2" xfId="56255"/>
    <cellStyle name="Обычный 3 5 3 12 4" xfId="35634"/>
    <cellStyle name="Обычный 3 5 3 13" xfId="13986"/>
    <cellStyle name="Обычный 3 5 3 13 2" xfId="42271"/>
    <cellStyle name="Обычный 3 5 3 14" xfId="14586"/>
    <cellStyle name="Обычный 3 5 3 14 2" xfId="42871"/>
    <cellStyle name="Обычный 3 5 3 15" xfId="18860"/>
    <cellStyle name="Обычный 3 5 3 15 2" xfId="47144"/>
    <cellStyle name="Обычный 3 5 3 16" xfId="21257"/>
    <cellStyle name="Обычный 3 5 3 16 2" xfId="49541"/>
    <cellStyle name="Обычный 3 5 3 17" xfId="27968"/>
    <cellStyle name="Обычный 3 5 3 17 2" xfId="56252"/>
    <cellStyle name="Обычный 3 5 3 18" xfId="28563"/>
    <cellStyle name="Обычный 3 5 3 18 2" xfId="56847"/>
    <cellStyle name="Обычный 3 5 3 19" xfId="28728"/>
    <cellStyle name="Обычный 3 5 3 2" xfId="351"/>
    <cellStyle name="Обычный 3 5 3 2 10" xfId="7114"/>
    <cellStyle name="Обычный 3 5 3 2 10 2" xfId="13991"/>
    <cellStyle name="Обычный 3 5 3 2 10 2 2" xfId="42276"/>
    <cellStyle name="Обычный 3 5 3 2 10 3" xfId="27973"/>
    <cellStyle name="Обычный 3 5 3 2 10 3 2" xfId="56257"/>
    <cellStyle name="Обычный 3 5 3 2 10 4" xfId="35401"/>
    <cellStyle name="Обычный 3 5 3 2 11" xfId="7350"/>
    <cellStyle name="Обычный 3 5 3 2 11 2" xfId="13992"/>
    <cellStyle name="Обычный 3 5 3 2 11 2 2" xfId="42277"/>
    <cellStyle name="Обычный 3 5 3 2 11 3" xfId="27974"/>
    <cellStyle name="Обычный 3 5 3 2 11 3 2" xfId="56258"/>
    <cellStyle name="Обычный 3 5 3 2 11 4" xfId="35635"/>
    <cellStyle name="Обычный 3 5 3 2 12" xfId="13990"/>
    <cellStyle name="Обычный 3 5 3 2 12 2" xfId="42275"/>
    <cellStyle name="Обычный 3 5 3 2 13" xfId="14587"/>
    <cellStyle name="Обычный 3 5 3 2 13 2" xfId="42872"/>
    <cellStyle name="Обычный 3 5 3 2 14" xfId="18861"/>
    <cellStyle name="Обычный 3 5 3 2 14 2" xfId="47145"/>
    <cellStyle name="Обычный 3 5 3 2 15" xfId="21258"/>
    <cellStyle name="Обычный 3 5 3 2 15 2" xfId="49542"/>
    <cellStyle name="Обычный 3 5 3 2 16" xfId="27972"/>
    <cellStyle name="Обычный 3 5 3 2 16 2" xfId="56256"/>
    <cellStyle name="Обычный 3 5 3 2 17" xfId="28564"/>
    <cellStyle name="Обычный 3 5 3 2 17 2" xfId="56848"/>
    <cellStyle name="Обычный 3 5 3 2 18" xfId="28729"/>
    <cellStyle name="Обычный 3 5 3 2 19" xfId="57008"/>
    <cellStyle name="Обычный 3 5 3 2 2" xfId="592"/>
    <cellStyle name="Обычный 3 5 3 2 2 10" xfId="19950"/>
    <cellStyle name="Обычный 3 5 3 2 2 10 2" xfId="48234"/>
    <cellStyle name="Обычный 3 5 3 2 2 11" xfId="21259"/>
    <cellStyle name="Обычный 3 5 3 2 2 11 2" xfId="49543"/>
    <cellStyle name="Обычный 3 5 3 2 2 12" xfId="27975"/>
    <cellStyle name="Обычный 3 5 3 2 2 12 2" xfId="56259"/>
    <cellStyle name="Обычный 3 5 3 2 2 13" xfId="28893"/>
    <cellStyle name="Обычный 3 5 3 2 2 14" xfId="58566"/>
    <cellStyle name="Обычный 3 5 3 2 2 15" xfId="59912"/>
    <cellStyle name="Обычный 3 5 3 2 2 2" xfId="930"/>
    <cellStyle name="Обычный 3 5 3 2 2 2 10" xfId="21260"/>
    <cellStyle name="Обычный 3 5 3 2 2 2 10 2" xfId="49544"/>
    <cellStyle name="Обычный 3 5 3 2 2 2 11" xfId="27976"/>
    <cellStyle name="Обычный 3 5 3 2 2 2 11 2" xfId="56260"/>
    <cellStyle name="Обычный 3 5 3 2 2 2 12" xfId="29222"/>
    <cellStyle name="Обычный 3 5 3 2 2 2 13" xfId="58567"/>
    <cellStyle name="Обычный 3 5 3 2 2 2 14" xfId="59913"/>
    <cellStyle name="Обычный 3 5 3 2 2 2 2" xfId="1559"/>
    <cellStyle name="Обычный 3 5 3 2 2 2 2 10" xfId="29850"/>
    <cellStyle name="Обычный 3 5 3 2 2 2 2 11" xfId="58568"/>
    <cellStyle name="Обычный 3 5 3 2 2 2 2 12" xfId="59914"/>
    <cellStyle name="Обычный 3 5 3 2 2 2 2 2" xfId="3535"/>
    <cellStyle name="Обычный 3 5 3 2 2 2 2 2 2" xfId="13996"/>
    <cellStyle name="Обычный 3 5 3 2 2 2 2 2 2 2" xfId="42281"/>
    <cellStyle name="Обычный 3 5 3 2 2 2 2 2 3" xfId="17683"/>
    <cellStyle name="Обычный 3 5 3 2 2 2 2 2 3 2" xfId="45968"/>
    <cellStyle name="Обычный 3 5 3 2 2 2 2 2 4" xfId="27978"/>
    <cellStyle name="Обычный 3 5 3 2 2 2 2 2 4 2" xfId="56262"/>
    <cellStyle name="Обычный 3 5 3 2 2 2 2 2 5" xfId="31825"/>
    <cellStyle name="Обычный 3 5 3 2 2 2 2 2 6" xfId="61268"/>
    <cellStyle name="Обычный 3 5 3 2 2 2 2 3" xfId="5799"/>
    <cellStyle name="Обычный 3 5 3 2 2 2 2 3 2" xfId="13997"/>
    <cellStyle name="Обычный 3 5 3 2 2 2 2 3 2 2" xfId="42282"/>
    <cellStyle name="Обычный 3 5 3 2 2 2 2 3 3" xfId="27979"/>
    <cellStyle name="Обычный 3 5 3 2 2 2 2 3 3 2" xfId="56263"/>
    <cellStyle name="Обычный 3 5 3 2 2 2 2 3 4" xfId="34088"/>
    <cellStyle name="Обычный 3 5 3 2 2 2 2 4" xfId="7117"/>
    <cellStyle name="Обычный 3 5 3 2 2 2 2 4 2" xfId="13998"/>
    <cellStyle name="Обычный 3 5 3 2 2 2 2 4 2 2" xfId="42283"/>
    <cellStyle name="Обычный 3 5 3 2 2 2 2 4 3" xfId="27980"/>
    <cellStyle name="Обычный 3 5 3 2 2 2 2 4 3 2" xfId="56264"/>
    <cellStyle name="Обычный 3 5 3 2 2 2 2 4 4" xfId="35404"/>
    <cellStyle name="Обычный 3 5 3 2 2 2 2 5" xfId="13995"/>
    <cellStyle name="Обычный 3 5 3 2 2 2 2 5 2" xfId="42280"/>
    <cellStyle name="Обычный 3 5 3 2 2 2 2 6" xfId="15708"/>
    <cellStyle name="Обычный 3 5 3 2 2 2 2 6 2" xfId="43993"/>
    <cellStyle name="Обычный 3 5 3 2 2 2 2 7" xfId="19952"/>
    <cellStyle name="Обычный 3 5 3 2 2 2 2 7 2" xfId="48236"/>
    <cellStyle name="Обычный 3 5 3 2 2 2 2 8" xfId="21261"/>
    <cellStyle name="Обычный 3 5 3 2 2 2 2 8 2" xfId="49545"/>
    <cellStyle name="Обычный 3 5 3 2 2 2 2 9" xfId="27977"/>
    <cellStyle name="Обычный 3 5 3 2 2 2 2 9 2" xfId="56261"/>
    <cellStyle name="Обычный 3 5 3 2 2 2 3" xfId="2249"/>
    <cellStyle name="Обычный 3 5 3 2 2 2 3 2" xfId="4224"/>
    <cellStyle name="Обычный 3 5 3 2 2 2 3 2 2" xfId="14000"/>
    <cellStyle name="Обычный 3 5 3 2 2 2 3 2 2 2" xfId="42285"/>
    <cellStyle name="Обычный 3 5 3 2 2 2 3 2 3" xfId="18372"/>
    <cellStyle name="Обычный 3 5 3 2 2 2 3 2 3 2" xfId="46657"/>
    <cellStyle name="Обычный 3 5 3 2 2 2 3 2 4" xfId="27982"/>
    <cellStyle name="Обычный 3 5 3 2 2 2 3 2 4 2" xfId="56266"/>
    <cellStyle name="Обычный 3 5 3 2 2 2 3 2 5" xfId="32514"/>
    <cellStyle name="Обычный 3 5 3 2 2 2 3 3" xfId="13999"/>
    <cellStyle name="Обычный 3 5 3 2 2 2 3 3 2" xfId="42284"/>
    <cellStyle name="Обычный 3 5 3 2 2 2 3 4" xfId="16397"/>
    <cellStyle name="Обычный 3 5 3 2 2 2 3 4 2" xfId="44682"/>
    <cellStyle name="Обычный 3 5 3 2 2 2 3 5" xfId="27981"/>
    <cellStyle name="Обычный 3 5 3 2 2 2 3 5 2" xfId="56265"/>
    <cellStyle name="Обычный 3 5 3 2 2 2 3 6" xfId="30539"/>
    <cellStyle name="Обычный 3 5 3 2 2 2 3 7" xfId="61267"/>
    <cellStyle name="Обычный 3 5 3 2 2 2 4" xfId="2907"/>
    <cellStyle name="Обычный 3 5 3 2 2 2 4 2" xfId="14001"/>
    <cellStyle name="Обычный 3 5 3 2 2 2 4 2 2" xfId="42286"/>
    <cellStyle name="Обычный 3 5 3 2 2 2 4 3" xfId="17055"/>
    <cellStyle name="Обычный 3 5 3 2 2 2 4 3 2" xfId="45340"/>
    <cellStyle name="Обычный 3 5 3 2 2 2 4 4" xfId="27983"/>
    <cellStyle name="Обычный 3 5 3 2 2 2 4 4 2" xfId="56267"/>
    <cellStyle name="Обычный 3 5 3 2 2 2 4 5" xfId="31197"/>
    <cellStyle name="Обычный 3 5 3 2 2 2 5" xfId="5798"/>
    <cellStyle name="Обычный 3 5 3 2 2 2 5 2" xfId="14002"/>
    <cellStyle name="Обычный 3 5 3 2 2 2 5 2 2" xfId="42287"/>
    <cellStyle name="Обычный 3 5 3 2 2 2 5 3" xfId="27984"/>
    <cellStyle name="Обычный 3 5 3 2 2 2 5 3 2" xfId="56268"/>
    <cellStyle name="Обычный 3 5 3 2 2 2 5 4" xfId="34087"/>
    <cellStyle name="Обычный 3 5 3 2 2 2 6" xfId="7116"/>
    <cellStyle name="Обычный 3 5 3 2 2 2 6 2" xfId="14003"/>
    <cellStyle name="Обычный 3 5 3 2 2 2 6 2 2" xfId="42288"/>
    <cellStyle name="Обычный 3 5 3 2 2 2 6 3" xfId="27985"/>
    <cellStyle name="Обычный 3 5 3 2 2 2 6 3 2" xfId="56269"/>
    <cellStyle name="Обычный 3 5 3 2 2 2 6 4" xfId="35403"/>
    <cellStyle name="Обычный 3 5 3 2 2 2 7" xfId="13994"/>
    <cellStyle name="Обычный 3 5 3 2 2 2 7 2" xfId="42279"/>
    <cellStyle name="Обычный 3 5 3 2 2 2 8" xfId="15080"/>
    <cellStyle name="Обычный 3 5 3 2 2 2 8 2" xfId="43365"/>
    <cellStyle name="Обычный 3 5 3 2 2 2 9" xfId="19951"/>
    <cellStyle name="Обычный 3 5 3 2 2 2 9 2" xfId="48235"/>
    <cellStyle name="Обычный 3 5 3 2 2 3" xfId="1558"/>
    <cellStyle name="Обычный 3 5 3 2 2 3 10" xfId="29849"/>
    <cellStyle name="Обычный 3 5 3 2 2 3 11" xfId="58569"/>
    <cellStyle name="Обычный 3 5 3 2 2 3 12" xfId="59915"/>
    <cellStyle name="Обычный 3 5 3 2 2 3 2" xfId="3534"/>
    <cellStyle name="Обычный 3 5 3 2 2 3 2 2" xfId="14005"/>
    <cellStyle name="Обычный 3 5 3 2 2 3 2 2 2" xfId="42290"/>
    <cellStyle name="Обычный 3 5 3 2 2 3 2 3" xfId="17682"/>
    <cellStyle name="Обычный 3 5 3 2 2 3 2 3 2" xfId="45967"/>
    <cellStyle name="Обычный 3 5 3 2 2 3 2 4" xfId="27987"/>
    <cellStyle name="Обычный 3 5 3 2 2 3 2 4 2" xfId="56271"/>
    <cellStyle name="Обычный 3 5 3 2 2 3 2 5" xfId="31824"/>
    <cellStyle name="Обычный 3 5 3 2 2 3 2 6" xfId="61269"/>
    <cellStyle name="Обычный 3 5 3 2 2 3 3" xfId="5800"/>
    <cellStyle name="Обычный 3 5 3 2 2 3 3 2" xfId="14006"/>
    <cellStyle name="Обычный 3 5 3 2 2 3 3 2 2" xfId="42291"/>
    <cellStyle name="Обычный 3 5 3 2 2 3 3 3" xfId="27988"/>
    <cellStyle name="Обычный 3 5 3 2 2 3 3 3 2" xfId="56272"/>
    <cellStyle name="Обычный 3 5 3 2 2 3 3 4" xfId="34089"/>
    <cellStyle name="Обычный 3 5 3 2 2 3 4" xfId="7118"/>
    <cellStyle name="Обычный 3 5 3 2 2 3 4 2" xfId="14007"/>
    <cellStyle name="Обычный 3 5 3 2 2 3 4 2 2" xfId="42292"/>
    <cellStyle name="Обычный 3 5 3 2 2 3 4 3" xfId="27989"/>
    <cellStyle name="Обычный 3 5 3 2 2 3 4 3 2" xfId="56273"/>
    <cellStyle name="Обычный 3 5 3 2 2 3 4 4" xfId="35405"/>
    <cellStyle name="Обычный 3 5 3 2 2 3 5" xfId="14004"/>
    <cellStyle name="Обычный 3 5 3 2 2 3 5 2" xfId="42289"/>
    <cellStyle name="Обычный 3 5 3 2 2 3 6" xfId="15707"/>
    <cellStyle name="Обычный 3 5 3 2 2 3 6 2" xfId="43992"/>
    <cellStyle name="Обычный 3 5 3 2 2 3 7" xfId="19953"/>
    <cellStyle name="Обычный 3 5 3 2 2 3 7 2" xfId="48237"/>
    <cellStyle name="Обычный 3 5 3 2 2 3 8" xfId="21262"/>
    <cellStyle name="Обычный 3 5 3 2 2 3 8 2" xfId="49546"/>
    <cellStyle name="Обычный 3 5 3 2 2 3 9" xfId="27986"/>
    <cellStyle name="Обычный 3 5 3 2 2 3 9 2" xfId="56270"/>
    <cellStyle name="Обычный 3 5 3 2 2 4" xfId="1920"/>
    <cellStyle name="Обычный 3 5 3 2 2 4 2" xfId="3895"/>
    <cellStyle name="Обычный 3 5 3 2 2 4 2 2" xfId="14009"/>
    <cellStyle name="Обычный 3 5 3 2 2 4 2 2 2" xfId="42294"/>
    <cellStyle name="Обычный 3 5 3 2 2 4 2 3" xfId="18043"/>
    <cellStyle name="Обычный 3 5 3 2 2 4 2 3 2" xfId="46328"/>
    <cellStyle name="Обычный 3 5 3 2 2 4 2 4" xfId="27991"/>
    <cellStyle name="Обычный 3 5 3 2 2 4 2 4 2" xfId="56275"/>
    <cellStyle name="Обычный 3 5 3 2 2 4 2 5" xfId="32185"/>
    <cellStyle name="Обычный 3 5 3 2 2 4 3" xfId="14008"/>
    <cellStyle name="Обычный 3 5 3 2 2 4 3 2" xfId="42293"/>
    <cellStyle name="Обычный 3 5 3 2 2 4 4" xfId="16068"/>
    <cellStyle name="Обычный 3 5 3 2 2 4 4 2" xfId="44353"/>
    <cellStyle name="Обычный 3 5 3 2 2 4 5" xfId="27990"/>
    <cellStyle name="Обычный 3 5 3 2 2 4 5 2" xfId="56274"/>
    <cellStyle name="Обычный 3 5 3 2 2 4 6" xfId="30210"/>
    <cellStyle name="Обычный 3 5 3 2 2 4 7" xfId="61266"/>
    <cellStyle name="Обычный 3 5 3 2 2 5" xfId="2578"/>
    <cellStyle name="Обычный 3 5 3 2 2 5 2" xfId="14010"/>
    <cellStyle name="Обычный 3 5 3 2 2 5 2 2" xfId="42295"/>
    <cellStyle name="Обычный 3 5 3 2 2 5 3" xfId="16726"/>
    <cellStyle name="Обычный 3 5 3 2 2 5 3 2" xfId="45011"/>
    <cellStyle name="Обычный 3 5 3 2 2 5 4" xfId="27992"/>
    <cellStyle name="Обычный 3 5 3 2 2 5 4 2" xfId="56276"/>
    <cellStyle name="Обычный 3 5 3 2 2 5 5" xfId="30868"/>
    <cellStyle name="Обычный 3 5 3 2 2 6" xfId="5797"/>
    <cellStyle name="Обычный 3 5 3 2 2 6 2" xfId="14011"/>
    <cellStyle name="Обычный 3 5 3 2 2 6 2 2" xfId="42296"/>
    <cellStyle name="Обычный 3 5 3 2 2 6 3" xfId="27993"/>
    <cellStyle name="Обычный 3 5 3 2 2 6 3 2" xfId="56277"/>
    <cellStyle name="Обычный 3 5 3 2 2 6 4" xfId="34086"/>
    <cellStyle name="Обычный 3 5 3 2 2 7" xfId="7115"/>
    <cellStyle name="Обычный 3 5 3 2 2 7 2" xfId="14012"/>
    <cellStyle name="Обычный 3 5 3 2 2 7 2 2" xfId="42297"/>
    <cellStyle name="Обычный 3 5 3 2 2 7 3" xfId="27994"/>
    <cellStyle name="Обычный 3 5 3 2 2 7 3 2" xfId="56278"/>
    <cellStyle name="Обычный 3 5 3 2 2 7 4" xfId="35402"/>
    <cellStyle name="Обычный 3 5 3 2 2 8" xfId="13993"/>
    <cellStyle name="Обычный 3 5 3 2 2 8 2" xfId="42278"/>
    <cellStyle name="Обычный 3 5 3 2 2 9" xfId="14751"/>
    <cellStyle name="Обычный 3 5 3 2 2 9 2" xfId="43036"/>
    <cellStyle name="Обычный 3 5 3 2 20" xfId="57302"/>
    <cellStyle name="Обычный 3 5 3 2 21" xfId="58565"/>
    <cellStyle name="Обычный 3 5 3 2 22" xfId="59911"/>
    <cellStyle name="Обычный 3 5 3 2 3" xfId="764"/>
    <cellStyle name="Обычный 3 5 3 2 3 10" xfId="21263"/>
    <cellStyle name="Обычный 3 5 3 2 3 10 2" xfId="49547"/>
    <cellStyle name="Обычный 3 5 3 2 3 11" xfId="27995"/>
    <cellStyle name="Обычный 3 5 3 2 3 11 2" xfId="56279"/>
    <cellStyle name="Обычный 3 5 3 2 3 12" xfId="29058"/>
    <cellStyle name="Обычный 3 5 3 2 3 13" xfId="58570"/>
    <cellStyle name="Обычный 3 5 3 2 3 14" xfId="59916"/>
    <cellStyle name="Обычный 3 5 3 2 3 2" xfId="1560"/>
    <cellStyle name="Обычный 3 5 3 2 3 2 10" xfId="29851"/>
    <cellStyle name="Обычный 3 5 3 2 3 2 11" xfId="58571"/>
    <cellStyle name="Обычный 3 5 3 2 3 2 12" xfId="59917"/>
    <cellStyle name="Обычный 3 5 3 2 3 2 2" xfId="3536"/>
    <cellStyle name="Обычный 3 5 3 2 3 2 2 2" xfId="14015"/>
    <cellStyle name="Обычный 3 5 3 2 3 2 2 2 2" xfId="42300"/>
    <cellStyle name="Обычный 3 5 3 2 3 2 2 3" xfId="17684"/>
    <cellStyle name="Обычный 3 5 3 2 3 2 2 3 2" xfId="45969"/>
    <cellStyle name="Обычный 3 5 3 2 3 2 2 4" xfId="27997"/>
    <cellStyle name="Обычный 3 5 3 2 3 2 2 4 2" xfId="56281"/>
    <cellStyle name="Обычный 3 5 3 2 3 2 2 5" xfId="31826"/>
    <cellStyle name="Обычный 3 5 3 2 3 2 2 6" xfId="61271"/>
    <cellStyle name="Обычный 3 5 3 2 3 2 3" xfId="5802"/>
    <cellStyle name="Обычный 3 5 3 2 3 2 3 2" xfId="14016"/>
    <cellStyle name="Обычный 3 5 3 2 3 2 3 2 2" xfId="42301"/>
    <cellStyle name="Обычный 3 5 3 2 3 2 3 3" xfId="27998"/>
    <cellStyle name="Обычный 3 5 3 2 3 2 3 3 2" xfId="56282"/>
    <cellStyle name="Обычный 3 5 3 2 3 2 3 4" xfId="34091"/>
    <cellStyle name="Обычный 3 5 3 2 3 2 4" xfId="7120"/>
    <cellStyle name="Обычный 3 5 3 2 3 2 4 2" xfId="14017"/>
    <cellStyle name="Обычный 3 5 3 2 3 2 4 2 2" xfId="42302"/>
    <cellStyle name="Обычный 3 5 3 2 3 2 4 3" xfId="27999"/>
    <cellStyle name="Обычный 3 5 3 2 3 2 4 3 2" xfId="56283"/>
    <cellStyle name="Обычный 3 5 3 2 3 2 4 4" xfId="35407"/>
    <cellStyle name="Обычный 3 5 3 2 3 2 5" xfId="14014"/>
    <cellStyle name="Обычный 3 5 3 2 3 2 5 2" xfId="42299"/>
    <cellStyle name="Обычный 3 5 3 2 3 2 6" xfId="15709"/>
    <cellStyle name="Обычный 3 5 3 2 3 2 6 2" xfId="43994"/>
    <cellStyle name="Обычный 3 5 3 2 3 2 7" xfId="19955"/>
    <cellStyle name="Обычный 3 5 3 2 3 2 7 2" xfId="48239"/>
    <cellStyle name="Обычный 3 5 3 2 3 2 8" xfId="21264"/>
    <cellStyle name="Обычный 3 5 3 2 3 2 8 2" xfId="49548"/>
    <cellStyle name="Обычный 3 5 3 2 3 2 9" xfId="27996"/>
    <cellStyle name="Обычный 3 5 3 2 3 2 9 2" xfId="56280"/>
    <cellStyle name="Обычный 3 5 3 2 3 3" xfId="2085"/>
    <cellStyle name="Обычный 3 5 3 2 3 3 2" xfId="4060"/>
    <cellStyle name="Обычный 3 5 3 2 3 3 2 2" xfId="14019"/>
    <cellStyle name="Обычный 3 5 3 2 3 3 2 2 2" xfId="42304"/>
    <cellStyle name="Обычный 3 5 3 2 3 3 2 3" xfId="18208"/>
    <cellStyle name="Обычный 3 5 3 2 3 3 2 3 2" xfId="46493"/>
    <cellStyle name="Обычный 3 5 3 2 3 3 2 4" xfId="28001"/>
    <cellStyle name="Обычный 3 5 3 2 3 3 2 4 2" xfId="56285"/>
    <cellStyle name="Обычный 3 5 3 2 3 3 2 5" xfId="32350"/>
    <cellStyle name="Обычный 3 5 3 2 3 3 3" xfId="14018"/>
    <cellStyle name="Обычный 3 5 3 2 3 3 3 2" xfId="42303"/>
    <cellStyle name="Обычный 3 5 3 2 3 3 4" xfId="16233"/>
    <cellStyle name="Обычный 3 5 3 2 3 3 4 2" xfId="44518"/>
    <cellStyle name="Обычный 3 5 3 2 3 3 5" xfId="28000"/>
    <cellStyle name="Обычный 3 5 3 2 3 3 5 2" xfId="56284"/>
    <cellStyle name="Обычный 3 5 3 2 3 3 6" xfId="30375"/>
    <cellStyle name="Обычный 3 5 3 2 3 3 7" xfId="61270"/>
    <cellStyle name="Обычный 3 5 3 2 3 4" xfId="2743"/>
    <cellStyle name="Обычный 3 5 3 2 3 4 2" xfId="14020"/>
    <cellStyle name="Обычный 3 5 3 2 3 4 2 2" xfId="42305"/>
    <cellStyle name="Обычный 3 5 3 2 3 4 3" xfId="16891"/>
    <cellStyle name="Обычный 3 5 3 2 3 4 3 2" xfId="45176"/>
    <cellStyle name="Обычный 3 5 3 2 3 4 4" xfId="28002"/>
    <cellStyle name="Обычный 3 5 3 2 3 4 4 2" xfId="56286"/>
    <cellStyle name="Обычный 3 5 3 2 3 4 5" xfId="31033"/>
    <cellStyle name="Обычный 3 5 3 2 3 5" xfId="5801"/>
    <cellStyle name="Обычный 3 5 3 2 3 5 2" xfId="14021"/>
    <cellStyle name="Обычный 3 5 3 2 3 5 2 2" xfId="42306"/>
    <cellStyle name="Обычный 3 5 3 2 3 5 3" xfId="28003"/>
    <cellStyle name="Обычный 3 5 3 2 3 5 3 2" xfId="56287"/>
    <cellStyle name="Обычный 3 5 3 2 3 5 4" xfId="34090"/>
    <cellStyle name="Обычный 3 5 3 2 3 6" xfId="7119"/>
    <cellStyle name="Обычный 3 5 3 2 3 6 2" xfId="14022"/>
    <cellStyle name="Обычный 3 5 3 2 3 6 2 2" xfId="42307"/>
    <cellStyle name="Обычный 3 5 3 2 3 6 3" xfId="28004"/>
    <cellStyle name="Обычный 3 5 3 2 3 6 3 2" xfId="56288"/>
    <cellStyle name="Обычный 3 5 3 2 3 6 4" xfId="35406"/>
    <cellStyle name="Обычный 3 5 3 2 3 7" xfId="14013"/>
    <cellStyle name="Обычный 3 5 3 2 3 7 2" xfId="42298"/>
    <cellStyle name="Обычный 3 5 3 2 3 8" xfId="14916"/>
    <cellStyle name="Обычный 3 5 3 2 3 8 2" xfId="43201"/>
    <cellStyle name="Обычный 3 5 3 2 3 9" xfId="19954"/>
    <cellStyle name="Обычный 3 5 3 2 3 9 2" xfId="48238"/>
    <cellStyle name="Обычный 3 5 3 2 4" xfId="1557"/>
    <cellStyle name="Обычный 3 5 3 2 4 10" xfId="29848"/>
    <cellStyle name="Обычный 3 5 3 2 4 11" xfId="58572"/>
    <cellStyle name="Обычный 3 5 3 2 4 12" xfId="59918"/>
    <cellStyle name="Обычный 3 5 3 2 4 2" xfId="3533"/>
    <cellStyle name="Обычный 3 5 3 2 4 2 2" xfId="14024"/>
    <cellStyle name="Обычный 3 5 3 2 4 2 2 2" xfId="42309"/>
    <cellStyle name="Обычный 3 5 3 2 4 2 3" xfId="17681"/>
    <cellStyle name="Обычный 3 5 3 2 4 2 3 2" xfId="45966"/>
    <cellStyle name="Обычный 3 5 3 2 4 2 4" xfId="28006"/>
    <cellStyle name="Обычный 3 5 3 2 4 2 4 2" xfId="56290"/>
    <cellStyle name="Обычный 3 5 3 2 4 2 5" xfId="31823"/>
    <cellStyle name="Обычный 3 5 3 2 4 2 6" xfId="61272"/>
    <cellStyle name="Обычный 3 5 3 2 4 3" xfId="5803"/>
    <cellStyle name="Обычный 3 5 3 2 4 3 2" xfId="14025"/>
    <cellStyle name="Обычный 3 5 3 2 4 3 2 2" xfId="42310"/>
    <cellStyle name="Обычный 3 5 3 2 4 3 3" xfId="28007"/>
    <cellStyle name="Обычный 3 5 3 2 4 3 3 2" xfId="56291"/>
    <cellStyle name="Обычный 3 5 3 2 4 3 4" xfId="34092"/>
    <cellStyle name="Обычный 3 5 3 2 4 4" xfId="7121"/>
    <cellStyle name="Обычный 3 5 3 2 4 4 2" xfId="14026"/>
    <cellStyle name="Обычный 3 5 3 2 4 4 2 2" xfId="42311"/>
    <cellStyle name="Обычный 3 5 3 2 4 4 3" xfId="28008"/>
    <cellStyle name="Обычный 3 5 3 2 4 4 3 2" xfId="56292"/>
    <cellStyle name="Обычный 3 5 3 2 4 4 4" xfId="35408"/>
    <cellStyle name="Обычный 3 5 3 2 4 5" xfId="14023"/>
    <cellStyle name="Обычный 3 5 3 2 4 5 2" xfId="42308"/>
    <cellStyle name="Обычный 3 5 3 2 4 6" xfId="15706"/>
    <cellStyle name="Обычный 3 5 3 2 4 6 2" xfId="43991"/>
    <cellStyle name="Обычный 3 5 3 2 4 7" xfId="19956"/>
    <cellStyle name="Обычный 3 5 3 2 4 7 2" xfId="48240"/>
    <cellStyle name="Обычный 3 5 3 2 4 8" xfId="21265"/>
    <cellStyle name="Обычный 3 5 3 2 4 8 2" xfId="49549"/>
    <cellStyle name="Обычный 3 5 3 2 4 9" xfId="28005"/>
    <cellStyle name="Обычный 3 5 3 2 4 9 2" xfId="56289"/>
    <cellStyle name="Обычный 3 5 3 2 5" xfId="1756"/>
    <cellStyle name="Обычный 3 5 3 2 5 2" xfId="3731"/>
    <cellStyle name="Обычный 3 5 3 2 5 2 2" xfId="14028"/>
    <cellStyle name="Обычный 3 5 3 2 5 2 2 2" xfId="42313"/>
    <cellStyle name="Обычный 3 5 3 2 5 2 3" xfId="17879"/>
    <cellStyle name="Обычный 3 5 3 2 5 2 3 2" xfId="46164"/>
    <cellStyle name="Обычный 3 5 3 2 5 2 4" xfId="28010"/>
    <cellStyle name="Обычный 3 5 3 2 5 2 4 2" xfId="56294"/>
    <cellStyle name="Обычный 3 5 3 2 5 2 5" xfId="32021"/>
    <cellStyle name="Обычный 3 5 3 2 5 3" xfId="14027"/>
    <cellStyle name="Обычный 3 5 3 2 5 3 2" xfId="42312"/>
    <cellStyle name="Обычный 3 5 3 2 5 4" xfId="15904"/>
    <cellStyle name="Обычный 3 5 3 2 5 4 2" xfId="44189"/>
    <cellStyle name="Обычный 3 5 3 2 5 5" xfId="28009"/>
    <cellStyle name="Обычный 3 5 3 2 5 5 2" xfId="56293"/>
    <cellStyle name="Обычный 3 5 3 2 5 6" xfId="30046"/>
    <cellStyle name="Обычный 3 5 3 2 5 7" xfId="61265"/>
    <cellStyle name="Обычный 3 5 3 2 6" xfId="2414"/>
    <cellStyle name="Обычный 3 5 3 2 6 2" xfId="14029"/>
    <cellStyle name="Обычный 3 5 3 2 6 2 2" xfId="42314"/>
    <cellStyle name="Обычный 3 5 3 2 6 3" xfId="16562"/>
    <cellStyle name="Обычный 3 5 3 2 6 3 2" xfId="44847"/>
    <cellStyle name="Обычный 3 5 3 2 6 4" xfId="28011"/>
    <cellStyle name="Обычный 3 5 3 2 6 4 2" xfId="56295"/>
    <cellStyle name="Обычный 3 5 3 2 6 5" xfId="30704"/>
    <cellStyle name="Обычный 3 5 3 2 7" xfId="4388"/>
    <cellStyle name="Обычный 3 5 3 2 7 2" xfId="14030"/>
    <cellStyle name="Обычный 3 5 3 2 7 2 2" xfId="42315"/>
    <cellStyle name="Обычный 3 5 3 2 7 3" xfId="18536"/>
    <cellStyle name="Обычный 3 5 3 2 7 3 2" xfId="46821"/>
    <cellStyle name="Обычный 3 5 3 2 7 4" xfId="28012"/>
    <cellStyle name="Обычный 3 5 3 2 7 4 2" xfId="56296"/>
    <cellStyle name="Обычный 3 5 3 2 7 5" xfId="32678"/>
    <cellStyle name="Обычный 3 5 3 2 8" xfId="4551"/>
    <cellStyle name="Обычный 3 5 3 2 8 2" xfId="14031"/>
    <cellStyle name="Обычный 3 5 3 2 8 2 2" xfId="42316"/>
    <cellStyle name="Обычный 3 5 3 2 8 3" xfId="18699"/>
    <cellStyle name="Обычный 3 5 3 2 8 3 2" xfId="46984"/>
    <cellStyle name="Обычный 3 5 3 2 8 4" xfId="28013"/>
    <cellStyle name="Обычный 3 5 3 2 8 4 2" xfId="56297"/>
    <cellStyle name="Обычный 3 5 3 2 8 5" xfId="32841"/>
    <cellStyle name="Обычный 3 5 3 2 9" xfId="5796"/>
    <cellStyle name="Обычный 3 5 3 2 9 2" xfId="14032"/>
    <cellStyle name="Обычный 3 5 3 2 9 2 2" xfId="42317"/>
    <cellStyle name="Обычный 3 5 3 2 9 3" xfId="28014"/>
    <cellStyle name="Обычный 3 5 3 2 9 3 2" xfId="56298"/>
    <cellStyle name="Обычный 3 5 3 2 9 4" xfId="34085"/>
    <cellStyle name="Обычный 3 5 3 20" xfId="57007"/>
    <cellStyle name="Обычный 3 5 3 21" xfId="57301"/>
    <cellStyle name="Обычный 3 5 3 22" xfId="58564"/>
    <cellStyle name="Обычный 3 5 3 23" xfId="59910"/>
    <cellStyle name="Обычный 3 5 3 3" xfId="591"/>
    <cellStyle name="Обычный 3 5 3 3 10" xfId="19957"/>
    <cellStyle name="Обычный 3 5 3 3 10 2" xfId="48241"/>
    <cellStyle name="Обычный 3 5 3 3 11" xfId="21266"/>
    <cellStyle name="Обычный 3 5 3 3 11 2" xfId="49550"/>
    <cellStyle name="Обычный 3 5 3 3 12" xfId="28015"/>
    <cellStyle name="Обычный 3 5 3 3 12 2" xfId="56299"/>
    <cellStyle name="Обычный 3 5 3 3 13" xfId="28892"/>
    <cellStyle name="Обычный 3 5 3 3 14" xfId="58573"/>
    <cellStyle name="Обычный 3 5 3 3 15" xfId="59919"/>
    <cellStyle name="Обычный 3 5 3 3 2" xfId="929"/>
    <cellStyle name="Обычный 3 5 3 3 2 10" xfId="21267"/>
    <cellStyle name="Обычный 3 5 3 3 2 10 2" xfId="49551"/>
    <cellStyle name="Обычный 3 5 3 3 2 11" xfId="28016"/>
    <cellStyle name="Обычный 3 5 3 3 2 11 2" xfId="56300"/>
    <cellStyle name="Обычный 3 5 3 3 2 12" xfId="29221"/>
    <cellStyle name="Обычный 3 5 3 3 2 13" xfId="58574"/>
    <cellStyle name="Обычный 3 5 3 3 2 14" xfId="59920"/>
    <cellStyle name="Обычный 3 5 3 3 2 2" xfId="1562"/>
    <cellStyle name="Обычный 3 5 3 3 2 2 10" xfId="29853"/>
    <cellStyle name="Обычный 3 5 3 3 2 2 11" xfId="58575"/>
    <cellStyle name="Обычный 3 5 3 3 2 2 12" xfId="59921"/>
    <cellStyle name="Обычный 3 5 3 3 2 2 2" xfId="3538"/>
    <cellStyle name="Обычный 3 5 3 3 2 2 2 2" xfId="14036"/>
    <cellStyle name="Обычный 3 5 3 3 2 2 2 2 2" xfId="42321"/>
    <cellStyle name="Обычный 3 5 3 3 2 2 2 3" xfId="17686"/>
    <cellStyle name="Обычный 3 5 3 3 2 2 2 3 2" xfId="45971"/>
    <cellStyle name="Обычный 3 5 3 3 2 2 2 4" xfId="28018"/>
    <cellStyle name="Обычный 3 5 3 3 2 2 2 4 2" xfId="56302"/>
    <cellStyle name="Обычный 3 5 3 3 2 2 2 5" xfId="31828"/>
    <cellStyle name="Обычный 3 5 3 3 2 2 2 6" xfId="61275"/>
    <cellStyle name="Обычный 3 5 3 3 2 2 3" xfId="5806"/>
    <cellStyle name="Обычный 3 5 3 3 2 2 3 2" xfId="14037"/>
    <cellStyle name="Обычный 3 5 3 3 2 2 3 2 2" xfId="42322"/>
    <cellStyle name="Обычный 3 5 3 3 2 2 3 3" xfId="28019"/>
    <cellStyle name="Обычный 3 5 3 3 2 2 3 3 2" xfId="56303"/>
    <cellStyle name="Обычный 3 5 3 3 2 2 3 4" xfId="34095"/>
    <cellStyle name="Обычный 3 5 3 3 2 2 4" xfId="7124"/>
    <cellStyle name="Обычный 3 5 3 3 2 2 4 2" xfId="14038"/>
    <cellStyle name="Обычный 3 5 3 3 2 2 4 2 2" xfId="42323"/>
    <cellStyle name="Обычный 3 5 3 3 2 2 4 3" xfId="28020"/>
    <cellStyle name="Обычный 3 5 3 3 2 2 4 3 2" xfId="56304"/>
    <cellStyle name="Обычный 3 5 3 3 2 2 4 4" xfId="35411"/>
    <cellStyle name="Обычный 3 5 3 3 2 2 5" xfId="14035"/>
    <cellStyle name="Обычный 3 5 3 3 2 2 5 2" xfId="42320"/>
    <cellStyle name="Обычный 3 5 3 3 2 2 6" xfId="15711"/>
    <cellStyle name="Обычный 3 5 3 3 2 2 6 2" xfId="43996"/>
    <cellStyle name="Обычный 3 5 3 3 2 2 7" xfId="19959"/>
    <cellStyle name="Обычный 3 5 3 3 2 2 7 2" xfId="48243"/>
    <cellStyle name="Обычный 3 5 3 3 2 2 8" xfId="21268"/>
    <cellStyle name="Обычный 3 5 3 3 2 2 8 2" xfId="49552"/>
    <cellStyle name="Обычный 3 5 3 3 2 2 9" xfId="28017"/>
    <cellStyle name="Обычный 3 5 3 3 2 2 9 2" xfId="56301"/>
    <cellStyle name="Обычный 3 5 3 3 2 3" xfId="2248"/>
    <cellStyle name="Обычный 3 5 3 3 2 3 2" xfId="4223"/>
    <cellStyle name="Обычный 3 5 3 3 2 3 2 2" xfId="14040"/>
    <cellStyle name="Обычный 3 5 3 3 2 3 2 2 2" xfId="42325"/>
    <cellStyle name="Обычный 3 5 3 3 2 3 2 3" xfId="18371"/>
    <cellStyle name="Обычный 3 5 3 3 2 3 2 3 2" xfId="46656"/>
    <cellStyle name="Обычный 3 5 3 3 2 3 2 4" xfId="28022"/>
    <cellStyle name="Обычный 3 5 3 3 2 3 2 4 2" xfId="56306"/>
    <cellStyle name="Обычный 3 5 3 3 2 3 2 5" xfId="32513"/>
    <cellStyle name="Обычный 3 5 3 3 2 3 3" xfId="14039"/>
    <cellStyle name="Обычный 3 5 3 3 2 3 3 2" xfId="42324"/>
    <cellStyle name="Обычный 3 5 3 3 2 3 4" xfId="16396"/>
    <cellStyle name="Обычный 3 5 3 3 2 3 4 2" xfId="44681"/>
    <cellStyle name="Обычный 3 5 3 3 2 3 5" xfId="28021"/>
    <cellStyle name="Обычный 3 5 3 3 2 3 5 2" xfId="56305"/>
    <cellStyle name="Обычный 3 5 3 3 2 3 6" xfId="30538"/>
    <cellStyle name="Обычный 3 5 3 3 2 3 7" xfId="61274"/>
    <cellStyle name="Обычный 3 5 3 3 2 4" xfId="2906"/>
    <cellStyle name="Обычный 3 5 3 3 2 4 2" xfId="14041"/>
    <cellStyle name="Обычный 3 5 3 3 2 4 2 2" xfId="42326"/>
    <cellStyle name="Обычный 3 5 3 3 2 4 3" xfId="17054"/>
    <cellStyle name="Обычный 3 5 3 3 2 4 3 2" xfId="45339"/>
    <cellStyle name="Обычный 3 5 3 3 2 4 4" xfId="28023"/>
    <cellStyle name="Обычный 3 5 3 3 2 4 4 2" xfId="56307"/>
    <cellStyle name="Обычный 3 5 3 3 2 4 5" xfId="31196"/>
    <cellStyle name="Обычный 3 5 3 3 2 5" xfId="5805"/>
    <cellStyle name="Обычный 3 5 3 3 2 5 2" xfId="14042"/>
    <cellStyle name="Обычный 3 5 3 3 2 5 2 2" xfId="42327"/>
    <cellStyle name="Обычный 3 5 3 3 2 5 3" xfId="28024"/>
    <cellStyle name="Обычный 3 5 3 3 2 5 3 2" xfId="56308"/>
    <cellStyle name="Обычный 3 5 3 3 2 5 4" xfId="34094"/>
    <cellStyle name="Обычный 3 5 3 3 2 6" xfId="7123"/>
    <cellStyle name="Обычный 3 5 3 3 2 6 2" xfId="14043"/>
    <cellStyle name="Обычный 3 5 3 3 2 6 2 2" xfId="42328"/>
    <cellStyle name="Обычный 3 5 3 3 2 6 3" xfId="28025"/>
    <cellStyle name="Обычный 3 5 3 3 2 6 3 2" xfId="56309"/>
    <cellStyle name="Обычный 3 5 3 3 2 6 4" xfId="35410"/>
    <cellStyle name="Обычный 3 5 3 3 2 7" xfId="14034"/>
    <cellStyle name="Обычный 3 5 3 3 2 7 2" xfId="42319"/>
    <cellStyle name="Обычный 3 5 3 3 2 8" xfId="15079"/>
    <cellStyle name="Обычный 3 5 3 3 2 8 2" xfId="43364"/>
    <cellStyle name="Обычный 3 5 3 3 2 9" xfId="19958"/>
    <cellStyle name="Обычный 3 5 3 3 2 9 2" xfId="48242"/>
    <cellStyle name="Обычный 3 5 3 3 3" xfId="1561"/>
    <cellStyle name="Обычный 3 5 3 3 3 10" xfId="29852"/>
    <cellStyle name="Обычный 3 5 3 3 3 11" xfId="58576"/>
    <cellStyle name="Обычный 3 5 3 3 3 12" xfId="59922"/>
    <cellStyle name="Обычный 3 5 3 3 3 2" xfId="3537"/>
    <cellStyle name="Обычный 3 5 3 3 3 2 2" xfId="14045"/>
    <cellStyle name="Обычный 3 5 3 3 3 2 2 2" xfId="42330"/>
    <cellStyle name="Обычный 3 5 3 3 3 2 3" xfId="17685"/>
    <cellStyle name="Обычный 3 5 3 3 3 2 3 2" xfId="45970"/>
    <cellStyle name="Обычный 3 5 3 3 3 2 4" xfId="28027"/>
    <cellStyle name="Обычный 3 5 3 3 3 2 4 2" xfId="56311"/>
    <cellStyle name="Обычный 3 5 3 3 3 2 5" xfId="31827"/>
    <cellStyle name="Обычный 3 5 3 3 3 2 6" xfId="61276"/>
    <cellStyle name="Обычный 3 5 3 3 3 3" xfId="5807"/>
    <cellStyle name="Обычный 3 5 3 3 3 3 2" xfId="14046"/>
    <cellStyle name="Обычный 3 5 3 3 3 3 2 2" xfId="42331"/>
    <cellStyle name="Обычный 3 5 3 3 3 3 3" xfId="28028"/>
    <cellStyle name="Обычный 3 5 3 3 3 3 3 2" xfId="56312"/>
    <cellStyle name="Обычный 3 5 3 3 3 3 4" xfId="34096"/>
    <cellStyle name="Обычный 3 5 3 3 3 4" xfId="7125"/>
    <cellStyle name="Обычный 3 5 3 3 3 4 2" xfId="14047"/>
    <cellStyle name="Обычный 3 5 3 3 3 4 2 2" xfId="42332"/>
    <cellStyle name="Обычный 3 5 3 3 3 4 3" xfId="28029"/>
    <cellStyle name="Обычный 3 5 3 3 3 4 3 2" xfId="56313"/>
    <cellStyle name="Обычный 3 5 3 3 3 4 4" xfId="35412"/>
    <cellStyle name="Обычный 3 5 3 3 3 5" xfId="14044"/>
    <cellStyle name="Обычный 3 5 3 3 3 5 2" xfId="42329"/>
    <cellStyle name="Обычный 3 5 3 3 3 6" xfId="15710"/>
    <cellStyle name="Обычный 3 5 3 3 3 6 2" xfId="43995"/>
    <cellStyle name="Обычный 3 5 3 3 3 7" xfId="19960"/>
    <cellStyle name="Обычный 3 5 3 3 3 7 2" xfId="48244"/>
    <cellStyle name="Обычный 3 5 3 3 3 8" xfId="21269"/>
    <cellStyle name="Обычный 3 5 3 3 3 8 2" xfId="49553"/>
    <cellStyle name="Обычный 3 5 3 3 3 9" xfId="28026"/>
    <cellStyle name="Обычный 3 5 3 3 3 9 2" xfId="56310"/>
    <cellStyle name="Обычный 3 5 3 3 4" xfId="1919"/>
    <cellStyle name="Обычный 3 5 3 3 4 2" xfId="3894"/>
    <cellStyle name="Обычный 3 5 3 3 4 2 2" xfId="14049"/>
    <cellStyle name="Обычный 3 5 3 3 4 2 2 2" xfId="42334"/>
    <cellStyle name="Обычный 3 5 3 3 4 2 3" xfId="18042"/>
    <cellStyle name="Обычный 3 5 3 3 4 2 3 2" xfId="46327"/>
    <cellStyle name="Обычный 3 5 3 3 4 2 4" xfId="28031"/>
    <cellStyle name="Обычный 3 5 3 3 4 2 4 2" xfId="56315"/>
    <cellStyle name="Обычный 3 5 3 3 4 2 5" xfId="32184"/>
    <cellStyle name="Обычный 3 5 3 3 4 3" xfId="14048"/>
    <cellStyle name="Обычный 3 5 3 3 4 3 2" xfId="42333"/>
    <cellStyle name="Обычный 3 5 3 3 4 4" xfId="16067"/>
    <cellStyle name="Обычный 3 5 3 3 4 4 2" xfId="44352"/>
    <cellStyle name="Обычный 3 5 3 3 4 5" xfId="28030"/>
    <cellStyle name="Обычный 3 5 3 3 4 5 2" xfId="56314"/>
    <cellStyle name="Обычный 3 5 3 3 4 6" xfId="30209"/>
    <cellStyle name="Обычный 3 5 3 3 4 7" xfId="61273"/>
    <cellStyle name="Обычный 3 5 3 3 5" xfId="2577"/>
    <cellStyle name="Обычный 3 5 3 3 5 2" xfId="14050"/>
    <cellStyle name="Обычный 3 5 3 3 5 2 2" xfId="42335"/>
    <cellStyle name="Обычный 3 5 3 3 5 3" xfId="16725"/>
    <cellStyle name="Обычный 3 5 3 3 5 3 2" xfId="45010"/>
    <cellStyle name="Обычный 3 5 3 3 5 4" xfId="28032"/>
    <cellStyle name="Обычный 3 5 3 3 5 4 2" xfId="56316"/>
    <cellStyle name="Обычный 3 5 3 3 5 5" xfId="30867"/>
    <cellStyle name="Обычный 3 5 3 3 6" xfId="5804"/>
    <cellStyle name="Обычный 3 5 3 3 6 2" xfId="14051"/>
    <cellStyle name="Обычный 3 5 3 3 6 2 2" xfId="42336"/>
    <cellStyle name="Обычный 3 5 3 3 6 3" xfId="28033"/>
    <cellStyle name="Обычный 3 5 3 3 6 3 2" xfId="56317"/>
    <cellStyle name="Обычный 3 5 3 3 6 4" xfId="34093"/>
    <cellStyle name="Обычный 3 5 3 3 7" xfId="7122"/>
    <cellStyle name="Обычный 3 5 3 3 7 2" xfId="14052"/>
    <cellStyle name="Обычный 3 5 3 3 7 2 2" xfId="42337"/>
    <cellStyle name="Обычный 3 5 3 3 7 3" xfId="28034"/>
    <cellStyle name="Обычный 3 5 3 3 7 3 2" xfId="56318"/>
    <cellStyle name="Обычный 3 5 3 3 7 4" xfId="35409"/>
    <cellStyle name="Обычный 3 5 3 3 8" xfId="14033"/>
    <cellStyle name="Обычный 3 5 3 3 8 2" xfId="42318"/>
    <cellStyle name="Обычный 3 5 3 3 9" xfId="14750"/>
    <cellStyle name="Обычный 3 5 3 3 9 2" xfId="43035"/>
    <cellStyle name="Обычный 3 5 3 4" xfId="763"/>
    <cellStyle name="Обычный 3 5 3 4 10" xfId="21270"/>
    <cellStyle name="Обычный 3 5 3 4 10 2" xfId="49554"/>
    <cellStyle name="Обычный 3 5 3 4 11" xfId="28035"/>
    <cellStyle name="Обычный 3 5 3 4 11 2" xfId="56319"/>
    <cellStyle name="Обычный 3 5 3 4 12" xfId="29057"/>
    <cellStyle name="Обычный 3 5 3 4 13" xfId="58577"/>
    <cellStyle name="Обычный 3 5 3 4 14" xfId="59923"/>
    <cellStyle name="Обычный 3 5 3 4 2" xfId="1563"/>
    <cellStyle name="Обычный 3 5 3 4 2 10" xfId="29854"/>
    <cellStyle name="Обычный 3 5 3 4 2 11" xfId="58578"/>
    <cellStyle name="Обычный 3 5 3 4 2 12" xfId="59924"/>
    <cellStyle name="Обычный 3 5 3 4 2 2" xfId="3539"/>
    <cellStyle name="Обычный 3 5 3 4 2 2 2" xfId="14055"/>
    <cellStyle name="Обычный 3 5 3 4 2 2 2 2" xfId="42340"/>
    <cellStyle name="Обычный 3 5 3 4 2 2 3" xfId="17687"/>
    <cellStyle name="Обычный 3 5 3 4 2 2 3 2" xfId="45972"/>
    <cellStyle name="Обычный 3 5 3 4 2 2 4" xfId="28037"/>
    <cellStyle name="Обычный 3 5 3 4 2 2 4 2" xfId="56321"/>
    <cellStyle name="Обычный 3 5 3 4 2 2 5" xfId="31829"/>
    <cellStyle name="Обычный 3 5 3 4 2 2 6" xfId="61278"/>
    <cellStyle name="Обычный 3 5 3 4 2 3" xfId="5809"/>
    <cellStyle name="Обычный 3 5 3 4 2 3 2" xfId="14056"/>
    <cellStyle name="Обычный 3 5 3 4 2 3 2 2" xfId="42341"/>
    <cellStyle name="Обычный 3 5 3 4 2 3 3" xfId="28038"/>
    <cellStyle name="Обычный 3 5 3 4 2 3 3 2" xfId="56322"/>
    <cellStyle name="Обычный 3 5 3 4 2 3 4" xfId="34098"/>
    <cellStyle name="Обычный 3 5 3 4 2 4" xfId="7127"/>
    <cellStyle name="Обычный 3 5 3 4 2 4 2" xfId="14057"/>
    <cellStyle name="Обычный 3 5 3 4 2 4 2 2" xfId="42342"/>
    <cellStyle name="Обычный 3 5 3 4 2 4 3" xfId="28039"/>
    <cellStyle name="Обычный 3 5 3 4 2 4 3 2" xfId="56323"/>
    <cellStyle name="Обычный 3 5 3 4 2 4 4" xfId="35414"/>
    <cellStyle name="Обычный 3 5 3 4 2 5" xfId="14054"/>
    <cellStyle name="Обычный 3 5 3 4 2 5 2" xfId="42339"/>
    <cellStyle name="Обычный 3 5 3 4 2 6" xfId="15712"/>
    <cellStyle name="Обычный 3 5 3 4 2 6 2" xfId="43997"/>
    <cellStyle name="Обычный 3 5 3 4 2 7" xfId="19962"/>
    <cellStyle name="Обычный 3 5 3 4 2 7 2" xfId="48246"/>
    <cellStyle name="Обычный 3 5 3 4 2 8" xfId="21271"/>
    <cellStyle name="Обычный 3 5 3 4 2 8 2" xfId="49555"/>
    <cellStyle name="Обычный 3 5 3 4 2 9" xfId="28036"/>
    <cellStyle name="Обычный 3 5 3 4 2 9 2" xfId="56320"/>
    <cellStyle name="Обычный 3 5 3 4 3" xfId="2084"/>
    <cellStyle name="Обычный 3 5 3 4 3 2" xfId="4059"/>
    <cellStyle name="Обычный 3 5 3 4 3 2 2" xfId="14059"/>
    <cellStyle name="Обычный 3 5 3 4 3 2 2 2" xfId="42344"/>
    <cellStyle name="Обычный 3 5 3 4 3 2 3" xfId="18207"/>
    <cellStyle name="Обычный 3 5 3 4 3 2 3 2" xfId="46492"/>
    <cellStyle name="Обычный 3 5 3 4 3 2 4" xfId="28041"/>
    <cellStyle name="Обычный 3 5 3 4 3 2 4 2" xfId="56325"/>
    <cellStyle name="Обычный 3 5 3 4 3 2 5" xfId="32349"/>
    <cellStyle name="Обычный 3 5 3 4 3 3" xfId="14058"/>
    <cellStyle name="Обычный 3 5 3 4 3 3 2" xfId="42343"/>
    <cellStyle name="Обычный 3 5 3 4 3 4" xfId="16232"/>
    <cellStyle name="Обычный 3 5 3 4 3 4 2" xfId="44517"/>
    <cellStyle name="Обычный 3 5 3 4 3 5" xfId="28040"/>
    <cellStyle name="Обычный 3 5 3 4 3 5 2" xfId="56324"/>
    <cellStyle name="Обычный 3 5 3 4 3 6" xfId="30374"/>
    <cellStyle name="Обычный 3 5 3 4 3 7" xfId="61277"/>
    <cellStyle name="Обычный 3 5 3 4 4" xfId="2742"/>
    <cellStyle name="Обычный 3 5 3 4 4 2" xfId="14060"/>
    <cellStyle name="Обычный 3 5 3 4 4 2 2" xfId="42345"/>
    <cellStyle name="Обычный 3 5 3 4 4 3" xfId="16890"/>
    <cellStyle name="Обычный 3 5 3 4 4 3 2" xfId="45175"/>
    <cellStyle name="Обычный 3 5 3 4 4 4" xfId="28042"/>
    <cellStyle name="Обычный 3 5 3 4 4 4 2" xfId="56326"/>
    <cellStyle name="Обычный 3 5 3 4 4 5" xfId="31032"/>
    <cellStyle name="Обычный 3 5 3 4 5" xfId="5808"/>
    <cellStyle name="Обычный 3 5 3 4 5 2" xfId="14061"/>
    <cellStyle name="Обычный 3 5 3 4 5 2 2" xfId="42346"/>
    <cellStyle name="Обычный 3 5 3 4 5 3" xfId="28043"/>
    <cellStyle name="Обычный 3 5 3 4 5 3 2" xfId="56327"/>
    <cellStyle name="Обычный 3 5 3 4 5 4" xfId="34097"/>
    <cellStyle name="Обычный 3 5 3 4 6" xfId="7126"/>
    <cellStyle name="Обычный 3 5 3 4 6 2" xfId="14062"/>
    <cellStyle name="Обычный 3 5 3 4 6 2 2" xfId="42347"/>
    <cellStyle name="Обычный 3 5 3 4 6 3" xfId="28044"/>
    <cellStyle name="Обычный 3 5 3 4 6 3 2" xfId="56328"/>
    <cellStyle name="Обычный 3 5 3 4 6 4" xfId="35413"/>
    <cellStyle name="Обычный 3 5 3 4 7" xfId="14053"/>
    <cellStyle name="Обычный 3 5 3 4 7 2" xfId="42338"/>
    <cellStyle name="Обычный 3 5 3 4 8" xfId="14915"/>
    <cellStyle name="Обычный 3 5 3 4 8 2" xfId="43200"/>
    <cellStyle name="Обычный 3 5 3 4 9" xfId="19961"/>
    <cellStyle name="Обычный 3 5 3 4 9 2" xfId="48245"/>
    <cellStyle name="Обычный 3 5 3 5" xfId="1556"/>
    <cellStyle name="Обычный 3 5 3 5 10" xfId="29847"/>
    <cellStyle name="Обычный 3 5 3 5 11" xfId="58579"/>
    <cellStyle name="Обычный 3 5 3 5 12" xfId="59925"/>
    <cellStyle name="Обычный 3 5 3 5 2" xfId="3532"/>
    <cellStyle name="Обычный 3 5 3 5 2 2" xfId="14064"/>
    <cellStyle name="Обычный 3 5 3 5 2 2 2" xfId="42349"/>
    <cellStyle name="Обычный 3 5 3 5 2 3" xfId="17680"/>
    <cellStyle name="Обычный 3 5 3 5 2 3 2" xfId="45965"/>
    <cellStyle name="Обычный 3 5 3 5 2 4" xfId="28046"/>
    <cellStyle name="Обычный 3 5 3 5 2 4 2" xfId="56330"/>
    <cellStyle name="Обычный 3 5 3 5 2 5" xfId="31822"/>
    <cellStyle name="Обычный 3 5 3 5 2 6" xfId="61279"/>
    <cellStyle name="Обычный 3 5 3 5 3" xfId="5810"/>
    <cellStyle name="Обычный 3 5 3 5 3 2" xfId="14065"/>
    <cellStyle name="Обычный 3 5 3 5 3 2 2" xfId="42350"/>
    <cellStyle name="Обычный 3 5 3 5 3 3" xfId="28047"/>
    <cellStyle name="Обычный 3 5 3 5 3 3 2" xfId="56331"/>
    <cellStyle name="Обычный 3 5 3 5 3 4" xfId="34099"/>
    <cellStyle name="Обычный 3 5 3 5 4" xfId="7128"/>
    <cellStyle name="Обычный 3 5 3 5 4 2" xfId="14066"/>
    <cellStyle name="Обычный 3 5 3 5 4 2 2" xfId="42351"/>
    <cellStyle name="Обычный 3 5 3 5 4 3" xfId="28048"/>
    <cellStyle name="Обычный 3 5 3 5 4 3 2" xfId="56332"/>
    <cellStyle name="Обычный 3 5 3 5 4 4" xfId="35415"/>
    <cellStyle name="Обычный 3 5 3 5 5" xfId="14063"/>
    <cellStyle name="Обычный 3 5 3 5 5 2" xfId="42348"/>
    <cellStyle name="Обычный 3 5 3 5 6" xfId="15705"/>
    <cellStyle name="Обычный 3 5 3 5 6 2" xfId="43990"/>
    <cellStyle name="Обычный 3 5 3 5 7" xfId="19963"/>
    <cellStyle name="Обычный 3 5 3 5 7 2" xfId="48247"/>
    <cellStyle name="Обычный 3 5 3 5 8" xfId="21272"/>
    <cellStyle name="Обычный 3 5 3 5 8 2" xfId="49556"/>
    <cellStyle name="Обычный 3 5 3 5 9" xfId="28045"/>
    <cellStyle name="Обычный 3 5 3 5 9 2" xfId="56329"/>
    <cellStyle name="Обычный 3 5 3 6" xfId="1755"/>
    <cellStyle name="Обычный 3 5 3 6 2" xfId="3730"/>
    <cellStyle name="Обычный 3 5 3 6 2 2" xfId="14068"/>
    <cellStyle name="Обычный 3 5 3 6 2 2 2" xfId="42353"/>
    <cellStyle name="Обычный 3 5 3 6 2 3" xfId="17878"/>
    <cellStyle name="Обычный 3 5 3 6 2 3 2" xfId="46163"/>
    <cellStyle name="Обычный 3 5 3 6 2 4" xfId="28050"/>
    <cellStyle name="Обычный 3 5 3 6 2 4 2" xfId="56334"/>
    <cellStyle name="Обычный 3 5 3 6 2 5" xfId="32020"/>
    <cellStyle name="Обычный 3 5 3 6 3" xfId="14067"/>
    <cellStyle name="Обычный 3 5 3 6 3 2" xfId="42352"/>
    <cellStyle name="Обычный 3 5 3 6 4" xfId="15903"/>
    <cellStyle name="Обычный 3 5 3 6 4 2" xfId="44188"/>
    <cellStyle name="Обычный 3 5 3 6 5" xfId="28049"/>
    <cellStyle name="Обычный 3 5 3 6 5 2" xfId="56333"/>
    <cellStyle name="Обычный 3 5 3 6 6" xfId="30045"/>
    <cellStyle name="Обычный 3 5 3 6 7" xfId="61264"/>
    <cellStyle name="Обычный 3 5 3 7" xfId="2413"/>
    <cellStyle name="Обычный 3 5 3 7 2" xfId="14069"/>
    <cellStyle name="Обычный 3 5 3 7 2 2" xfId="42354"/>
    <cellStyle name="Обычный 3 5 3 7 3" xfId="16561"/>
    <cellStyle name="Обычный 3 5 3 7 3 2" xfId="44846"/>
    <cellStyle name="Обычный 3 5 3 7 4" xfId="28051"/>
    <cellStyle name="Обычный 3 5 3 7 4 2" xfId="56335"/>
    <cellStyle name="Обычный 3 5 3 7 5" xfId="30703"/>
    <cellStyle name="Обычный 3 5 3 8" xfId="4387"/>
    <cellStyle name="Обычный 3 5 3 8 2" xfId="14070"/>
    <cellStyle name="Обычный 3 5 3 8 2 2" xfId="42355"/>
    <cellStyle name="Обычный 3 5 3 8 3" xfId="18535"/>
    <cellStyle name="Обычный 3 5 3 8 3 2" xfId="46820"/>
    <cellStyle name="Обычный 3 5 3 8 4" xfId="28052"/>
    <cellStyle name="Обычный 3 5 3 8 4 2" xfId="56336"/>
    <cellStyle name="Обычный 3 5 3 8 5" xfId="32677"/>
    <cellStyle name="Обычный 3 5 3 9" xfId="4550"/>
    <cellStyle name="Обычный 3 5 3 9 2" xfId="14071"/>
    <cellStyle name="Обычный 3 5 3 9 2 2" xfId="42356"/>
    <cellStyle name="Обычный 3 5 3 9 3" xfId="18698"/>
    <cellStyle name="Обычный 3 5 3 9 3 2" xfId="46983"/>
    <cellStyle name="Обычный 3 5 3 9 4" xfId="28053"/>
    <cellStyle name="Обычный 3 5 3 9 4 2" xfId="56337"/>
    <cellStyle name="Обычный 3 5 3 9 5" xfId="32840"/>
    <cellStyle name="Обычный 3 5 4" xfId="352"/>
    <cellStyle name="Обычный 3 5 4 10" xfId="7129"/>
    <cellStyle name="Обычный 3 5 4 10 2" xfId="14073"/>
    <cellStyle name="Обычный 3 5 4 10 2 2" xfId="42358"/>
    <cellStyle name="Обычный 3 5 4 10 3" xfId="28055"/>
    <cellStyle name="Обычный 3 5 4 10 3 2" xfId="56339"/>
    <cellStyle name="Обычный 3 5 4 10 4" xfId="35416"/>
    <cellStyle name="Обычный 3 5 4 11" xfId="7351"/>
    <cellStyle name="Обычный 3 5 4 11 2" xfId="14074"/>
    <cellStyle name="Обычный 3 5 4 11 2 2" xfId="42359"/>
    <cellStyle name="Обычный 3 5 4 11 3" xfId="28056"/>
    <cellStyle name="Обычный 3 5 4 11 3 2" xfId="56340"/>
    <cellStyle name="Обычный 3 5 4 11 4" xfId="35636"/>
    <cellStyle name="Обычный 3 5 4 12" xfId="14072"/>
    <cellStyle name="Обычный 3 5 4 12 2" xfId="42357"/>
    <cellStyle name="Обычный 3 5 4 13" xfId="14588"/>
    <cellStyle name="Обычный 3 5 4 13 2" xfId="42873"/>
    <cellStyle name="Обычный 3 5 4 14" xfId="18862"/>
    <cellStyle name="Обычный 3 5 4 14 2" xfId="47146"/>
    <cellStyle name="Обычный 3 5 4 15" xfId="21273"/>
    <cellStyle name="Обычный 3 5 4 15 2" xfId="49557"/>
    <cellStyle name="Обычный 3 5 4 16" xfId="28054"/>
    <cellStyle name="Обычный 3 5 4 16 2" xfId="56338"/>
    <cellStyle name="Обычный 3 5 4 17" xfId="28565"/>
    <cellStyle name="Обычный 3 5 4 17 2" xfId="56849"/>
    <cellStyle name="Обычный 3 5 4 18" xfId="28730"/>
    <cellStyle name="Обычный 3 5 4 19" xfId="57009"/>
    <cellStyle name="Обычный 3 5 4 2" xfId="593"/>
    <cellStyle name="Обычный 3 5 4 2 10" xfId="19964"/>
    <cellStyle name="Обычный 3 5 4 2 10 2" xfId="48248"/>
    <cellStyle name="Обычный 3 5 4 2 11" xfId="21274"/>
    <cellStyle name="Обычный 3 5 4 2 11 2" xfId="49558"/>
    <cellStyle name="Обычный 3 5 4 2 12" xfId="28057"/>
    <cellStyle name="Обычный 3 5 4 2 12 2" xfId="56341"/>
    <cellStyle name="Обычный 3 5 4 2 13" xfId="28894"/>
    <cellStyle name="Обычный 3 5 4 2 14" xfId="58581"/>
    <cellStyle name="Обычный 3 5 4 2 15" xfId="59927"/>
    <cellStyle name="Обычный 3 5 4 2 2" xfId="931"/>
    <cellStyle name="Обычный 3 5 4 2 2 10" xfId="21275"/>
    <cellStyle name="Обычный 3 5 4 2 2 10 2" xfId="49559"/>
    <cellStyle name="Обычный 3 5 4 2 2 11" xfId="28058"/>
    <cellStyle name="Обычный 3 5 4 2 2 11 2" xfId="56342"/>
    <cellStyle name="Обычный 3 5 4 2 2 12" xfId="29223"/>
    <cellStyle name="Обычный 3 5 4 2 2 13" xfId="58582"/>
    <cellStyle name="Обычный 3 5 4 2 2 14" xfId="59928"/>
    <cellStyle name="Обычный 3 5 4 2 2 2" xfId="1566"/>
    <cellStyle name="Обычный 3 5 4 2 2 2 10" xfId="29857"/>
    <cellStyle name="Обычный 3 5 4 2 2 2 11" xfId="58583"/>
    <cellStyle name="Обычный 3 5 4 2 2 2 12" xfId="59929"/>
    <cellStyle name="Обычный 3 5 4 2 2 2 2" xfId="3542"/>
    <cellStyle name="Обычный 3 5 4 2 2 2 2 2" xfId="14078"/>
    <cellStyle name="Обычный 3 5 4 2 2 2 2 2 2" xfId="42363"/>
    <cellStyle name="Обычный 3 5 4 2 2 2 2 3" xfId="17690"/>
    <cellStyle name="Обычный 3 5 4 2 2 2 2 3 2" xfId="45975"/>
    <cellStyle name="Обычный 3 5 4 2 2 2 2 4" xfId="28060"/>
    <cellStyle name="Обычный 3 5 4 2 2 2 2 4 2" xfId="56344"/>
    <cellStyle name="Обычный 3 5 4 2 2 2 2 5" xfId="31832"/>
    <cellStyle name="Обычный 3 5 4 2 2 2 2 6" xfId="61283"/>
    <cellStyle name="Обычный 3 5 4 2 2 2 3" xfId="5814"/>
    <cellStyle name="Обычный 3 5 4 2 2 2 3 2" xfId="14079"/>
    <cellStyle name="Обычный 3 5 4 2 2 2 3 2 2" xfId="42364"/>
    <cellStyle name="Обычный 3 5 4 2 2 2 3 3" xfId="28061"/>
    <cellStyle name="Обычный 3 5 4 2 2 2 3 3 2" xfId="56345"/>
    <cellStyle name="Обычный 3 5 4 2 2 2 3 4" xfId="34103"/>
    <cellStyle name="Обычный 3 5 4 2 2 2 4" xfId="7132"/>
    <cellStyle name="Обычный 3 5 4 2 2 2 4 2" xfId="14080"/>
    <cellStyle name="Обычный 3 5 4 2 2 2 4 2 2" xfId="42365"/>
    <cellStyle name="Обычный 3 5 4 2 2 2 4 3" xfId="28062"/>
    <cellStyle name="Обычный 3 5 4 2 2 2 4 3 2" xfId="56346"/>
    <cellStyle name="Обычный 3 5 4 2 2 2 4 4" xfId="35419"/>
    <cellStyle name="Обычный 3 5 4 2 2 2 5" xfId="14077"/>
    <cellStyle name="Обычный 3 5 4 2 2 2 5 2" xfId="42362"/>
    <cellStyle name="Обычный 3 5 4 2 2 2 6" xfId="15715"/>
    <cellStyle name="Обычный 3 5 4 2 2 2 6 2" xfId="44000"/>
    <cellStyle name="Обычный 3 5 4 2 2 2 7" xfId="19966"/>
    <cellStyle name="Обычный 3 5 4 2 2 2 7 2" xfId="48250"/>
    <cellStyle name="Обычный 3 5 4 2 2 2 8" xfId="21276"/>
    <cellStyle name="Обычный 3 5 4 2 2 2 8 2" xfId="49560"/>
    <cellStyle name="Обычный 3 5 4 2 2 2 9" xfId="28059"/>
    <cellStyle name="Обычный 3 5 4 2 2 2 9 2" xfId="56343"/>
    <cellStyle name="Обычный 3 5 4 2 2 3" xfId="2250"/>
    <cellStyle name="Обычный 3 5 4 2 2 3 2" xfId="4225"/>
    <cellStyle name="Обычный 3 5 4 2 2 3 2 2" xfId="14082"/>
    <cellStyle name="Обычный 3 5 4 2 2 3 2 2 2" xfId="42367"/>
    <cellStyle name="Обычный 3 5 4 2 2 3 2 3" xfId="18373"/>
    <cellStyle name="Обычный 3 5 4 2 2 3 2 3 2" xfId="46658"/>
    <cellStyle name="Обычный 3 5 4 2 2 3 2 4" xfId="28064"/>
    <cellStyle name="Обычный 3 5 4 2 2 3 2 4 2" xfId="56348"/>
    <cellStyle name="Обычный 3 5 4 2 2 3 2 5" xfId="32515"/>
    <cellStyle name="Обычный 3 5 4 2 2 3 3" xfId="14081"/>
    <cellStyle name="Обычный 3 5 4 2 2 3 3 2" xfId="42366"/>
    <cellStyle name="Обычный 3 5 4 2 2 3 4" xfId="16398"/>
    <cellStyle name="Обычный 3 5 4 2 2 3 4 2" xfId="44683"/>
    <cellStyle name="Обычный 3 5 4 2 2 3 5" xfId="28063"/>
    <cellStyle name="Обычный 3 5 4 2 2 3 5 2" xfId="56347"/>
    <cellStyle name="Обычный 3 5 4 2 2 3 6" xfId="30540"/>
    <cellStyle name="Обычный 3 5 4 2 2 3 7" xfId="61282"/>
    <cellStyle name="Обычный 3 5 4 2 2 4" xfId="2908"/>
    <cellStyle name="Обычный 3 5 4 2 2 4 2" xfId="14083"/>
    <cellStyle name="Обычный 3 5 4 2 2 4 2 2" xfId="42368"/>
    <cellStyle name="Обычный 3 5 4 2 2 4 3" xfId="17056"/>
    <cellStyle name="Обычный 3 5 4 2 2 4 3 2" xfId="45341"/>
    <cellStyle name="Обычный 3 5 4 2 2 4 4" xfId="28065"/>
    <cellStyle name="Обычный 3 5 4 2 2 4 4 2" xfId="56349"/>
    <cellStyle name="Обычный 3 5 4 2 2 4 5" xfId="31198"/>
    <cellStyle name="Обычный 3 5 4 2 2 5" xfId="5813"/>
    <cellStyle name="Обычный 3 5 4 2 2 5 2" xfId="14084"/>
    <cellStyle name="Обычный 3 5 4 2 2 5 2 2" xfId="42369"/>
    <cellStyle name="Обычный 3 5 4 2 2 5 3" xfId="28066"/>
    <cellStyle name="Обычный 3 5 4 2 2 5 3 2" xfId="56350"/>
    <cellStyle name="Обычный 3 5 4 2 2 5 4" xfId="34102"/>
    <cellStyle name="Обычный 3 5 4 2 2 6" xfId="7131"/>
    <cellStyle name="Обычный 3 5 4 2 2 6 2" xfId="14085"/>
    <cellStyle name="Обычный 3 5 4 2 2 6 2 2" xfId="42370"/>
    <cellStyle name="Обычный 3 5 4 2 2 6 3" xfId="28067"/>
    <cellStyle name="Обычный 3 5 4 2 2 6 3 2" xfId="56351"/>
    <cellStyle name="Обычный 3 5 4 2 2 6 4" xfId="35418"/>
    <cellStyle name="Обычный 3 5 4 2 2 7" xfId="14076"/>
    <cellStyle name="Обычный 3 5 4 2 2 7 2" xfId="42361"/>
    <cellStyle name="Обычный 3 5 4 2 2 8" xfId="15081"/>
    <cellStyle name="Обычный 3 5 4 2 2 8 2" xfId="43366"/>
    <cellStyle name="Обычный 3 5 4 2 2 9" xfId="19965"/>
    <cellStyle name="Обычный 3 5 4 2 2 9 2" xfId="48249"/>
    <cellStyle name="Обычный 3 5 4 2 3" xfId="1565"/>
    <cellStyle name="Обычный 3 5 4 2 3 10" xfId="29856"/>
    <cellStyle name="Обычный 3 5 4 2 3 11" xfId="58584"/>
    <cellStyle name="Обычный 3 5 4 2 3 12" xfId="59930"/>
    <cellStyle name="Обычный 3 5 4 2 3 2" xfId="3541"/>
    <cellStyle name="Обычный 3 5 4 2 3 2 2" xfId="14087"/>
    <cellStyle name="Обычный 3 5 4 2 3 2 2 2" xfId="42372"/>
    <cellStyle name="Обычный 3 5 4 2 3 2 3" xfId="17689"/>
    <cellStyle name="Обычный 3 5 4 2 3 2 3 2" xfId="45974"/>
    <cellStyle name="Обычный 3 5 4 2 3 2 4" xfId="28069"/>
    <cellStyle name="Обычный 3 5 4 2 3 2 4 2" xfId="56353"/>
    <cellStyle name="Обычный 3 5 4 2 3 2 5" xfId="31831"/>
    <cellStyle name="Обычный 3 5 4 2 3 2 6" xfId="61284"/>
    <cellStyle name="Обычный 3 5 4 2 3 3" xfId="5815"/>
    <cellStyle name="Обычный 3 5 4 2 3 3 2" xfId="14088"/>
    <cellStyle name="Обычный 3 5 4 2 3 3 2 2" xfId="42373"/>
    <cellStyle name="Обычный 3 5 4 2 3 3 3" xfId="28070"/>
    <cellStyle name="Обычный 3 5 4 2 3 3 3 2" xfId="56354"/>
    <cellStyle name="Обычный 3 5 4 2 3 3 4" xfId="34104"/>
    <cellStyle name="Обычный 3 5 4 2 3 4" xfId="7133"/>
    <cellStyle name="Обычный 3 5 4 2 3 4 2" xfId="14089"/>
    <cellStyle name="Обычный 3 5 4 2 3 4 2 2" xfId="42374"/>
    <cellStyle name="Обычный 3 5 4 2 3 4 3" xfId="28071"/>
    <cellStyle name="Обычный 3 5 4 2 3 4 3 2" xfId="56355"/>
    <cellStyle name="Обычный 3 5 4 2 3 4 4" xfId="35420"/>
    <cellStyle name="Обычный 3 5 4 2 3 5" xfId="14086"/>
    <cellStyle name="Обычный 3 5 4 2 3 5 2" xfId="42371"/>
    <cellStyle name="Обычный 3 5 4 2 3 6" xfId="15714"/>
    <cellStyle name="Обычный 3 5 4 2 3 6 2" xfId="43999"/>
    <cellStyle name="Обычный 3 5 4 2 3 7" xfId="19967"/>
    <cellStyle name="Обычный 3 5 4 2 3 7 2" xfId="48251"/>
    <cellStyle name="Обычный 3 5 4 2 3 8" xfId="21277"/>
    <cellStyle name="Обычный 3 5 4 2 3 8 2" xfId="49561"/>
    <cellStyle name="Обычный 3 5 4 2 3 9" xfId="28068"/>
    <cellStyle name="Обычный 3 5 4 2 3 9 2" xfId="56352"/>
    <cellStyle name="Обычный 3 5 4 2 4" xfId="1921"/>
    <cellStyle name="Обычный 3 5 4 2 4 2" xfId="3896"/>
    <cellStyle name="Обычный 3 5 4 2 4 2 2" xfId="14091"/>
    <cellStyle name="Обычный 3 5 4 2 4 2 2 2" xfId="42376"/>
    <cellStyle name="Обычный 3 5 4 2 4 2 3" xfId="18044"/>
    <cellStyle name="Обычный 3 5 4 2 4 2 3 2" xfId="46329"/>
    <cellStyle name="Обычный 3 5 4 2 4 2 4" xfId="28073"/>
    <cellStyle name="Обычный 3 5 4 2 4 2 4 2" xfId="56357"/>
    <cellStyle name="Обычный 3 5 4 2 4 2 5" xfId="32186"/>
    <cellStyle name="Обычный 3 5 4 2 4 3" xfId="14090"/>
    <cellStyle name="Обычный 3 5 4 2 4 3 2" xfId="42375"/>
    <cellStyle name="Обычный 3 5 4 2 4 4" xfId="16069"/>
    <cellStyle name="Обычный 3 5 4 2 4 4 2" xfId="44354"/>
    <cellStyle name="Обычный 3 5 4 2 4 5" xfId="28072"/>
    <cellStyle name="Обычный 3 5 4 2 4 5 2" xfId="56356"/>
    <cellStyle name="Обычный 3 5 4 2 4 6" xfId="30211"/>
    <cellStyle name="Обычный 3 5 4 2 4 7" xfId="61281"/>
    <cellStyle name="Обычный 3 5 4 2 5" xfId="2579"/>
    <cellStyle name="Обычный 3 5 4 2 5 2" xfId="14092"/>
    <cellStyle name="Обычный 3 5 4 2 5 2 2" xfId="42377"/>
    <cellStyle name="Обычный 3 5 4 2 5 3" xfId="16727"/>
    <cellStyle name="Обычный 3 5 4 2 5 3 2" xfId="45012"/>
    <cellStyle name="Обычный 3 5 4 2 5 4" xfId="28074"/>
    <cellStyle name="Обычный 3 5 4 2 5 4 2" xfId="56358"/>
    <cellStyle name="Обычный 3 5 4 2 5 5" xfId="30869"/>
    <cellStyle name="Обычный 3 5 4 2 6" xfId="5812"/>
    <cellStyle name="Обычный 3 5 4 2 6 2" xfId="14093"/>
    <cellStyle name="Обычный 3 5 4 2 6 2 2" xfId="42378"/>
    <cellStyle name="Обычный 3 5 4 2 6 3" xfId="28075"/>
    <cellStyle name="Обычный 3 5 4 2 6 3 2" xfId="56359"/>
    <cellStyle name="Обычный 3 5 4 2 6 4" xfId="34101"/>
    <cellStyle name="Обычный 3 5 4 2 7" xfId="7130"/>
    <cellStyle name="Обычный 3 5 4 2 7 2" xfId="14094"/>
    <cellStyle name="Обычный 3 5 4 2 7 2 2" xfId="42379"/>
    <cellStyle name="Обычный 3 5 4 2 7 3" xfId="28076"/>
    <cellStyle name="Обычный 3 5 4 2 7 3 2" xfId="56360"/>
    <cellStyle name="Обычный 3 5 4 2 7 4" xfId="35417"/>
    <cellStyle name="Обычный 3 5 4 2 8" xfId="14075"/>
    <cellStyle name="Обычный 3 5 4 2 8 2" xfId="42360"/>
    <cellStyle name="Обычный 3 5 4 2 9" xfId="14752"/>
    <cellStyle name="Обычный 3 5 4 2 9 2" xfId="43037"/>
    <cellStyle name="Обычный 3 5 4 20" xfId="57303"/>
    <cellStyle name="Обычный 3 5 4 21" xfId="58580"/>
    <cellStyle name="Обычный 3 5 4 22" xfId="59926"/>
    <cellStyle name="Обычный 3 5 4 3" xfId="765"/>
    <cellStyle name="Обычный 3 5 4 3 10" xfId="21278"/>
    <cellStyle name="Обычный 3 5 4 3 10 2" xfId="49562"/>
    <cellStyle name="Обычный 3 5 4 3 11" xfId="28077"/>
    <cellStyle name="Обычный 3 5 4 3 11 2" xfId="56361"/>
    <cellStyle name="Обычный 3 5 4 3 12" xfId="29059"/>
    <cellStyle name="Обычный 3 5 4 3 13" xfId="58585"/>
    <cellStyle name="Обычный 3 5 4 3 14" xfId="59931"/>
    <cellStyle name="Обычный 3 5 4 3 2" xfId="1567"/>
    <cellStyle name="Обычный 3 5 4 3 2 10" xfId="29858"/>
    <cellStyle name="Обычный 3 5 4 3 2 11" xfId="58586"/>
    <cellStyle name="Обычный 3 5 4 3 2 12" xfId="59932"/>
    <cellStyle name="Обычный 3 5 4 3 2 2" xfId="3543"/>
    <cellStyle name="Обычный 3 5 4 3 2 2 2" xfId="14097"/>
    <cellStyle name="Обычный 3 5 4 3 2 2 2 2" xfId="42382"/>
    <cellStyle name="Обычный 3 5 4 3 2 2 3" xfId="17691"/>
    <cellStyle name="Обычный 3 5 4 3 2 2 3 2" xfId="45976"/>
    <cellStyle name="Обычный 3 5 4 3 2 2 4" xfId="28079"/>
    <cellStyle name="Обычный 3 5 4 3 2 2 4 2" xfId="56363"/>
    <cellStyle name="Обычный 3 5 4 3 2 2 5" xfId="31833"/>
    <cellStyle name="Обычный 3 5 4 3 2 2 6" xfId="61286"/>
    <cellStyle name="Обычный 3 5 4 3 2 3" xfId="5817"/>
    <cellStyle name="Обычный 3 5 4 3 2 3 2" xfId="14098"/>
    <cellStyle name="Обычный 3 5 4 3 2 3 2 2" xfId="42383"/>
    <cellStyle name="Обычный 3 5 4 3 2 3 3" xfId="28080"/>
    <cellStyle name="Обычный 3 5 4 3 2 3 3 2" xfId="56364"/>
    <cellStyle name="Обычный 3 5 4 3 2 3 4" xfId="34106"/>
    <cellStyle name="Обычный 3 5 4 3 2 4" xfId="7135"/>
    <cellStyle name="Обычный 3 5 4 3 2 4 2" xfId="14099"/>
    <cellStyle name="Обычный 3 5 4 3 2 4 2 2" xfId="42384"/>
    <cellStyle name="Обычный 3 5 4 3 2 4 3" xfId="28081"/>
    <cellStyle name="Обычный 3 5 4 3 2 4 3 2" xfId="56365"/>
    <cellStyle name="Обычный 3 5 4 3 2 4 4" xfId="35422"/>
    <cellStyle name="Обычный 3 5 4 3 2 5" xfId="14096"/>
    <cellStyle name="Обычный 3 5 4 3 2 5 2" xfId="42381"/>
    <cellStyle name="Обычный 3 5 4 3 2 6" xfId="15716"/>
    <cellStyle name="Обычный 3 5 4 3 2 6 2" xfId="44001"/>
    <cellStyle name="Обычный 3 5 4 3 2 7" xfId="19969"/>
    <cellStyle name="Обычный 3 5 4 3 2 7 2" xfId="48253"/>
    <cellStyle name="Обычный 3 5 4 3 2 8" xfId="21279"/>
    <cellStyle name="Обычный 3 5 4 3 2 8 2" xfId="49563"/>
    <cellStyle name="Обычный 3 5 4 3 2 9" xfId="28078"/>
    <cellStyle name="Обычный 3 5 4 3 2 9 2" xfId="56362"/>
    <cellStyle name="Обычный 3 5 4 3 3" xfId="2086"/>
    <cellStyle name="Обычный 3 5 4 3 3 2" xfId="4061"/>
    <cellStyle name="Обычный 3 5 4 3 3 2 2" xfId="14101"/>
    <cellStyle name="Обычный 3 5 4 3 3 2 2 2" xfId="42386"/>
    <cellStyle name="Обычный 3 5 4 3 3 2 3" xfId="18209"/>
    <cellStyle name="Обычный 3 5 4 3 3 2 3 2" xfId="46494"/>
    <cellStyle name="Обычный 3 5 4 3 3 2 4" xfId="28083"/>
    <cellStyle name="Обычный 3 5 4 3 3 2 4 2" xfId="56367"/>
    <cellStyle name="Обычный 3 5 4 3 3 2 5" xfId="32351"/>
    <cellStyle name="Обычный 3 5 4 3 3 3" xfId="14100"/>
    <cellStyle name="Обычный 3 5 4 3 3 3 2" xfId="42385"/>
    <cellStyle name="Обычный 3 5 4 3 3 4" xfId="16234"/>
    <cellStyle name="Обычный 3 5 4 3 3 4 2" xfId="44519"/>
    <cellStyle name="Обычный 3 5 4 3 3 5" xfId="28082"/>
    <cellStyle name="Обычный 3 5 4 3 3 5 2" xfId="56366"/>
    <cellStyle name="Обычный 3 5 4 3 3 6" xfId="30376"/>
    <cellStyle name="Обычный 3 5 4 3 3 7" xfId="61285"/>
    <cellStyle name="Обычный 3 5 4 3 4" xfId="2744"/>
    <cellStyle name="Обычный 3 5 4 3 4 2" xfId="14102"/>
    <cellStyle name="Обычный 3 5 4 3 4 2 2" xfId="42387"/>
    <cellStyle name="Обычный 3 5 4 3 4 3" xfId="16892"/>
    <cellStyle name="Обычный 3 5 4 3 4 3 2" xfId="45177"/>
    <cellStyle name="Обычный 3 5 4 3 4 4" xfId="28084"/>
    <cellStyle name="Обычный 3 5 4 3 4 4 2" xfId="56368"/>
    <cellStyle name="Обычный 3 5 4 3 4 5" xfId="31034"/>
    <cellStyle name="Обычный 3 5 4 3 5" xfId="5816"/>
    <cellStyle name="Обычный 3 5 4 3 5 2" xfId="14103"/>
    <cellStyle name="Обычный 3 5 4 3 5 2 2" xfId="42388"/>
    <cellStyle name="Обычный 3 5 4 3 5 3" xfId="28085"/>
    <cellStyle name="Обычный 3 5 4 3 5 3 2" xfId="56369"/>
    <cellStyle name="Обычный 3 5 4 3 5 4" xfId="34105"/>
    <cellStyle name="Обычный 3 5 4 3 6" xfId="7134"/>
    <cellStyle name="Обычный 3 5 4 3 6 2" xfId="14104"/>
    <cellStyle name="Обычный 3 5 4 3 6 2 2" xfId="42389"/>
    <cellStyle name="Обычный 3 5 4 3 6 3" xfId="28086"/>
    <cellStyle name="Обычный 3 5 4 3 6 3 2" xfId="56370"/>
    <cellStyle name="Обычный 3 5 4 3 6 4" xfId="35421"/>
    <cellStyle name="Обычный 3 5 4 3 7" xfId="14095"/>
    <cellStyle name="Обычный 3 5 4 3 7 2" xfId="42380"/>
    <cellStyle name="Обычный 3 5 4 3 8" xfId="14917"/>
    <cellStyle name="Обычный 3 5 4 3 8 2" xfId="43202"/>
    <cellStyle name="Обычный 3 5 4 3 9" xfId="19968"/>
    <cellStyle name="Обычный 3 5 4 3 9 2" xfId="48252"/>
    <cellStyle name="Обычный 3 5 4 4" xfId="1564"/>
    <cellStyle name="Обычный 3 5 4 4 10" xfId="29855"/>
    <cellStyle name="Обычный 3 5 4 4 11" xfId="58587"/>
    <cellStyle name="Обычный 3 5 4 4 12" xfId="59933"/>
    <cellStyle name="Обычный 3 5 4 4 2" xfId="3540"/>
    <cellStyle name="Обычный 3 5 4 4 2 2" xfId="14106"/>
    <cellStyle name="Обычный 3 5 4 4 2 2 2" xfId="42391"/>
    <cellStyle name="Обычный 3 5 4 4 2 3" xfId="17688"/>
    <cellStyle name="Обычный 3 5 4 4 2 3 2" xfId="45973"/>
    <cellStyle name="Обычный 3 5 4 4 2 4" xfId="28088"/>
    <cellStyle name="Обычный 3 5 4 4 2 4 2" xfId="56372"/>
    <cellStyle name="Обычный 3 5 4 4 2 5" xfId="31830"/>
    <cellStyle name="Обычный 3 5 4 4 2 6" xfId="61287"/>
    <cellStyle name="Обычный 3 5 4 4 3" xfId="5818"/>
    <cellStyle name="Обычный 3 5 4 4 3 2" xfId="14107"/>
    <cellStyle name="Обычный 3 5 4 4 3 2 2" xfId="42392"/>
    <cellStyle name="Обычный 3 5 4 4 3 3" xfId="28089"/>
    <cellStyle name="Обычный 3 5 4 4 3 3 2" xfId="56373"/>
    <cellStyle name="Обычный 3 5 4 4 3 4" xfId="34107"/>
    <cellStyle name="Обычный 3 5 4 4 4" xfId="7136"/>
    <cellStyle name="Обычный 3 5 4 4 4 2" xfId="14108"/>
    <cellStyle name="Обычный 3 5 4 4 4 2 2" xfId="42393"/>
    <cellStyle name="Обычный 3 5 4 4 4 3" xfId="28090"/>
    <cellStyle name="Обычный 3 5 4 4 4 3 2" xfId="56374"/>
    <cellStyle name="Обычный 3 5 4 4 4 4" xfId="35423"/>
    <cellStyle name="Обычный 3 5 4 4 5" xfId="14105"/>
    <cellStyle name="Обычный 3 5 4 4 5 2" xfId="42390"/>
    <cellStyle name="Обычный 3 5 4 4 6" xfId="15713"/>
    <cellStyle name="Обычный 3 5 4 4 6 2" xfId="43998"/>
    <cellStyle name="Обычный 3 5 4 4 7" xfId="19970"/>
    <cellStyle name="Обычный 3 5 4 4 7 2" xfId="48254"/>
    <cellStyle name="Обычный 3 5 4 4 8" xfId="21280"/>
    <cellStyle name="Обычный 3 5 4 4 8 2" xfId="49564"/>
    <cellStyle name="Обычный 3 5 4 4 9" xfId="28087"/>
    <cellStyle name="Обычный 3 5 4 4 9 2" xfId="56371"/>
    <cellStyle name="Обычный 3 5 4 5" xfId="1757"/>
    <cellStyle name="Обычный 3 5 4 5 2" xfId="3732"/>
    <cellStyle name="Обычный 3 5 4 5 2 2" xfId="14110"/>
    <cellStyle name="Обычный 3 5 4 5 2 2 2" xfId="42395"/>
    <cellStyle name="Обычный 3 5 4 5 2 3" xfId="17880"/>
    <cellStyle name="Обычный 3 5 4 5 2 3 2" xfId="46165"/>
    <cellStyle name="Обычный 3 5 4 5 2 4" xfId="28092"/>
    <cellStyle name="Обычный 3 5 4 5 2 4 2" xfId="56376"/>
    <cellStyle name="Обычный 3 5 4 5 2 5" xfId="32022"/>
    <cellStyle name="Обычный 3 5 4 5 3" xfId="14109"/>
    <cellStyle name="Обычный 3 5 4 5 3 2" xfId="42394"/>
    <cellStyle name="Обычный 3 5 4 5 4" xfId="15905"/>
    <cellStyle name="Обычный 3 5 4 5 4 2" xfId="44190"/>
    <cellStyle name="Обычный 3 5 4 5 5" xfId="28091"/>
    <cellStyle name="Обычный 3 5 4 5 5 2" xfId="56375"/>
    <cellStyle name="Обычный 3 5 4 5 6" xfId="30047"/>
    <cellStyle name="Обычный 3 5 4 5 7" xfId="61280"/>
    <cellStyle name="Обычный 3 5 4 6" xfId="2415"/>
    <cellStyle name="Обычный 3 5 4 6 2" xfId="14111"/>
    <cellStyle name="Обычный 3 5 4 6 2 2" xfId="42396"/>
    <cellStyle name="Обычный 3 5 4 6 3" xfId="16563"/>
    <cellStyle name="Обычный 3 5 4 6 3 2" xfId="44848"/>
    <cellStyle name="Обычный 3 5 4 6 4" xfId="28093"/>
    <cellStyle name="Обычный 3 5 4 6 4 2" xfId="56377"/>
    <cellStyle name="Обычный 3 5 4 6 5" xfId="30705"/>
    <cellStyle name="Обычный 3 5 4 7" xfId="4389"/>
    <cellStyle name="Обычный 3 5 4 7 2" xfId="14112"/>
    <cellStyle name="Обычный 3 5 4 7 2 2" xfId="42397"/>
    <cellStyle name="Обычный 3 5 4 7 3" xfId="18537"/>
    <cellStyle name="Обычный 3 5 4 7 3 2" xfId="46822"/>
    <cellStyle name="Обычный 3 5 4 7 4" xfId="28094"/>
    <cellStyle name="Обычный 3 5 4 7 4 2" xfId="56378"/>
    <cellStyle name="Обычный 3 5 4 7 5" xfId="32679"/>
    <cellStyle name="Обычный 3 5 4 8" xfId="4552"/>
    <cellStyle name="Обычный 3 5 4 8 2" xfId="14113"/>
    <cellStyle name="Обычный 3 5 4 8 2 2" xfId="42398"/>
    <cellStyle name="Обычный 3 5 4 8 3" xfId="18700"/>
    <cellStyle name="Обычный 3 5 4 8 3 2" xfId="46985"/>
    <cellStyle name="Обычный 3 5 4 8 4" xfId="28095"/>
    <cellStyle name="Обычный 3 5 4 8 4 2" xfId="56379"/>
    <cellStyle name="Обычный 3 5 4 8 5" xfId="32842"/>
    <cellStyle name="Обычный 3 5 4 9" xfId="5811"/>
    <cellStyle name="Обычный 3 5 4 9 2" xfId="14114"/>
    <cellStyle name="Обычный 3 5 4 9 2 2" xfId="42399"/>
    <cellStyle name="Обычный 3 5 4 9 3" xfId="28096"/>
    <cellStyle name="Обычный 3 5 4 9 3 2" xfId="56380"/>
    <cellStyle name="Обычный 3 5 4 9 4" xfId="34100"/>
    <cellStyle name="Обычный 3 5 5" xfId="588"/>
    <cellStyle name="Обычный 3 5 5 10" xfId="19971"/>
    <cellStyle name="Обычный 3 5 5 10 2" xfId="48255"/>
    <cellStyle name="Обычный 3 5 5 11" xfId="21281"/>
    <cellStyle name="Обычный 3 5 5 11 2" xfId="49565"/>
    <cellStyle name="Обычный 3 5 5 12" xfId="28097"/>
    <cellStyle name="Обычный 3 5 5 12 2" xfId="56381"/>
    <cellStyle name="Обычный 3 5 5 13" xfId="28889"/>
    <cellStyle name="Обычный 3 5 5 14" xfId="58588"/>
    <cellStyle name="Обычный 3 5 5 15" xfId="59934"/>
    <cellStyle name="Обычный 3 5 5 2" xfId="926"/>
    <cellStyle name="Обычный 3 5 5 2 10" xfId="21282"/>
    <cellStyle name="Обычный 3 5 5 2 10 2" xfId="49566"/>
    <cellStyle name="Обычный 3 5 5 2 11" xfId="28098"/>
    <cellStyle name="Обычный 3 5 5 2 11 2" xfId="56382"/>
    <cellStyle name="Обычный 3 5 5 2 12" xfId="29218"/>
    <cellStyle name="Обычный 3 5 5 2 13" xfId="58589"/>
    <cellStyle name="Обычный 3 5 5 2 14" xfId="59935"/>
    <cellStyle name="Обычный 3 5 5 2 2" xfId="1569"/>
    <cellStyle name="Обычный 3 5 5 2 2 10" xfId="29860"/>
    <cellStyle name="Обычный 3 5 5 2 2 11" xfId="58590"/>
    <cellStyle name="Обычный 3 5 5 2 2 12" xfId="59936"/>
    <cellStyle name="Обычный 3 5 5 2 2 2" xfId="3545"/>
    <cellStyle name="Обычный 3 5 5 2 2 2 2" xfId="14118"/>
    <cellStyle name="Обычный 3 5 5 2 2 2 2 2" xfId="42403"/>
    <cellStyle name="Обычный 3 5 5 2 2 2 3" xfId="17693"/>
    <cellStyle name="Обычный 3 5 5 2 2 2 3 2" xfId="45978"/>
    <cellStyle name="Обычный 3 5 5 2 2 2 4" xfId="28100"/>
    <cellStyle name="Обычный 3 5 5 2 2 2 4 2" xfId="56384"/>
    <cellStyle name="Обычный 3 5 5 2 2 2 5" xfId="31835"/>
    <cellStyle name="Обычный 3 5 5 2 2 2 6" xfId="61290"/>
    <cellStyle name="Обычный 3 5 5 2 2 3" xfId="5821"/>
    <cellStyle name="Обычный 3 5 5 2 2 3 2" xfId="14119"/>
    <cellStyle name="Обычный 3 5 5 2 2 3 2 2" xfId="42404"/>
    <cellStyle name="Обычный 3 5 5 2 2 3 3" xfId="28101"/>
    <cellStyle name="Обычный 3 5 5 2 2 3 3 2" xfId="56385"/>
    <cellStyle name="Обычный 3 5 5 2 2 3 4" xfId="34110"/>
    <cellStyle name="Обычный 3 5 5 2 2 4" xfId="7139"/>
    <cellStyle name="Обычный 3 5 5 2 2 4 2" xfId="14120"/>
    <cellStyle name="Обычный 3 5 5 2 2 4 2 2" xfId="42405"/>
    <cellStyle name="Обычный 3 5 5 2 2 4 3" xfId="28102"/>
    <cellStyle name="Обычный 3 5 5 2 2 4 3 2" xfId="56386"/>
    <cellStyle name="Обычный 3 5 5 2 2 4 4" xfId="35426"/>
    <cellStyle name="Обычный 3 5 5 2 2 5" xfId="14117"/>
    <cellStyle name="Обычный 3 5 5 2 2 5 2" xfId="42402"/>
    <cellStyle name="Обычный 3 5 5 2 2 6" xfId="15718"/>
    <cellStyle name="Обычный 3 5 5 2 2 6 2" xfId="44003"/>
    <cellStyle name="Обычный 3 5 5 2 2 7" xfId="19973"/>
    <cellStyle name="Обычный 3 5 5 2 2 7 2" xfId="48257"/>
    <cellStyle name="Обычный 3 5 5 2 2 8" xfId="21283"/>
    <cellStyle name="Обычный 3 5 5 2 2 8 2" xfId="49567"/>
    <cellStyle name="Обычный 3 5 5 2 2 9" xfId="28099"/>
    <cellStyle name="Обычный 3 5 5 2 2 9 2" xfId="56383"/>
    <cellStyle name="Обычный 3 5 5 2 3" xfId="2245"/>
    <cellStyle name="Обычный 3 5 5 2 3 2" xfId="4220"/>
    <cellStyle name="Обычный 3 5 5 2 3 2 2" xfId="14122"/>
    <cellStyle name="Обычный 3 5 5 2 3 2 2 2" xfId="42407"/>
    <cellStyle name="Обычный 3 5 5 2 3 2 3" xfId="18368"/>
    <cellStyle name="Обычный 3 5 5 2 3 2 3 2" xfId="46653"/>
    <cellStyle name="Обычный 3 5 5 2 3 2 4" xfId="28104"/>
    <cellStyle name="Обычный 3 5 5 2 3 2 4 2" xfId="56388"/>
    <cellStyle name="Обычный 3 5 5 2 3 2 5" xfId="32510"/>
    <cellStyle name="Обычный 3 5 5 2 3 3" xfId="14121"/>
    <cellStyle name="Обычный 3 5 5 2 3 3 2" xfId="42406"/>
    <cellStyle name="Обычный 3 5 5 2 3 4" xfId="16393"/>
    <cellStyle name="Обычный 3 5 5 2 3 4 2" xfId="44678"/>
    <cellStyle name="Обычный 3 5 5 2 3 5" xfId="28103"/>
    <cellStyle name="Обычный 3 5 5 2 3 5 2" xfId="56387"/>
    <cellStyle name="Обычный 3 5 5 2 3 6" xfId="30535"/>
    <cellStyle name="Обычный 3 5 5 2 3 7" xfId="61289"/>
    <cellStyle name="Обычный 3 5 5 2 4" xfId="2903"/>
    <cellStyle name="Обычный 3 5 5 2 4 2" xfId="14123"/>
    <cellStyle name="Обычный 3 5 5 2 4 2 2" xfId="42408"/>
    <cellStyle name="Обычный 3 5 5 2 4 3" xfId="17051"/>
    <cellStyle name="Обычный 3 5 5 2 4 3 2" xfId="45336"/>
    <cellStyle name="Обычный 3 5 5 2 4 4" xfId="28105"/>
    <cellStyle name="Обычный 3 5 5 2 4 4 2" xfId="56389"/>
    <cellStyle name="Обычный 3 5 5 2 4 5" xfId="31193"/>
    <cellStyle name="Обычный 3 5 5 2 5" xfId="5820"/>
    <cellStyle name="Обычный 3 5 5 2 5 2" xfId="14124"/>
    <cellStyle name="Обычный 3 5 5 2 5 2 2" xfId="42409"/>
    <cellStyle name="Обычный 3 5 5 2 5 3" xfId="28106"/>
    <cellStyle name="Обычный 3 5 5 2 5 3 2" xfId="56390"/>
    <cellStyle name="Обычный 3 5 5 2 5 4" xfId="34109"/>
    <cellStyle name="Обычный 3 5 5 2 6" xfId="7138"/>
    <cellStyle name="Обычный 3 5 5 2 6 2" xfId="14125"/>
    <cellStyle name="Обычный 3 5 5 2 6 2 2" xfId="42410"/>
    <cellStyle name="Обычный 3 5 5 2 6 3" xfId="28107"/>
    <cellStyle name="Обычный 3 5 5 2 6 3 2" xfId="56391"/>
    <cellStyle name="Обычный 3 5 5 2 6 4" xfId="35425"/>
    <cellStyle name="Обычный 3 5 5 2 7" xfId="14116"/>
    <cellStyle name="Обычный 3 5 5 2 7 2" xfId="42401"/>
    <cellStyle name="Обычный 3 5 5 2 8" xfId="15076"/>
    <cellStyle name="Обычный 3 5 5 2 8 2" xfId="43361"/>
    <cellStyle name="Обычный 3 5 5 2 9" xfId="19972"/>
    <cellStyle name="Обычный 3 5 5 2 9 2" xfId="48256"/>
    <cellStyle name="Обычный 3 5 5 3" xfId="1568"/>
    <cellStyle name="Обычный 3 5 5 3 10" xfId="29859"/>
    <cellStyle name="Обычный 3 5 5 3 11" xfId="58591"/>
    <cellStyle name="Обычный 3 5 5 3 12" xfId="59937"/>
    <cellStyle name="Обычный 3 5 5 3 2" xfId="3544"/>
    <cellStyle name="Обычный 3 5 5 3 2 2" xfId="14127"/>
    <cellStyle name="Обычный 3 5 5 3 2 2 2" xfId="42412"/>
    <cellStyle name="Обычный 3 5 5 3 2 3" xfId="17692"/>
    <cellStyle name="Обычный 3 5 5 3 2 3 2" xfId="45977"/>
    <cellStyle name="Обычный 3 5 5 3 2 4" xfId="28109"/>
    <cellStyle name="Обычный 3 5 5 3 2 4 2" xfId="56393"/>
    <cellStyle name="Обычный 3 5 5 3 2 5" xfId="31834"/>
    <cellStyle name="Обычный 3 5 5 3 2 6" xfId="61291"/>
    <cellStyle name="Обычный 3 5 5 3 3" xfId="5822"/>
    <cellStyle name="Обычный 3 5 5 3 3 2" xfId="14128"/>
    <cellStyle name="Обычный 3 5 5 3 3 2 2" xfId="42413"/>
    <cellStyle name="Обычный 3 5 5 3 3 3" xfId="28110"/>
    <cellStyle name="Обычный 3 5 5 3 3 3 2" xfId="56394"/>
    <cellStyle name="Обычный 3 5 5 3 3 4" xfId="34111"/>
    <cellStyle name="Обычный 3 5 5 3 4" xfId="7140"/>
    <cellStyle name="Обычный 3 5 5 3 4 2" xfId="14129"/>
    <cellStyle name="Обычный 3 5 5 3 4 2 2" xfId="42414"/>
    <cellStyle name="Обычный 3 5 5 3 4 3" xfId="28111"/>
    <cellStyle name="Обычный 3 5 5 3 4 3 2" xfId="56395"/>
    <cellStyle name="Обычный 3 5 5 3 4 4" xfId="35427"/>
    <cellStyle name="Обычный 3 5 5 3 5" xfId="14126"/>
    <cellStyle name="Обычный 3 5 5 3 5 2" xfId="42411"/>
    <cellStyle name="Обычный 3 5 5 3 6" xfId="15717"/>
    <cellStyle name="Обычный 3 5 5 3 6 2" xfId="44002"/>
    <cellStyle name="Обычный 3 5 5 3 7" xfId="19974"/>
    <cellStyle name="Обычный 3 5 5 3 7 2" xfId="48258"/>
    <cellStyle name="Обычный 3 5 5 3 8" xfId="21284"/>
    <cellStyle name="Обычный 3 5 5 3 8 2" xfId="49568"/>
    <cellStyle name="Обычный 3 5 5 3 9" xfId="28108"/>
    <cellStyle name="Обычный 3 5 5 3 9 2" xfId="56392"/>
    <cellStyle name="Обычный 3 5 5 4" xfId="1916"/>
    <cellStyle name="Обычный 3 5 5 4 2" xfId="3891"/>
    <cellStyle name="Обычный 3 5 5 4 2 2" xfId="14131"/>
    <cellStyle name="Обычный 3 5 5 4 2 2 2" xfId="42416"/>
    <cellStyle name="Обычный 3 5 5 4 2 3" xfId="18039"/>
    <cellStyle name="Обычный 3 5 5 4 2 3 2" xfId="46324"/>
    <cellStyle name="Обычный 3 5 5 4 2 4" xfId="28113"/>
    <cellStyle name="Обычный 3 5 5 4 2 4 2" xfId="56397"/>
    <cellStyle name="Обычный 3 5 5 4 2 5" xfId="32181"/>
    <cellStyle name="Обычный 3 5 5 4 3" xfId="14130"/>
    <cellStyle name="Обычный 3 5 5 4 3 2" xfId="42415"/>
    <cellStyle name="Обычный 3 5 5 4 4" xfId="16064"/>
    <cellStyle name="Обычный 3 5 5 4 4 2" xfId="44349"/>
    <cellStyle name="Обычный 3 5 5 4 5" xfId="28112"/>
    <cellStyle name="Обычный 3 5 5 4 5 2" xfId="56396"/>
    <cellStyle name="Обычный 3 5 5 4 6" xfId="30206"/>
    <cellStyle name="Обычный 3 5 5 4 7" xfId="61288"/>
    <cellStyle name="Обычный 3 5 5 5" xfId="2574"/>
    <cellStyle name="Обычный 3 5 5 5 2" xfId="14132"/>
    <cellStyle name="Обычный 3 5 5 5 2 2" xfId="42417"/>
    <cellStyle name="Обычный 3 5 5 5 3" xfId="16722"/>
    <cellStyle name="Обычный 3 5 5 5 3 2" xfId="45007"/>
    <cellStyle name="Обычный 3 5 5 5 4" xfId="28114"/>
    <cellStyle name="Обычный 3 5 5 5 4 2" xfId="56398"/>
    <cellStyle name="Обычный 3 5 5 5 5" xfId="30864"/>
    <cellStyle name="Обычный 3 5 5 6" xfId="5819"/>
    <cellStyle name="Обычный 3 5 5 6 2" xfId="14133"/>
    <cellStyle name="Обычный 3 5 5 6 2 2" xfId="42418"/>
    <cellStyle name="Обычный 3 5 5 6 3" xfId="28115"/>
    <cellStyle name="Обычный 3 5 5 6 3 2" xfId="56399"/>
    <cellStyle name="Обычный 3 5 5 6 4" xfId="34108"/>
    <cellStyle name="Обычный 3 5 5 7" xfId="7137"/>
    <cellStyle name="Обычный 3 5 5 7 2" xfId="14134"/>
    <cellStyle name="Обычный 3 5 5 7 2 2" xfId="42419"/>
    <cellStyle name="Обычный 3 5 5 7 3" xfId="28116"/>
    <cellStyle name="Обычный 3 5 5 7 3 2" xfId="56400"/>
    <cellStyle name="Обычный 3 5 5 7 4" xfId="35424"/>
    <cellStyle name="Обычный 3 5 5 8" xfId="14115"/>
    <cellStyle name="Обычный 3 5 5 8 2" xfId="42400"/>
    <cellStyle name="Обычный 3 5 5 9" xfId="14747"/>
    <cellStyle name="Обычный 3 5 5 9 2" xfId="43032"/>
    <cellStyle name="Обычный 3 5 6" xfId="760"/>
    <cellStyle name="Обычный 3 5 6 10" xfId="21285"/>
    <cellStyle name="Обычный 3 5 6 10 2" xfId="49569"/>
    <cellStyle name="Обычный 3 5 6 11" xfId="28117"/>
    <cellStyle name="Обычный 3 5 6 11 2" xfId="56401"/>
    <cellStyle name="Обычный 3 5 6 12" xfId="29054"/>
    <cellStyle name="Обычный 3 5 6 13" xfId="58592"/>
    <cellStyle name="Обычный 3 5 6 14" xfId="59938"/>
    <cellStyle name="Обычный 3 5 6 2" xfId="1570"/>
    <cellStyle name="Обычный 3 5 6 2 10" xfId="29861"/>
    <cellStyle name="Обычный 3 5 6 2 11" xfId="58593"/>
    <cellStyle name="Обычный 3 5 6 2 12" xfId="59939"/>
    <cellStyle name="Обычный 3 5 6 2 2" xfId="3546"/>
    <cellStyle name="Обычный 3 5 6 2 2 2" xfId="14137"/>
    <cellStyle name="Обычный 3 5 6 2 2 2 2" xfId="42422"/>
    <cellStyle name="Обычный 3 5 6 2 2 3" xfId="17694"/>
    <cellStyle name="Обычный 3 5 6 2 2 3 2" xfId="45979"/>
    <cellStyle name="Обычный 3 5 6 2 2 4" xfId="28119"/>
    <cellStyle name="Обычный 3 5 6 2 2 4 2" xfId="56403"/>
    <cellStyle name="Обычный 3 5 6 2 2 5" xfId="31836"/>
    <cellStyle name="Обычный 3 5 6 2 2 6" xfId="61293"/>
    <cellStyle name="Обычный 3 5 6 2 3" xfId="5824"/>
    <cellStyle name="Обычный 3 5 6 2 3 2" xfId="14138"/>
    <cellStyle name="Обычный 3 5 6 2 3 2 2" xfId="42423"/>
    <cellStyle name="Обычный 3 5 6 2 3 3" xfId="28120"/>
    <cellStyle name="Обычный 3 5 6 2 3 3 2" xfId="56404"/>
    <cellStyle name="Обычный 3 5 6 2 3 4" xfId="34113"/>
    <cellStyle name="Обычный 3 5 6 2 4" xfId="7142"/>
    <cellStyle name="Обычный 3 5 6 2 4 2" xfId="14139"/>
    <cellStyle name="Обычный 3 5 6 2 4 2 2" xfId="42424"/>
    <cellStyle name="Обычный 3 5 6 2 4 3" xfId="28121"/>
    <cellStyle name="Обычный 3 5 6 2 4 3 2" xfId="56405"/>
    <cellStyle name="Обычный 3 5 6 2 4 4" xfId="35429"/>
    <cellStyle name="Обычный 3 5 6 2 5" xfId="14136"/>
    <cellStyle name="Обычный 3 5 6 2 5 2" xfId="42421"/>
    <cellStyle name="Обычный 3 5 6 2 6" xfId="15719"/>
    <cellStyle name="Обычный 3 5 6 2 6 2" xfId="44004"/>
    <cellStyle name="Обычный 3 5 6 2 7" xfId="19976"/>
    <cellStyle name="Обычный 3 5 6 2 7 2" xfId="48260"/>
    <cellStyle name="Обычный 3 5 6 2 8" xfId="21286"/>
    <cellStyle name="Обычный 3 5 6 2 8 2" xfId="49570"/>
    <cellStyle name="Обычный 3 5 6 2 9" xfId="28118"/>
    <cellStyle name="Обычный 3 5 6 2 9 2" xfId="56402"/>
    <cellStyle name="Обычный 3 5 6 3" xfId="2081"/>
    <cellStyle name="Обычный 3 5 6 3 2" xfId="4056"/>
    <cellStyle name="Обычный 3 5 6 3 2 2" xfId="14141"/>
    <cellStyle name="Обычный 3 5 6 3 2 2 2" xfId="42426"/>
    <cellStyle name="Обычный 3 5 6 3 2 3" xfId="18204"/>
    <cellStyle name="Обычный 3 5 6 3 2 3 2" xfId="46489"/>
    <cellStyle name="Обычный 3 5 6 3 2 4" xfId="28123"/>
    <cellStyle name="Обычный 3 5 6 3 2 4 2" xfId="56407"/>
    <cellStyle name="Обычный 3 5 6 3 2 5" xfId="32346"/>
    <cellStyle name="Обычный 3 5 6 3 3" xfId="14140"/>
    <cellStyle name="Обычный 3 5 6 3 3 2" xfId="42425"/>
    <cellStyle name="Обычный 3 5 6 3 4" xfId="16229"/>
    <cellStyle name="Обычный 3 5 6 3 4 2" xfId="44514"/>
    <cellStyle name="Обычный 3 5 6 3 5" xfId="28122"/>
    <cellStyle name="Обычный 3 5 6 3 5 2" xfId="56406"/>
    <cellStyle name="Обычный 3 5 6 3 6" xfId="30371"/>
    <cellStyle name="Обычный 3 5 6 3 7" xfId="61292"/>
    <cellStyle name="Обычный 3 5 6 4" xfId="2739"/>
    <cellStyle name="Обычный 3 5 6 4 2" xfId="14142"/>
    <cellStyle name="Обычный 3 5 6 4 2 2" xfId="42427"/>
    <cellStyle name="Обычный 3 5 6 4 3" xfId="16887"/>
    <cellStyle name="Обычный 3 5 6 4 3 2" xfId="45172"/>
    <cellStyle name="Обычный 3 5 6 4 4" xfId="28124"/>
    <cellStyle name="Обычный 3 5 6 4 4 2" xfId="56408"/>
    <cellStyle name="Обычный 3 5 6 4 5" xfId="31029"/>
    <cellStyle name="Обычный 3 5 6 5" xfId="5823"/>
    <cellStyle name="Обычный 3 5 6 5 2" xfId="14143"/>
    <cellStyle name="Обычный 3 5 6 5 2 2" xfId="42428"/>
    <cellStyle name="Обычный 3 5 6 5 3" xfId="28125"/>
    <cellStyle name="Обычный 3 5 6 5 3 2" xfId="56409"/>
    <cellStyle name="Обычный 3 5 6 5 4" xfId="34112"/>
    <cellStyle name="Обычный 3 5 6 6" xfId="7141"/>
    <cellStyle name="Обычный 3 5 6 6 2" xfId="14144"/>
    <cellStyle name="Обычный 3 5 6 6 2 2" xfId="42429"/>
    <cellStyle name="Обычный 3 5 6 6 3" xfId="28126"/>
    <cellStyle name="Обычный 3 5 6 6 3 2" xfId="56410"/>
    <cellStyle name="Обычный 3 5 6 6 4" xfId="35428"/>
    <cellStyle name="Обычный 3 5 6 7" xfId="14135"/>
    <cellStyle name="Обычный 3 5 6 7 2" xfId="42420"/>
    <cellStyle name="Обычный 3 5 6 8" xfId="14912"/>
    <cellStyle name="Обычный 3 5 6 8 2" xfId="43197"/>
    <cellStyle name="Обычный 3 5 6 9" xfId="19975"/>
    <cellStyle name="Обычный 3 5 6 9 2" xfId="48259"/>
    <cellStyle name="Обычный 3 5 7" xfId="1547"/>
    <cellStyle name="Обычный 3 5 7 10" xfId="29838"/>
    <cellStyle name="Обычный 3 5 7 11" xfId="58594"/>
    <cellStyle name="Обычный 3 5 7 12" xfId="59940"/>
    <cellStyle name="Обычный 3 5 7 2" xfId="3523"/>
    <cellStyle name="Обычный 3 5 7 2 2" xfId="14146"/>
    <cellStyle name="Обычный 3 5 7 2 2 2" xfId="42431"/>
    <cellStyle name="Обычный 3 5 7 2 3" xfId="17671"/>
    <cellStyle name="Обычный 3 5 7 2 3 2" xfId="45956"/>
    <cellStyle name="Обычный 3 5 7 2 4" xfId="28128"/>
    <cellStyle name="Обычный 3 5 7 2 4 2" xfId="56412"/>
    <cellStyle name="Обычный 3 5 7 2 5" xfId="31813"/>
    <cellStyle name="Обычный 3 5 7 2 6" xfId="61294"/>
    <cellStyle name="Обычный 3 5 7 3" xfId="5825"/>
    <cellStyle name="Обычный 3 5 7 3 2" xfId="14147"/>
    <cellStyle name="Обычный 3 5 7 3 2 2" xfId="42432"/>
    <cellStyle name="Обычный 3 5 7 3 3" xfId="28129"/>
    <cellStyle name="Обычный 3 5 7 3 3 2" xfId="56413"/>
    <cellStyle name="Обычный 3 5 7 3 4" xfId="34114"/>
    <cellStyle name="Обычный 3 5 7 4" xfId="7143"/>
    <cellStyle name="Обычный 3 5 7 4 2" xfId="14148"/>
    <cellStyle name="Обычный 3 5 7 4 2 2" xfId="42433"/>
    <cellStyle name="Обычный 3 5 7 4 3" xfId="28130"/>
    <cellStyle name="Обычный 3 5 7 4 3 2" xfId="56414"/>
    <cellStyle name="Обычный 3 5 7 4 4" xfId="35430"/>
    <cellStyle name="Обычный 3 5 7 5" xfId="14145"/>
    <cellStyle name="Обычный 3 5 7 5 2" xfId="42430"/>
    <cellStyle name="Обычный 3 5 7 6" xfId="15696"/>
    <cellStyle name="Обычный 3 5 7 6 2" xfId="43981"/>
    <cellStyle name="Обычный 3 5 7 7" xfId="19977"/>
    <cellStyle name="Обычный 3 5 7 7 2" xfId="48261"/>
    <cellStyle name="Обычный 3 5 7 8" xfId="21287"/>
    <cellStyle name="Обычный 3 5 7 8 2" xfId="49571"/>
    <cellStyle name="Обычный 3 5 7 9" xfId="28127"/>
    <cellStyle name="Обычный 3 5 7 9 2" xfId="56411"/>
    <cellStyle name="Обычный 3 5 8" xfId="1752"/>
    <cellStyle name="Обычный 3 5 8 2" xfId="3727"/>
    <cellStyle name="Обычный 3 5 8 2 2" xfId="14150"/>
    <cellStyle name="Обычный 3 5 8 2 2 2" xfId="42435"/>
    <cellStyle name="Обычный 3 5 8 2 3" xfId="17875"/>
    <cellStyle name="Обычный 3 5 8 2 3 2" xfId="46160"/>
    <cellStyle name="Обычный 3 5 8 2 4" xfId="28132"/>
    <cellStyle name="Обычный 3 5 8 2 4 2" xfId="56416"/>
    <cellStyle name="Обычный 3 5 8 2 5" xfId="32017"/>
    <cellStyle name="Обычный 3 5 8 3" xfId="14149"/>
    <cellStyle name="Обычный 3 5 8 3 2" xfId="42434"/>
    <cellStyle name="Обычный 3 5 8 4" xfId="15900"/>
    <cellStyle name="Обычный 3 5 8 4 2" xfId="44185"/>
    <cellStyle name="Обычный 3 5 8 5" xfId="28131"/>
    <cellStyle name="Обычный 3 5 8 5 2" xfId="56415"/>
    <cellStyle name="Обычный 3 5 8 6" xfId="30042"/>
    <cellStyle name="Обычный 3 5 8 7" xfId="61247"/>
    <cellStyle name="Обычный 3 5 9" xfId="2410"/>
    <cellStyle name="Обычный 3 5 9 2" xfId="14151"/>
    <cellStyle name="Обычный 3 5 9 2 2" xfId="42436"/>
    <cellStyle name="Обычный 3 5 9 3" xfId="16558"/>
    <cellStyle name="Обычный 3 5 9 3 2" xfId="44843"/>
    <cellStyle name="Обычный 3 5 9 4" xfId="28133"/>
    <cellStyle name="Обычный 3 5 9 4 2" xfId="56417"/>
    <cellStyle name="Обычный 3 5 9 5" xfId="30700"/>
    <cellStyle name="Обычный 3 6" xfId="353"/>
    <cellStyle name="Обычный 3 6 10" xfId="5826"/>
    <cellStyle name="Обычный 3 6 10 2" xfId="14153"/>
    <cellStyle name="Обычный 3 6 10 2 2" xfId="42438"/>
    <cellStyle name="Обычный 3 6 10 3" xfId="28135"/>
    <cellStyle name="Обычный 3 6 10 3 2" xfId="56419"/>
    <cellStyle name="Обычный 3 6 10 4" xfId="34115"/>
    <cellStyle name="Обычный 3 6 11" xfId="7144"/>
    <cellStyle name="Обычный 3 6 11 2" xfId="14154"/>
    <cellStyle name="Обычный 3 6 11 2 2" xfId="42439"/>
    <cellStyle name="Обычный 3 6 11 3" xfId="28136"/>
    <cellStyle name="Обычный 3 6 11 3 2" xfId="56420"/>
    <cellStyle name="Обычный 3 6 11 4" xfId="35431"/>
    <cellStyle name="Обычный 3 6 12" xfId="7352"/>
    <cellStyle name="Обычный 3 6 12 2" xfId="14155"/>
    <cellStyle name="Обычный 3 6 12 2 2" xfId="42440"/>
    <cellStyle name="Обычный 3 6 12 3" xfId="28137"/>
    <cellStyle name="Обычный 3 6 12 3 2" xfId="56421"/>
    <cellStyle name="Обычный 3 6 12 4" xfId="35637"/>
    <cellStyle name="Обычный 3 6 13" xfId="14152"/>
    <cellStyle name="Обычный 3 6 13 2" xfId="42437"/>
    <cellStyle name="Обычный 3 6 14" xfId="14589"/>
    <cellStyle name="Обычный 3 6 14 2" xfId="42874"/>
    <cellStyle name="Обычный 3 6 15" xfId="18863"/>
    <cellStyle name="Обычный 3 6 15 2" xfId="47147"/>
    <cellStyle name="Обычный 3 6 16" xfId="21288"/>
    <cellStyle name="Обычный 3 6 16 2" xfId="49572"/>
    <cellStyle name="Обычный 3 6 17" xfId="28134"/>
    <cellStyle name="Обычный 3 6 17 2" xfId="56418"/>
    <cellStyle name="Обычный 3 6 18" xfId="28566"/>
    <cellStyle name="Обычный 3 6 18 2" xfId="56850"/>
    <cellStyle name="Обычный 3 6 19" xfId="28731"/>
    <cellStyle name="Обычный 3 6 2" xfId="354"/>
    <cellStyle name="Обычный 3 6 2 10" xfId="7145"/>
    <cellStyle name="Обычный 3 6 2 10 2" xfId="14157"/>
    <cellStyle name="Обычный 3 6 2 10 2 2" xfId="42442"/>
    <cellStyle name="Обычный 3 6 2 10 3" xfId="28139"/>
    <cellStyle name="Обычный 3 6 2 10 3 2" xfId="56423"/>
    <cellStyle name="Обычный 3 6 2 10 4" xfId="35432"/>
    <cellStyle name="Обычный 3 6 2 11" xfId="7353"/>
    <cellStyle name="Обычный 3 6 2 11 2" xfId="14158"/>
    <cellStyle name="Обычный 3 6 2 11 2 2" xfId="42443"/>
    <cellStyle name="Обычный 3 6 2 11 3" xfId="28140"/>
    <cellStyle name="Обычный 3 6 2 11 3 2" xfId="56424"/>
    <cellStyle name="Обычный 3 6 2 11 4" xfId="35638"/>
    <cellStyle name="Обычный 3 6 2 12" xfId="14156"/>
    <cellStyle name="Обычный 3 6 2 12 2" xfId="42441"/>
    <cellStyle name="Обычный 3 6 2 13" xfId="14590"/>
    <cellStyle name="Обычный 3 6 2 13 2" xfId="42875"/>
    <cellStyle name="Обычный 3 6 2 14" xfId="18864"/>
    <cellStyle name="Обычный 3 6 2 14 2" xfId="47148"/>
    <cellStyle name="Обычный 3 6 2 15" xfId="21289"/>
    <cellStyle name="Обычный 3 6 2 15 2" xfId="49573"/>
    <cellStyle name="Обычный 3 6 2 16" xfId="28138"/>
    <cellStyle name="Обычный 3 6 2 16 2" xfId="56422"/>
    <cellStyle name="Обычный 3 6 2 17" xfId="28567"/>
    <cellStyle name="Обычный 3 6 2 17 2" xfId="56851"/>
    <cellStyle name="Обычный 3 6 2 18" xfId="28732"/>
    <cellStyle name="Обычный 3 6 2 19" xfId="57011"/>
    <cellStyle name="Обычный 3 6 2 2" xfId="595"/>
    <cellStyle name="Обычный 3 6 2 2 10" xfId="19978"/>
    <cellStyle name="Обычный 3 6 2 2 10 2" xfId="48262"/>
    <cellStyle name="Обычный 3 6 2 2 11" xfId="21290"/>
    <cellStyle name="Обычный 3 6 2 2 11 2" xfId="49574"/>
    <cellStyle name="Обычный 3 6 2 2 12" xfId="28141"/>
    <cellStyle name="Обычный 3 6 2 2 12 2" xfId="56425"/>
    <cellStyle name="Обычный 3 6 2 2 13" xfId="28896"/>
    <cellStyle name="Обычный 3 6 2 2 14" xfId="58597"/>
    <cellStyle name="Обычный 3 6 2 2 15" xfId="59943"/>
    <cellStyle name="Обычный 3 6 2 2 2" xfId="933"/>
    <cellStyle name="Обычный 3 6 2 2 2 10" xfId="21291"/>
    <cellStyle name="Обычный 3 6 2 2 2 10 2" xfId="49575"/>
    <cellStyle name="Обычный 3 6 2 2 2 11" xfId="28142"/>
    <cellStyle name="Обычный 3 6 2 2 2 11 2" xfId="56426"/>
    <cellStyle name="Обычный 3 6 2 2 2 12" xfId="29225"/>
    <cellStyle name="Обычный 3 6 2 2 2 13" xfId="58598"/>
    <cellStyle name="Обычный 3 6 2 2 2 14" xfId="59944"/>
    <cellStyle name="Обычный 3 6 2 2 2 2" xfId="1574"/>
    <cellStyle name="Обычный 3 6 2 2 2 2 10" xfId="29865"/>
    <cellStyle name="Обычный 3 6 2 2 2 2 11" xfId="58599"/>
    <cellStyle name="Обычный 3 6 2 2 2 2 12" xfId="59945"/>
    <cellStyle name="Обычный 3 6 2 2 2 2 2" xfId="3550"/>
    <cellStyle name="Обычный 3 6 2 2 2 2 2 2" xfId="14162"/>
    <cellStyle name="Обычный 3 6 2 2 2 2 2 2 2" xfId="42447"/>
    <cellStyle name="Обычный 3 6 2 2 2 2 2 3" xfId="17698"/>
    <cellStyle name="Обычный 3 6 2 2 2 2 2 3 2" xfId="45983"/>
    <cellStyle name="Обычный 3 6 2 2 2 2 2 4" xfId="28144"/>
    <cellStyle name="Обычный 3 6 2 2 2 2 2 4 2" xfId="56428"/>
    <cellStyle name="Обычный 3 6 2 2 2 2 2 5" xfId="31840"/>
    <cellStyle name="Обычный 3 6 2 2 2 2 2 6" xfId="61299"/>
    <cellStyle name="Обычный 3 6 2 2 2 2 3" xfId="5830"/>
    <cellStyle name="Обычный 3 6 2 2 2 2 3 2" xfId="14163"/>
    <cellStyle name="Обычный 3 6 2 2 2 2 3 2 2" xfId="42448"/>
    <cellStyle name="Обычный 3 6 2 2 2 2 3 3" xfId="28145"/>
    <cellStyle name="Обычный 3 6 2 2 2 2 3 3 2" xfId="56429"/>
    <cellStyle name="Обычный 3 6 2 2 2 2 3 4" xfId="34119"/>
    <cellStyle name="Обычный 3 6 2 2 2 2 4" xfId="7148"/>
    <cellStyle name="Обычный 3 6 2 2 2 2 4 2" xfId="14164"/>
    <cellStyle name="Обычный 3 6 2 2 2 2 4 2 2" xfId="42449"/>
    <cellStyle name="Обычный 3 6 2 2 2 2 4 3" xfId="28146"/>
    <cellStyle name="Обычный 3 6 2 2 2 2 4 3 2" xfId="56430"/>
    <cellStyle name="Обычный 3 6 2 2 2 2 4 4" xfId="35435"/>
    <cellStyle name="Обычный 3 6 2 2 2 2 5" xfId="14161"/>
    <cellStyle name="Обычный 3 6 2 2 2 2 5 2" xfId="42446"/>
    <cellStyle name="Обычный 3 6 2 2 2 2 6" xfId="15723"/>
    <cellStyle name="Обычный 3 6 2 2 2 2 6 2" xfId="44008"/>
    <cellStyle name="Обычный 3 6 2 2 2 2 7" xfId="19980"/>
    <cellStyle name="Обычный 3 6 2 2 2 2 7 2" xfId="48264"/>
    <cellStyle name="Обычный 3 6 2 2 2 2 8" xfId="21292"/>
    <cellStyle name="Обычный 3 6 2 2 2 2 8 2" xfId="49576"/>
    <cellStyle name="Обычный 3 6 2 2 2 2 9" xfId="28143"/>
    <cellStyle name="Обычный 3 6 2 2 2 2 9 2" xfId="56427"/>
    <cellStyle name="Обычный 3 6 2 2 2 3" xfId="2252"/>
    <cellStyle name="Обычный 3 6 2 2 2 3 2" xfId="4227"/>
    <cellStyle name="Обычный 3 6 2 2 2 3 2 2" xfId="14166"/>
    <cellStyle name="Обычный 3 6 2 2 2 3 2 2 2" xfId="42451"/>
    <cellStyle name="Обычный 3 6 2 2 2 3 2 3" xfId="18375"/>
    <cellStyle name="Обычный 3 6 2 2 2 3 2 3 2" xfId="46660"/>
    <cellStyle name="Обычный 3 6 2 2 2 3 2 4" xfId="28148"/>
    <cellStyle name="Обычный 3 6 2 2 2 3 2 4 2" xfId="56432"/>
    <cellStyle name="Обычный 3 6 2 2 2 3 2 5" xfId="32517"/>
    <cellStyle name="Обычный 3 6 2 2 2 3 3" xfId="14165"/>
    <cellStyle name="Обычный 3 6 2 2 2 3 3 2" xfId="42450"/>
    <cellStyle name="Обычный 3 6 2 2 2 3 4" xfId="16400"/>
    <cellStyle name="Обычный 3 6 2 2 2 3 4 2" xfId="44685"/>
    <cellStyle name="Обычный 3 6 2 2 2 3 5" xfId="28147"/>
    <cellStyle name="Обычный 3 6 2 2 2 3 5 2" xfId="56431"/>
    <cellStyle name="Обычный 3 6 2 2 2 3 6" xfId="30542"/>
    <cellStyle name="Обычный 3 6 2 2 2 3 7" xfId="61298"/>
    <cellStyle name="Обычный 3 6 2 2 2 4" xfId="2910"/>
    <cellStyle name="Обычный 3 6 2 2 2 4 2" xfId="14167"/>
    <cellStyle name="Обычный 3 6 2 2 2 4 2 2" xfId="42452"/>
    <cellStyle name="Обычный 3 6 2 2 2 4 3" xfId="17058"/>
    <cellStyle name="Обычный 3 6 2 2 2 4 3 2" xfId="45343"/>
    <cellStyle name="Обычный 3 6 2 2 2 4 4" xfId="28149"/>
    <cellStyle name="Обычный 3 6 2 2 2 4 4 2" xfId="56433"/>
    <cellStyle name="Обычный 3 6 2 2 2 4 5" xfId="31200"/>
    <cellStyle name="Обычный 3 6 2 2 2 5" xfId="5829"/>
    <cellStyle name="Обычный 3 6 2 2 2 5 2" xfId="14168"/>
    <cellStyle name="Обычный 3 6 2 2 2 5 2 2" xfId="42453"/>
    <cellStyle name="Обычный 3 6 2 2 2 5 3" xfId="28150"/>
    <cellStyle name="Обычный 3 6 2 2 2 5 3 2" xfId="56434"/>
    <cellStyle name="Обычный 3 6 2 2 2 5 4" xfId="34118"/>
    <cellStyle name="Обычный 3 6 2 2 2 6" xfId="7147"/>
    <cellStyle name="Обычный 3 6 2 2 2 6 2" xfId="14169"/>
    <cellStyle name="Обычный 3 6 2 2 2 6 2 2" xfId="42454"/>
    <cellStyle name="Обычный 3 6 2 2 2 6 3" xfId="28151"/>
    <cellStyle name="Обычный 3 6 2 2 2 6 3 2" xfId="56435"/>
    <cellStyle name="Обычный 3 6 2 2 2 6 4" xfId="35434"/>
    <cellStyle name="Обычный 3 6 2 2 2 7" xfId="14160"/>
    <cellStyle name="Обычный 3 6 2 2 2 7 2" xfId="42445"/>
    <cellStyle name="Обычный 3 6 2 2 2 8" xfId="15083"/>
    <cellStyle name="Обычный 3 6 2 2 2 8 2" xfId="43368"/>
    <cellStyle name="Обычный 3 6 2 2 2 9" xfId="19979"/>
    <cellStyle name="Обычный 3 6 2 2 2 9 2" xfId="48263"/>
    <cellStyle name="Обычный 3 6 2 2 3" xfId="1573"/>
    <cellStyle name="Обычный 3 6 2 2 3 10" xfId="29864"/>
    <cellStyle name="Обычный 3 6 2 2 3 11" xfId="58600"/>
    <cellStyle name="Обычный 3 6 2 2 3 12" xfId="59946"/>
    <cellStyle name="Обычный 3 6 2 2 3 2" xfId="3549"/>
    <cellStyle name="Обычный 3 6 2 2 3 2 2" xfId="14171"/>
    <cellStyle name="Обычный 3 6 2 2 3 2 2 2" xfId="42456"/>
    <cellStyle name="Обычный 3 6 2 2 3 2 3" xfId="17697"/>
    <cellStyle name="Обычный 3 6 2 2 3 2 3 2" xfId="45982"/>
    <cellStyle name="Обычный 3 6 2 2 3 2 4" xfId="28153"/>
    <cellStyle name="Обычный 3 6 2 2 3 2 4 2" xfId="56437"/>
    <cellStyle name="Обычный 3 6 2 2 3 2 5" xfId="31839"/>
    <cellStyle name="Обычный 3 6 2 2 3 2 6" xfId="61300"/>
    <cellStyle name="Обычный 3 6 2 2 3 3" xfId="5831"/>
    <cellStyle name="Обычный 3 6 2 2 3 3 2" xfId="14172"/>
    <cellStyle name="Обычный 3 6 2 2 3 3 2 2" xfId="42457"/>
    <cellStyle name="Обычный 3 6 2 2 3 3 3" xfId="28154"/>
    <cellStyle name="Обычный 3 6 2 2 3 3 3 2" xfId="56438"/>
    <cellStyle name="Обычный 3 6 2 2 3 3 4" xfId="34120"/>
    <cellStyle name="Обычный 3 6 2 2 3 4" xfId="7149"/>
    <cellStyle name="Обычный 3 6 2 2 3 4 2" xfId="14173"/>
    <cellStyle name="Обычный 3 6 2 2 3 4 2 2" xfId="42458"/>
    <cellStyle name="Обычный 3 6 2 2 3 4 3" xfId="28155"/>
    <cellStyle name="Обычный 3 6 2 2 3 4 3 2" xfId="56439"/>
    <cellStyle name="Обычный 3 6 2 2 3 4 4" xfId="35436"/>
    <cellStyle name="Обычный 3 6 2 2 3 5" xfId="14170"/>
    <cellStyle name="Обычный 3 6 2 2 3 5 2" xfId="42455"/>
    <cellStyle name="Обычный 3 6 2 2 3 6" xfId="15722"/>
    <cellStyle name="Обычный 3 6 2 2 3 6 2" xfId="44007"/>
    <cellStyle name="Обычный 3 6 2 2 3 7" xfId="19981"/>
    <cellStyle name="Обычный 3 6 2 2 3 7 2" xfId="48265"/>
    <cellStyle name="Обычный 3 6 2 2 3 8" xfId="21293"/>
    <cellStyle name="Обычный 3 6 2 2 3 8 2" xfId="49577"/>
    <cellStyle name="Обычный 3 6 2 2 3 9" xfId="28152"/>
    <cellStyle name="Обычный 3 6 2 2 3 9 2" xfId="56436"/>
    <cellStyle name="Обычный 3 6 2 2 4" xfId="1923"/>
    <cellStyle name="Обычный 3 6 2 2 4 2" xfId="3898"/>
    <cellStyle name="Обычный 3 6 2 2 4 2 2" xfId="14175"/>
    <cellStyle name="Обычный 3 6 2 2 4 2 2 2" xfId="42460"/>
    <cellStyle name="Обычный 3 6 2 2 4 2 3" xfId="18046"/>
    <cellStyle name="Обычный 3 6 2 2 4 2 3 2" xfId="46331"/>
    <cellStyle name="Обычный 3 6 2 2 4 2 4" xfId="28157"/>
    <cellStyle name="Обычный 3 6 2 2 4 2 4 2" xfId="56441"/>
    <cellStyle name="Обычный 3 6 2 2 4 2 5" xfId="32188"/>
    <cellStyle name="Обычный 3 6 2 2 4 3" xfId="14174"/>
    <cellStyle name="Обычный 3 6 2 2 4 3 2" xfId="42459"/>
    <cellStyle name="Обычный 3 6 2 2 4 4" xfId="16071"/>
    <cellStyle name="Обычный 3 6 2 2 4 4 2" xfId="44356"/>
    <cellStyle name="Обычный 3 6 2 2 4 5" xfId="28156"/>
    <cellStyle name="Обычный 3 6 2 2 4 5 2" xfId="56440"/>
    <cellStyle name="Обычный 3 6 2 2 4 6" xfId="30213"/>
    <cellStyle name="Обычный 3 6 2 2 4 7" xfId="61297"/>
    <cellStyle name="Обычный 3 6 2 2 5" xfId="2581"/>
    <cellStyle name="Обычный 3 6 2 2 5 2" xfId="14176"/>
    <cellStyle name="Обычный 3 6 2 2 5 2 2" xfId="42461"/>
    <cellStyle name="Обычный 3 6 2 2 5 3" xfId="16729"/>
    <cellStyle name="Обычный 3 6 2 2 5 3 2" xfId="45014"/>
    <cellStyle name="Обычный 3 6 2 2 5 4" xfId="28158"/>
    <cellStyle name="Обычный 3 6 2 2 5 4 2" xfId="56442"/>
    <cellStyle name="Обычный 3 6 2 2 5 5" xfId="30871"/>
    <cellStyle name="Обычный 3 6 2 2 6" xfId="5828"/>
    <cellStyle name="Обычный 3 6 2 2 6 2" xfId="14177"/>
    <cellStyle name="Обычный 3 6 2 2 6 2 2" xfId="42462"/>
    <cellStyle name="Обычный 3 6 2 2 6 3" xfId="28159"/>
    <cellStyle name="Обычный 3 6 2 2 6 3 2" xfId="56443"/>
    <cellStyle name="Обычный 3 6 2 2 6 4" xfId="34117"/>
    <cellStyle name="Обычный 3 6 2 2 7" xfId="7146"/>
    <cellStyle name="Обычный 3 6 2 2 7 2" xfId="14178"/>
    <cellStyle name="Обычный 3 6 2 2 7 2 2" xfId="42463"/>
    <cellStyle name="Обычный 3 6 2 2 7 3" xfId="28160"/>
    <cellStyle name="Обычный 3 6 2 2 7 3 2" xfId="56444"/>
    <cellStyle name="Обычный 3 6 2 2 7 4" xfId="35433"/>
    <cellStyle name="Обычный 3 6 2 2 8" xfId="14159"/>
    <cellStyle name="Обычный 3 6 2 2 8 2" xfId="42444"/>
    <cellStyle name="Обычный 3 6 2 2 9" xfId="14754"/>
    <cellStyle name="Обычный 3 6 2 2 9 2" xfId="43039"/>
    <cellStyle name="Обычный 3 6 2 20" xfId="57305"/>
    <cellStyle name="Обычный 3 6 2 21" xfId="58596"/>
    <cellStyle name="Обычный 3 6 2 22" xfId="59942"/>
    <cellStyle name="Обычный 3 6 2 3" xfId="767"/>
    <cellStyle name="Обычный 3 6 2 3 10" xfId="21294"/>
    <cellStyle name="Обычный 3 6 2 3 10 2" xfId="49578"/>
    <cellStyle name="Обычный 3 6 2 3 11" xfId="28161"/>
    <cellStyle name="Обычный 3 6 2 3 11 2" xfId="56445"/>
    <cellStyle name="Обычный 3 6 2 3 12" xfId="29061"/>
    <cellStyle name="Обычный 3 6 2 3 13" xfId="58601"/>
    <cellStyle name="Обычный 3 6 2 3 14" xfId="59947"/>
    <cellStyle name="Обычный 3 6 2 3 2" xfId="1575"/>
    <cellStyle name="Обычный 3 6 2 3 2 10" xfId="29866"/>
    <cellStyle name="Обычный 3 6 2 3 2 11" xfId="58602"/>
    <cellStyle name="Обычный 3 6 2 3 2 12" xfId="59948"/>
    <cellStyle name="Обычный 3 6 2 3 2 2" xfId="3551"/>
    <cellStyle name="Обычный 3 6 2 3 2 2 2" xfId="14181"/>
    <cellStyle name="Обычный 3 6 2 3 2 2 2 2" xfId="42466"/>
    <cellStyle name="Обычный 3 6 2 3 2 2 3" xfId="17699"/>
    <cellStyle name="Обычный 3 6 2 3 2 2 3 2" xfId="45984"/>
    <cellStyle name="Обычный 3 6 2 3 2 2 4" xfId="28163"/>
    <cellStyle name="Обычный 3 6 2 3 2 2 4 2" xfId="56447"/>
    <cellStyle name="Обычный 3 6 2 3 2 2 5" xfId="31841"/>
    <cellStyle name="Обычный 3 6 2 3 2 2 6" xfId="61302"/>
    <cellStyle name="Обычный 3 6 2 3 2 3" xfId="5833"/>
    <cellStyle name="Обычный 3 6 2 3 2 3 2" xfId="14182"/>
    <cellStyle name="Обычный 3 6 2 3 2 3 2 2" xfId="42467"/>
    <cellStyle name="Обычный 3 6 2 3 2 3 3" xfId="28164"/>
    <cellStyle name="Обычный 3 6 2 3 2 3 3 2" xfId="56448"/>
    <cellStyle name="Обычный 3 6 2 3 2 3 4" xfId="34122"/>
    <cellStyle name="Обычный 3 6 2 3 2 4" xfId="7151"/>
    <cellStyle name="Обычный 3 6 2 3 2 4 2" xfId="14183"/>
    <cellStyle name="Обычный 3 6 2 3 2 4 2 2" xfId="42468"/>
    <cellStyle name="Обычный 3 6 2 3 2 4 3" xfId="28165"/>
    <cellStyle name="Обычный 3 6 2 3 2 4 3 2" xfId="56449"/>
    <cellStyle name="Обычный 3 6 2 3 2 4 4" xfId="35438"/>
    <cellStyle name="Обычный 3 6 2 3 2 5" xfId="14180"/>
    <cellStyle name="Обычный 3 6 2 3 2 5 2" xfId="42465"/>
    <cellStyle name="Обычный 3 6 2 3 2 6" xfId="15724"/>
    <cellStyle name="Обычный 3 6 2 3 2 6 2" xfId="44009"/>
    <cellStyle name="Обычный 3 6 2 3 2 7" xfId="19983"/>
    <cellStyle name="Обычный 3 6 2 3 2 7 2" xfId="48267"/>
    <cellStyle name="Обычный 3 6 2 3 2 8" xfId="21295"/>
    <cellStyle name="Обычный 3 6 2 3 2 8 2" xfId="49579"/>
    <cellStyle name="Обычный 3 6 2 3 2 9" xfId="28162"/>
    <cellStyle name="Обычный 3 6 2 3 2 9 2" xfId="56446"/>
    <cellStyle name="Обычный 3 6 2 3 3" xfId="2088"/>
    <cellStyle name="Обычный 3 6 2 3 3 2" xfId="4063"/>
    <cellStyle name="Обычный 3 6 2 3 3 2 2" xfId="14185"/>
    <cellStyle name="Обычный 3 6 2 3 3 2 2 2" xfId="42470"/>
    <cellStyle name="Обычный 3 6 2 3 3 2 3" xfId="18211"/>
    <cellStyle name="Обычный 3 6 2 3 3 2 3 2" xfId="46496"/>
    <cellStyle name="Обычный 3 6 2 3 3 2 4" xfId="28167"/>
    <cellStyle name="Обычный 3 6 2 3 3 2 4 2" xfId="56451"/>
    <cellStyle name="Обычный 3 6 2 3 3 2 5" xfId="32353"/>
    <cellStyle name="Обычный 3 6 2 3 3 3" xfId="14184"/>
    <cellStyle name="Обычный 3 6 2 3 3 3 2" xfId="42469"/>
    <cellStyle name="Обычный 3 6 2 3 3 4" xfId="16236"/>
    <cellStyle name="Обычный 3 6 2 3 3 4 2" xfId="44521"/>
    <cellStyle name="Обычный 3 6 2 3 3 5" xfId="28166"/>
    <cellStyle name="Обычный 3 6 2 3 3 5 2" xfId="56450"/>
    <cellStyle name="Обычный 3 6 2 3 3 6" xfId="30378"/>
    <cellStyle name="Обычный 3 6 2 3 3 7" xfId="61301"/>
    <cellStyle name="Обычный 3 6 2 3 4" xfId="2746"/>
    <cellStyle name="Обычный 3 6 2 3 4 2" xfId="14186"/>
    <cellStyle name="Обычный 3 6 2 3 4 2 2" xfId="42471"/>
    <cellStyle name="Обычный 3 6 2 3 4 3" xfId="16894"/>
    <cellStyle name="Обычный 3 6 2 3 4 3 2" xfId="45179"/>
    <cellStyle name="Обычный 3 6 2 3 4 4" xfId="28168"/>
    <cellStyle name="Обычный 3 6 2 3 4 4 2" xfId="56452"/>
    <cellStyle name="Обычный 3 6 2 3 4 5" xfId="31036"/>
    <cellStyle name="Обычный 3 6 2 3 5" xfId="5832"/>
    <cellStyle name="Обычный 3 6 2 3 5 2" xfId="14187"/>
    <cellStyle name="Обычный 3 6 2 3 5 2 2" xfId="42472"/>
    <cellStyle name="Обычный 3 6 2 3 5 3" xfId="28169"/>
    <cellStyle name="Обычный 3 6 2 3 5 3 2" xfId="56453"/>
    <cellStyle name="Обычный 3 6 2 3 5 4" xfId="34121"/>
    <cellStyle name="Обычный 3 6 2 3 6" xfId="7150"/>
    <cellStyle name="Обычный 3 6 2 3 6 2" xfId="14188"/>
    <cellStyle name="Обычный 3 6 2 3 6 2 2" xfId="42473"/>
    <cellStyle name="Обычный 3 6 2 3 6 3" xfId="28170"/>
    <cellStyle name="Обычный 3 6 2 3 6 3 2" xfId="56454"/>
    <cellStyle name="Обычный 3 6 2 3 6 4" xfId="35437"/>
    <cellStyle name="Обычный 3 6 2 3 7" xfId="14179"/>
    <cellStyle name="Обычный 3 6 2 3 7 2" xfId="42464"/>
    <cellStyle name="Обычный 3 6 2 3 8" xfId="14919"/>
    <cellStyle name="Обычный 3 6 2 3 8 2" xfId="43204"/>
    <cellStyle name="Обычный 3 6 2 3 9" xfId="19982"/>
    <cellStyle name="Обычный 3 6 2 3 9 2" xfId="48266"/>
    <cellStyle name="Обычный 3 6 2 4" xfId="1572"/>
    <cellStyle name="Обычный 3 6 2 4 10" xfId="29863"/>
    <cellStyle name="Обычный 3 6 2 4 11" xfId="58603"/>
    <cellStyle name="Обычный 3 6 2 4 12" xfId="59949"/>
    <cellStyle name="Обычный 3 6 2 4 2" xfId="3548"/>
    <cellStyle name="Обычный 3 6 2 4 2 2" xfId="14190"/>
    <cellStyle name="Обычный 3 6 2 4 2 2 2" xfId="42475"/>
    <cellStyle name="Обычный 3 6 2 4 2 3" xfId="17696"/>
    <cellStyle name="Обычный 3 6 2 4 2 3 2" xfId="45981"/>
    <cellStyle name="Обычный 3 6 2 4 2 4" xfId="28172"/>
    <cellStyle name="Обычный 3 6 2 4 2 4 2" xfId="56456"/>
    <cellStyle name="Обычный 3 6 2 4 2 5" xfId="31838"/>
    <cellStyle name="Обычный 3 6 2 4 2 6" xfId="61303"/>
    <cellStyle name="Обычный 3 6 2 4 3" xfId="5834"/>
    <cellStyle name="Обычный 3 6 2 4 3 2" xfId="14191"/>
    <cellStyle name="Обычный 3 6 2 4 3 2 2" xfId="42476"/>
    <cellStyle name="Обычный 3 6 2 4 3 3" xfId="28173"/>
    <cellStyle name="Обычный 3 6 2 4 3 3 2" xfId="56457"/>
    <cellStyle name="Обычный 3 6 2 4 3 4" xfId="34123"/>
    <cellStyle name="Обычный 3 6 2 4 4" xfId="7152"/>
    <cellStyle name="Обычный 3 6 2 4 4 2" xfId="14192"/>
    <cellStyle name="Обычный 3 6 2 4 4 2 2" xfId="42477"/>
    <cellStyle name="Обычный 3 6 2 4 4 3" xfId="28174"/>
    <cellStyle name="Обычный 3 6 2 4 4 3 2" xfId="56458"/>
    <cellStyle name="Обычный 3 6 2 4 4 4" xfId="35439"/>
    <cellStyle name="Обычный 3 6 2 4 5" xfId="14189"/>
    <cellStyle name="Обычный 3 6 2 4 5 2" xfId="42474"/>
    <cellStyle name="Обычный 3 6 2 4 6" xfId="15721"/>
    <cellStyle name="Обычный 3 6 2 4 6 2" xfId="44006"/>
    <cellStyle name="Обычный 3 6 2 4 7" xfId="19984"/>
    <cellStyle name="Обычный 3 6 2 4 7 2" xfId="48268"/>
    <cellStyle name="Обычный 3 6 2 4 8" xfId="21296"/>
    <cellStyle name="Обычный 3 6 2 4 8 2" xfId="49580"/>
    <cellStyle name="Обычный 3 6 2 4 9" xfId="28171"/>
    <cellStyle name="Обычный 3 6 2 4 9 2" xfId="56455"/>
    <cellStyle name="Обычный 3 6 2 5" xfId="1759"/>
    <cellStyle name="Обычный 3 6 2 5 2" xfId="3734"/>
    <cellStyle name="Обычный 3 6 2 5 2 2" xfId="14194"/>
    <cellStyle name="Обычный 3 6 2 5 2 2 2" xfId="42479"/>
    <cellStyle name="Обычный 3 6 2 5 2 3" xfId="17882"/>
    <cellStyle name="Обычный 3 6 2 5 2 3 2" xfId="46167"/>
    <cellStyle name="Обычный 3 6 2 5 2 4" xfId="28176"/>
    <cellStyle name="Обычный 3 6 2 5 2 4 2" xfId="56460"/>
    <cellStyle name="Обычный 3 6 2 5 2 5" xfId="32024"/>
    <cellStyle name="Обычный 3 6 2 5 3" xfId="14193"/>
    <cellStyle name="Обычный 3 6 2 5 3 2" xfId="42478"/>
    <cellStyle name="Обычный 3 6 2 5 4" xfId="15907"/>
    <cellStyle name="Обычный 3 6 2 5 4 2" xfId="44192"/>
    <cellStyle name="Обычный 3 6 2 5 5" xfId="28175"/>
    <cellStyle name="Обычный 3 6 2 5 5 2" xfId="56459"/>
    <cellStyle name="Обычный 3 6 2 5 6" xfId="30049"/>
    <cellStyle name="Обычный 3 6 2 5 7" xfId="61296"/>
    <cellStyle name="Обычный 3 6 2 6" xfId="2417"/>
    <cellStyle name="Обычный 3 6 2 6 2" xfId="14195"/>
    <cellStyle name="Обычный 3 6 2 6 2 2" xfId="42480"/>
    <cellStyle name="Обычный 3 6 2 6 3" xfId="16565"/>
    <cellStyle name="Обычный 3 6 2 6 3 2" xfId="44850"/>
    <cellStyle name="Обычный 3 6 2 6 4" xfId="28177"/>
    <cellStyle name="Обычный 3 6 2 6 4 2" xfId="56461"/>
    <cellStyle name="Обычный 3 6 2 6 5" xfId="30707"/>
    <cellStyle name="Обычный 3 6 2 7" xfId="4391"/>
    <cellStyle name="Обычный 3 6 2 7 2" xfId="14196"/>
    <cellStyle name="Обычный 3 6 2 7 2 2" xfId="42481"/>
    <cellStyle name="Обычный 3 6 2 7 3" xfId="18539"/>
    <cellStyle name="Обычный 3 6 2 7 3 2" xfId="46824"/>
    <cellStyle name="Обычный 3 6 2 7 4" xfId="28178"/>
    <cellStyle name="Обычный 3 6 2 7 4 2" xfId="56462"/>
    <cellStyle name="Обычный 3 6 2 7 5" xfId="32681"/>
    <cellStyle name="Обычный 3 6 2 8" xfId="4554"/>
    <cellStyle name="Обычный 3 6 2 8 2" xfId="14197"/>
    <cellStyle name="Обычный 3 6 2 8 2 2" xfId="42482"/>
    <cellStyle name="Обычный 3 6 2 8 3" xfId="18702"/>
    <cellStyle name="Обычный 3 6 2 8 3 2" xfId="46987"/>
    <cellStyle name="Обычный 3 6 2 8 4" xfId="28179"/>
    <cellStyle name="Обычный 3 6 2 8 4 2" xfId="56463"/>
    <cellStyle name="Обычный 3 6 2 8 5" xfId="32844"/>
    <cellStyle name="Обычный 3 6 2 9" xfId="5827"/>
    <cellStyle name="Обычный 3 6 2 9 2" xfId="14198"/>
    <cellStyle name="Обычный 3 6 2 9 2 2" xfId="42483"/>
    <cellStyle name="Обычный 3 6 2 9 3" xfId="28180"/>
    <cellStyle name="Обычный 3 6 2 9 3 2" xfId="56464"/>
    <cellStyle name="Обычный 3 6 2 9 4" xfId="34116"/>
    <cellStyle name="Обычный 3 6 20" xfId="57010"/>
    <cellStyle name="Обычный 3 6 21" xfId="57304"/>
    <cellStyle name="Обычный 3 6 22" xfId="58595"/>
    <cellStyle name="Обычный 3 6 23" xfId="59941"/>
    <cellStyle name="Обычный 3 6 3" xfId="594"/>
    <cellStyle name="Обычный 3 6 3 10" xfId="19985"/>
    <cellStyle name="Обычный 3 6 3 10 2" xfId="48269"/>
    <cellStyle name="Обычный 3 6 3 11" xfId="21297"/>
    <cellStyle name="Обычный 3 6 3 11 2" xfId="49581"/>
    <cellStyle name="Обычный 3 6 3 12" xfId="28181"/>
    <cellStyle name="Обычный 3 6 3 12 2" xfId="56465"/>
    <cellStyle name="Обычный 3 6 3 13" xfId="28895"/>
    <cellStyle name="Обычный 3 6 3 14" xfId="58604"/>
    <cellStyle name="Обычный 3 6 3 15" xfId="59950"/>
    <cellStyle name="Обычный 3 6 3 2" xfId="932"/>
    <cellStyle name="Обычный 3 6 3 2 10" xfId="21298"/>
    <cellStyle name="Обычный 3 6 3 2 10 2" xfId="49582"/>
    <cellStyle name="Обычный 3 6 3 2 11" xfId="28182"/>
    <cellStyle name="Обычный 3 6 3 2 11 2" xfId="56466"/>
    <cellStyle name="Обычный 3 6 3 2 12" xfId="29224"/>
    <cellStyle name="Обычный 3 6 3 2 13" xfId="58605"/>
    <cellStyle name="Обычный 3 6 3 2 14" xfId="59951"/>
    <cellStyle name="Обычный 3 6 3 2 2" xfId="1577"/>
    <cellStyle name="Обычный 3 6 3 2 2 10" xfId="29868"/>
    <cellStyle name="Обычный 3 6 3 2 2 11" xfId="58606"/>
    <cellStyle name="Обычный 3 6 3 2 2 12" xfId="59952"/>
    <cellStyle name="Обычный 3 6 3 2 2 2" xfId="3553"/>
    <cellStyle name="Обычный 3 6 3 2 2 2 2" xfId="14202"/>
    <cellStyle name="Обычный 3 6 3 2 2 2 2 2" xfId="42487"/>
    <cellStyle name="Обычный 3 6 3 2 2 2 3" xfId="17701"/>
    <cellStyle name="Обычный 3 6 3 2 2 2 3 2" xfId="45986"/>
    <cellStyle name="Обычный 3 6 3 2 2 2 4" xfId="28184"/>
    <cellStyle name="Обычный 3 6 3 2 2 2 4 2" xfId="56468"/>
    <cellStyle name="Обычный 3 6 3 2 2 2 5" xfId="31843"/>
    <cellStyle name="Обычный 3 6 3 2 2 2 6" xfId="61306"/>
    <cellStyle name="Обычный 3 6 3 2 2 3" xfId="5837"/>
    <cellStyle name="Обычный 3 6 3 2 2 3 2" xfId="14203"/>
    <cellStyle name="Обычный 3 6 3 2 2 3 2 2" xfId="42488"/>
    <cellStyle name="Обычный 3 6 3 2 2 3 3" xfId="28185"/>
    <cellStyle name="Обычный 3 6 3 2 2 3 3 2" xfId="56469"/>
    <cellStyle name="Обычный 3 6 3 2 2 3 4" xfId="34126"/>
    <cellStyle name="Обычный 3 6 3 2 2 4" xfId="7155"/>
    <cellStyle name="Обычный 3 6 3 2 2 4 2" xfId="14204"/>
    <cellStyle name="Обычный 3 6 3 2 2 4 2 2" xfId="42489"/>
    <cellStyle name="Обычный 3 6 3 2 2 4 3" xfId="28186"/>
    <cellStyle name="Обычный 3 6 3 2 2 4 3 2" xfId="56470"/>
    <cellStyle name="Обычный 3 6 3 2 2 4 4" xfId="35442"/>
    <cellStyle name="Обычный 3 6 3 2 2 5" xfId="14201"/>
    <cellStyle name="Обычный 3 6 3 2 2 5 2" xfId="42486"/>
    <cellStyle name="Обычный 3 6 3 2 2 6" xfId="15726"/>
    <cellStyle name="Обычный 3 6 3 2 2 6 2" xfId="44011"/>
    <cellStyle name="Обычный 3 6 3 2 2 7" xfId="19987"/>
    <cellStyle name="Обычный 3 6 3 2 2 7 2" xfId="48271"/>
    <cellStyle name="Обычный 3 6 3 2 2 8" xfId="21299"/>
    <cellStyle name="Обычный 3 6 3 2 2 8 2" xfId="49583"/>
    <cellStyle name="Обычный 3 6 3 2 2 9" xfId="28183"/>
    <cellStyle name="Обычный 3 6 3 2 2 9 2" xfId="56467"/>
    <cellStyle name="Обычный 3 6 3 2 3" xfId="2251"/>
    <cellStyle name="Обычный 3 6 3 2 3 2" xfId="4226"/>
    <cellStyle name="Обычный 3 6 3 2 3 2 2" xfId="14206"/>
    <cellStyle name="Обычный 3 6 3 2 3 2 2 2" xfId="42491"/>
    <cellStyle name="Обычный 3 6 3 2 3 2 3" xfId="18374"/>
    <cellStyle name="Обычный 3 6 3 2 3 2 3 2" xfId="46659"/>
    <cellStyle name="Обычный 3 6 3 2 3 2 4" xfId="28188"/>
    <cellStyle name="Обычный 3 6 3 2 3 2 4 2" xfId="56472"/>
    <cellStyle name="Обычный 3 6 3 2 3 2 5" xfId="32516"/>
    <cellStyle name="Обычный 3 6 3 2 3 3" xfId="14205"/>
    <cellStyle name="Обычный 3 6 3 2 3 3 2" xfId="42490"/>
    <cellStyle name="Обычный 3 6 3 2 3 4" xfId="16399"/>
    <cellStyle name="Обычный 3 6 3 2 3 4 2" xfId="44684"/>
    <cellStyle name="Обычный 3 6 3 2 3 5" xfId="28187"/>
    <cellStyle name="Обычный 3 6 3 2 3 5 2" xfId="56471"/>
    <cellStyle name="Обычный 3 6 3 2 3 6" xfId="30541"/>
    <cellStyle name="Обычный 3 6 3 2 3 7" xfId="61305"/>
    <cellStyle name="Обычный 3 6 3 2 4" xfId="2909"/>
    <cellStyle name="Обычный 3 6 3 2 4 2" xfId="14207"/>
    <cellStyle name="Обычный 3 6 3 2 4 2 2" xfId="42492"/>
    <cellStyle name="Обычный 3 6 3 2 4 3" xfId="17057"/>
    <cellStyle name="Обычный 3 6 3 2 4 3 2" xfId="45342"/>
    <cellStyle name="Обычный 3 6 3 2 4 4" xfId="28189"/>
    <cellStyle name="Обычный 3 6 3 2 4 4 2" xfId="56473"/>
    <cellStyle name="Обычный 3 6 3 2 4 5" xfId="31199"/>
    <cellStyle name="Обычный 3 6 3 2 5" xfId="5836"/>
    <cellStyle name="Обычный 3 6 3 2 5 2" xfId="14208"/>
    <cellStyle name="Обычный 3 6 3 2 5 2 2" xfId="42493"/>
    <cellStyle name="Обычный 3 6 3 2 5 3" xfId="28190"/>
    <cellStyle name="Обычный 3 6 3 2 5 3 2" xfId="56474"/>
    <cellStyle name="Обычный 3 6 3 2 5 4" xfId="34125"/>
    <cellStyle name="Обычный 3 6 3 2 6" xfId="7154"/>
    <cellStyle name="Обычный 3 6 3 2 6 2" xfId="14209"/>
    <cellStyle name="Обычный 3 6 3 2 6 2 2" xfId="42494"/>
    <cellStyle name="Обычный 3 6 3 2 6 3" xfId="28191"/>
    <cellStyle name="Обычный 3 6 3 2 6 3 2" xfId="56475"/>
    <cellStyle name="Обычный 3 6 3 2 6 4" xfId="35441"/>
    <cellStyle name="Обычный 3 6 3 2 7" xfId="14200"/>
    <cellStyle name="Обычный 3 6 3 2 7 2" xfId="42485"/>
    <cellStyle name="Обычный 3 6 3 2 8" xfId="15082"/>
    <cellStyle name="Обычный 3 6 3 2 8 2" xfId="43367"/>
    <cellStyle name="Обычный 3 6 3 2 9" xfId="19986"/>
    <cellStyle name="Обычный 3 6 3 2 9 2" xfId="48270"/>
    <cellStyle name="Обычный 3 6 3 3" xfId="1576"/>
    <cellStyle name="Обычный 3 6 3 3 10" xfId="29867"/>
    <cellStyle name="Обычный 3 6 3 3 11" xfId="58607"/>
    <cellStyle name="Обычный 3 6 3 3 12" xfId="59953"/>
    <cellStyle name="Обычный 3 6 3 3 2" xfId="3552"/>
    <cellStyle name="Обычный 3 6 3 3 2 2" xfId="14211"/>
    <cellStyle name="Обычный 3 6 3 3 2 2 2" xfId="42496"/>
    <cellStyle name="Обычный 3 6 3 3 2 3" xfId="17700"/>
    <cellStyle name="Обычный 3 6 3 3 2 3 2" xfId="45985"/>
    <cellStyle name="Обычный 3 6 3 3 2 4" xfId="28193"/>
    <cellStyle name="Обычный 3 6 3 3 2 4 2" xfId="56477"/>
    <cellStyle name="Обычный 3 6 3 3 2 5" xfId="31842"/>
    <cellStyle name="Обычный 3 6 3 3 2 6" xfId="61307"/>
    <cellStyle name="Обычный 3 6 3 3 3" xfId="5838"/>
    <cellStyle name="Обычный 3 6 3 3 3 2" xfId="14212"/>
    <cellStyle name="Обычный 3 6 3 3 3 2 2" xfId="42497"/>
    <cellStyle name="Обычный 3 6 3 3 3 3" xfId="28194"/>
    <cellStyle name="Обычный 3 6 3 3 3 3 2" xfId="56478"/>
    <cellStyle name="Обычный 3 6 3 3 3 4" xfId="34127"/>
    <cellStyle name="Обычный 3 6 3 3 4" xfId="7156"/>
    <cellStyle name="Обычный 3 6 3 3 4 2" xfId="14213"/>
    <cellStyle name="Обычный 3 6 3 3 4 2 2" xfId="42498"/>
    <cellStyle name="Обычный 3 6 3 3 4 3" xfId="28195"/>
    <cellStyle name="Обычный 3 6 3 3 4 3 2" xfId="56479"/>
    <cellStyle name="Обычный 3 6 3 3 4 4" xfId="35443"/>
    <cellStyle name="Обычный 3 6 3 3 5" xfId="14210"/>
    <cellStyle name="Обычный 3 6 3 3 5 2" xfId="42495"/>
    <cellStyle name="Обычный 3 6 3 3 6" xfId="15725"/>
    <cellStyle name="Обычный 3 6 3 3 6 2" xfId="44010"/>
    <cellStyle name="Обычный 3 6 3 3 7" xfId="19988"/>
    <cellStyle name="Обычный 3 6 3 3 7 2" xfId="48272"/>
    <cellStyle name="Обычный 3 6 3 3 8" xfId="21300"/>
    <cellStyle name="Обычный 3 6 3 3 8 2" xfId="49584"/>
    <cellStyle name="Обычный 3 6 3 3 9" xfId="28192"/>
    <cellStyle name="Обычный 3 6 3 3 9 2" xfId="56476"/>
    <cellStyle name="Обычный 3 6 3 4" xfId="1922"/>
    <cellStyle name="Обычный 3 6 3 4 2" xfId="3897"/>
    <cellStyle name="Обычный 3 6 3 4 2 2" xfId="14215"/>
    <cellStyle name="Обычный 3 6 3 4 2 2 2" xfId="42500"/>
    <cellStyle name="Обычный 3 6 3 4 2 3" xfId="18045"/>
    <cellStyle name="Обычный 3 6 3 4 2 3 2" xfId="46330"/>
    <cellStyle name="Обычный 3 6 3 4 2 4" xfId="28197"/>
    <cellStyle name="Обычный 3 6 3 4 2 4 2" xfId="56481"/>
    <cellStyle name="Обычный 3 6 3 4 2 5" xfId="32187"/>
    <cellStyle name="Обычный 3 6 3 4 3" xfId="14214"/>
    <cellStyle name="Обычный 3 6 3 4 3 2" xfId="42499"/>
    <cellStyle name="Обычный 3 6 3 4 4" xfId="16070"/>
    <cellStyle name="Обычный 3 6 3 4 4 2" xfId="44355"/>
    <cellStyle name="Обычный 3 6 3 4 5" xfId="28196"/>
    <cellStyle name="Обычный 3 6 3 4 5 2" xfId="56480"/>
    <cellStyle name="Обычный 3 6 3 4 6" xfId="30212"/>
    <cellStyle name="Обычный 3 6 3 4 7" xfId="61304"/>
    <cellStyle name="Обычный 3 6 3 5" xfId="2580"/>
    <cellStyle name="Обычный 3 6 3 5 2" xfId="14216"/>
    <cellStyle name="Обычный 3 6 3 5 2 2" xfId="42501"/>
    <cellStyle name="Обычный 3 6 3 5 3" xfId="16728"/>
    <cellStyle name="Обычный 3 6 3 5 3 2" xfId="45013"/>
    <cellStyle name="Обычный 3 6 3 5 4" xfId="28198"/>
    <cellStyle name="Обычный 3 6 3 5 4 2" xfId="56482"/>
    <cellStyle name="Обычный 3 6 3 5 5" xfId="30870"/>
    <cellStyle name="Обычный 3 6 3 6" xfId="5835"/>
    <cellStyle name="Обычный 3 6 3 6 2" xfId="14217"/>
    <cellStyle name="Обычный 3 6 3 6 2 2" xfId="42502"/>
    <cellStyle name="Обычный 3 6 3 6 3" xfId="28199"/>
    <cellStyle name="Обычный 3 6 3 6 3 2" xfId="56483"/>
    <cellStyle name="Обычный 3 6 3 6 4" xfId="34124"/>
    <cellStyle name="Обычный 3 6 3 7" xfId="7153"/>
    <cellStyle name="Обычный 3 6 3 7 2" xfId="14218"/>
    <cellStyle name="Обычный 3 6 3 7 2 2" xfId="42503"/>
    <cellStyle name="Обычный 3 6 3 7 3" xfId="28200"/>
    <cellStyle name="Обычный 3 6 3 7 3 2" xfId="56484"/>
    <cellStyle name="Обычный 3 6 3 7 4" xfId="35440"/>
    <cellStyle name="Обычный 3 6 3 8" xfId="14199"/>
    <cellStyle name="Обычный 3 6 3 8 2" xfId="42484"/>
    <cellStyle name="Обычный 3 6 3 9" xfId="14753"/>
    <cellStyle name="Обычный 3 6 3 9 2" xfId="43038"/>
    <cellStyle name="Обычный 3 6 4" xfId="766"/>
    <cellStyle name="Обычный 3 6 4 10" xfId="21301"/>
    <cellStyle name="Обычный 3 6 4 10 2" xfId="49585"/>
    <cellStyle name="Обычный 3 6 4 11" xfId="28201"/>
    <cellStyle name="Обычный 3 6 4 11 2" xfId="56485"/>
    <cellStyle name="Обычный 3 6 4 12" xfId="29060"/>
    <cellStyle name="Обычный 3 6 4 13" xfId="58608"/>
    <cellStyle name="Обычный 3 6 4 14" xfId="59954"/>
    <cellStyle name="Обычный 3 6 4 2" xfId="1578"/>
    <cellStyle name="Обычный 3 6 4 2 10" xfId="29869"/>
    <cellStyle name="Обычный 3 6 4 2 11" xfId="58609"/>
    <cellStyle name="Обычный 3 6 4 2 12" xfId="59955"/>
    <cellStyle name="Обычный 3 6 4 2 2" xfId="3554"/>
    <cellStyle name="Обычный 3 6 4 2 2 2" xfId="14221"/>
    <cellStyle name="Обычный 3 6 4 2 2 2 2" xfId="42506"/>
    <cellStyle name="Обычный 3 6 4 2 2 3" xfId="17702"/>
    <cellStyle name="Обычный 3 6 4 2 2 3 2" xfId="45987"/>
    <cellStyle name="Обычный 3 6 4 2 2 4" xfId="28203"/>
    <cellStyle name="Обычный 3 6 4 2 2 4 2" xfId="56487"/>
    <cellStyle name="Обычный 3 6 4 2 2 5" xfId="31844"/>
    <cellStyle name="Обычный 3 6 4 2 2 6" xfId="61309"/>
    <cellStyle name="Обычный 3 6 4 2 3" xfId="5840"/>
    <cellStyle name="Обычный 3 6 4 2 3 2" xfId="14222"/>
    <cellStyle name="Обычный 3 6 4 2 3 2 2" xfId="42507"/>
    <cellStyle name="Обычный 3 6 4 2 3 3" xfId="28204"/>
    <cellStyle name="Обычный 3 6 4 2 3 3 2" xfId="56488"/>
    <cellStyle name="Обычный 3 6 4 2 3 4" xfId="34129"/>
    <cellStyle name="Обычный 3 6 4 2 4" xfId="7158"/>
    <cellStyle name="Обычный 3 6 4 2 4 2" xfId="14223"/>
    <cellStyle name="Обычный 3 6 4 2 4 2 2" xfId="42508"/>
    <cellStyle name="Обычный 3 6 4 2 4 3" xfId="28205"/>
    <cellStyle name="Обычный 3 6 4 2 4 3 2" xfId="56489"/>
    <cellStyle name="Обычный 3 6 4 2 4 4" xfId="35445"/>
    <cellStyle name="Обычный 3 6 4 2 5" xfId="14220"/>
    <cellStyle name="Обычный 3 6 4 2 5 2" xfId="42505"/>
    <cellStyle name="Обычный 3 6 4 2 6" xfId="15727"/>
    <cellStyle name="Обычный 3 6 4 2 6 2" xfId="44012"/>
    <cellStyle name="Обычный 3 6 4 2 7" xfId="19990"/>
    <cellStyle name="Обычный 3 6 4 2 7 2" xfId="48274"/>
    <cellStyle name="Обычный 3 6 4 2 8" xfId="21302"/>
    <cellStyle name="Обычный 3 6 4 2 8 2" xfId="49586"/>
    <cellStyle name="Обычный 3 6 4 2 9" xfId="28202"/>
    <cellStyle name="Обычный 3 6 4 2 9 2" xfId="56486"/>
    <cellStyle name="Обычный 3 6 4 3" xfId="2087"/>
    <cellStyle name="Обычный 3 6 4 3 2" xfId="4062"/>
    <cellStyle name="Обычный 3 6 4 3 2 2" xfId="14225"/>
    <cellStyle name="Обычный 3 6 4 3 2 2 2" xfId="42510"/>
    <cellStyle name="Обычный 3 6 4 3 2 3" xfId="18210"/>
    <cellStyle name="Обычный 3 6 4 3 2 3 2" xfId="46495"/>
    <cellStyle name="Обычный 3 6 4 3 2 4" xfId="28207"/>
    <cellStyle name="Обычный 3 6 4 3 2 4 2" xfId="56491"/>
    <cellStyle name="Обычный 3 6 4 3 2 5" xfId="32352"/>
    <cellStyle name="Обычный 3 6 4 3 3" xfId="14224"/>
    <cellStyle name="Обычный 3 6 4 3 3 2" xfId="42509"/>
    <cellStyle name="Обычный 3 6 4 3 4" xfId="16235"/>
    <cellStyle name="Обычный 3 6 4 3 4 2" xfId="44520"/>
    <cellStyle name="Обычный 3 6 4 3 5" xfId="28206"/>
    <cellStyle name="Обычный 3 6 4 3 5 2" xfId="56490"/>
    <cellStyle name="Обычный 3 6 4 3 6" xfId="30377"/>
    <cellStyle name="Обычный 3 6 4 3 7" xfId="61308"/>
    <cellStyle name="Обычный 3 6 4 4" xfId="2745"/>
    <cellStyle name="Обычный 3 6 4 4 2" xfId="14226"/>
    <cellStyle name="Обычный 3 6 4 4 2 2" xfId="42511"/>
    <cellStyle name="Обычный 3 6 4 4 3" xfId="16893"/>
    <cellStyle name="Обычный 3 6 4 4 3 2" xfId="45178"/>
    <cellStyle name="Обычный 3 6 4 4 4" xfId="28208"/>
    <cellStyle name="Обычный 3 6 4 4 4 2" xfId="56492"/>
    <cellStyle name="Обычный 3 6 4 4 5" xfId="31035"/>
    <cellStyle name="Обычный 3 6 4 5" xfId="5839"/>
    <cellStyle name="Обычный 3 6 4 5 2" xfId="14227"/>
    <cellStyle name="Обычный 3 6 4 5 2 2" xfId="42512"/>
    <cellStyle name="Обычный 3 6 4 5 3" xfId="28209"/>
    <cellStyle name="Обычный 3 6 4 5 3 2" xfId="56493"/>
    <cellStyle name="Обычный 3 6 4 5 4" xfId="34128"/>
    <cellStyle name="Обычный 3 6 4 6" xfId="7157"/>
    <cellStyle name="Обычный 3 6 4 6 2" xfId="14228"/>
    <cellStyle name="Обычный 3 6 4 6 2 2" xfId="42513"/>
    <cellStyle name="Обычный 3 6 4 6 3" xfId="28210"/>
    <cellStyle name="Обычный 3 6 4 6 3 2" xfId="56494"/>
    <cellStyle name="Обычный 3 6 4 6 4" xfId="35444"/>
    <cellStyle name="Обычный 3 6 4 7" xfId="14219"/>
    <cellStyle name="Обычный 3 6 4 7 2" xfId="42504"/>
    <cellStyle name="Обычный 3 6 4 8" xfId="14918"/>
    <cellStyle name="Обычный 3 6 4 8 2" xfId="43203"/>
    <cellStyle name="Обычный 3 6 4 9" xfId="19989"/>
    <cellStyle name="Обычный 3 6 4 9 2" xfId="48273"/>
    <cellStyle name="Обычный 3 6 5" xfId="1571"/>
    <cellStyle name="Обычный 3 6 5 10" xfId="29862"/>
    <cellStyle name="Обычный 3 6 5 11" xfId="58610"/>
    <cellStyle name="Обычный 3 6 5 12" xfId="59956"/>
    <cellStyle name="Обычный 3 6 5 2" xfId="3547"/>
    <cellStyle name="Обычный 3 6 5 2 2" xfId="14230"/>
    <cellStyle name="Обычный 3 6 5 2 2 2" xfId="42515"/>
    <cellStyle name="Обычный 3 6 5 2 3" xfId="17695"/>
    <cellStyle name="Обычный 3 6 5 2 3 2" xfId="45980"/>
    <cellStyle name="Обычный 3 6 5 2 4" xfId="28212"/>
    <cellStyle name="Обычный 3 6 5 2 4 2" xfId="56496"/>
    <cellStyle name="Обычный 3 6 5 2 5" xfId="31837"/>
    <cellStyle name="Обычный 3 6 5 2 6" xfId="61310"/>
    <cellStyle name="Обычный 3 6 5 3" xfId="5841"/>
    <cellStyle name="Обычный 3 6 5 3 2" xfId="14231"/>
    <cellStyle name="Обычный 3 6 5 3 2 2" xfId="42516"/>
    <cellStyle name="Обычный 3 6 5 3 3" xfId="28213"/>
    <cellStyle name="Обычный 3 6 5 3 3 2" xfId="56497"/>
    <cellStyle name="Обычный 3 6 5 3 4" xfId="34130"/>
    <cellStyle name="Обычный 3 6 5 4" xfId="7159"/>
    <cellStyle name="Обычный 3 6 5 4 2" xfId="14232"/>
    <cellStyle name="Обычный 3 6 5 4 2 2" xfId="42517"/>
    <cellStyle name="Обычный 3 6 5 4 3" xfId="28214"/>
    <cellStyle name="Обычный 3 6 5 4 3 2" xfId="56498"/>
    <cellStyle name="Обычный 3 6 5 4 4" xfId="35446"/>
    <cellStyle name="Обычный 3 6 5 5" xfId="14229"/>
    <cellStyle name="Обычный 3 6 5 5 2" xfId="42514"/>
    <cellStyle name="Обычный 3 6 5 6" xfId="15720"/>
    <cellStyle name="Обычный 3 6 5 6 2" xfId="44005"/>
    <cellStyle name="Обычный 3 6 5 7" xfId="19991"/>
    <cellStyle name="Обычный 3 6 5 7 2" xfId="48275"/>
    <cellStyle name="Обычный 3 6 5 8" xfId="21303"/>
    <cellStyle name="Обычный 3 6 5 8 2" xfId="49587"/>
    <cellStyle name="Обычный 3 6 5 9" xfId="28211"/>
    <cellStyle name="Обычный 3 6 5 9 2" xfId="56495"/>
    <cellStyle name="Обычный 3 6 6" xfId="1758"/>
    <cellStyle name="Обычный 3 6 6 2" xfId="3733"/>
    <cellStyle name="Обычный 3 6 6 2 2" xfId="14234"/>
    <cellStyle name="Обычный 3 6 6 2 2 2" xfId="42519"/>
    <cellStyle name="Обычный 3 6 6 2 3" xfId="17881"/>
    <cellStyle name="Обычный 3 6 6 2 3 2" xfId="46166"/>
    <cellStyle name="Обычный 3 6 6 2 4" xfId="28216"/>
    <cellStyle name="Обычный 3 6 6 2 4 2" xfId="56500"/>
    <cellStyle name="Обычный 3 6 6 2 5" xfId="32023"/>
    <cellStyle name="Обычный 3 6 6 3" xfId="14233"/>
    <cellStyle name="Обычный 3 6 6 3 2" xfId="42518"/>
    <cellStyle name="Обычный 3 6 6 4" xfId="15906"/>
    <cellStyle name="Обычный 3 6 6 4 2" xfId="44191"/>
    <cellStyle name="Обычный 3 6 6 5" xfId="28215"/>
    <cellStyle name="Обычный 3 6 6 5 2" xfId="56499"/>
    <cellStyle name="Обычный 3 6 6 6" xfId="30048"/>
    <cellStyle name="Обычный 3 6 6 7" xfId="61295"/>
    <cellStyle name="Обычный 3 6 7" xfId="2416"/>
    <cellStyle name="Обычный 3 6 7 2" xfId="14235"/>
    <cellStyle name="Обычный 3 6 7 2 2" xfId="42520"/>
    <cellStyle name="Обычный 3 6 7 3" xfId="16564"/>
    <cellStyle name="Обычный 3 6 7 3 2" xfId="44849"/>
    <cellStyle name="Обычный 3 6 7 4" xfId="28217"/>
    <cellStyle name="Обычный 3 6 7 4 2" xfId="56501"/>
    <cellStyle name="Обычный 3 6 7 5" xfId="30706"/>
    <cellStyle name="Обычный 3 6 8" xfId="4390"/>
    <cellStyle name="Обычный 3 6 8 2" xfId="14236"/>
    <cellStyle name="Обычный 3 6 8 2 2" xfId="42521"/>
    <cellStyle name="Обычный 3 6 8 3" xfId="18538"/>
    <cellStyle name="Обычный 3 6 8 3 2" xfId="46823"/>
    <cellStyle name="Обычный 3 6 8 4" xfId="28218"/>
    <cellStyle name="Обычный 3 6 8 4 2" xfId="56502"/>
    <cellStyle name="Обычный 3 6 8 5" xfId="32680"/>
    <cellStyle name="Обычный 3 6 9" xfId="4553"/>
    <cellStyle name="Обычный 3 6 9 2" xfId="14237"/>
    <cellStyle name="Обычный 3 6 9 2 2" xfId="42522"/>
    <cellStyle name="Обычный 3 6 9 3" xfId="18701"/>
    <cellStyle name="Обычный 3 6 9 3 2" xfId="46986"/>
    <cellStyle name="Обычный 3 6 9 4" xfId="28219"/>
    <cellStyle name="Обычный 3 6 9 4 2" xfId="56503"/>
    <cellStyle name="Обычный 3 6 9 5" xfId="32843"/>
    <cellStyle name="Обычный 3 7" xfId="355"/>
    <cellStyle name="Обычный 3 7 10" xfId="5842"/>
    <cellStyle name="Обычный 3 7 10 2" xfId="14239"/>
    <cellStyle name="Обычный 3 7 10 2 2" xfId="42524"/>
    <cellStyle name="Обычный 3 7 10 3" xfId="28221"/>
    <cellStyle name="Обычный 3 7 10 3 2" xfId="56505"/>
    <cellStyle name="Обычный 3 7 10 4" xfId="34131"/>
    <cellStyle name="Обычный 3 7 11" xfId="7160"/>
    <cellStyle name="Обычный 3 7 11 2" xfId="14240"/>
    <cellStyle name="Обычный 3 7 11 2 2" xfId="42525"/>
    <cellStyle name="Обычный 3 7 11 3" xfId="28222"/>
    <cellStyle name="Обычный 3 7 11 3 2" xfId="56506"/>
    <cellStyle name="Обычный 3 7 11 4" xfId="35447"/>
    <cellStyle name="Обычный 3 7 12" xfId="7354"/>
    <cellStyle name="Обычный 3 7 12 2" xfId="14241"/>
    <cellStyle name="Обычный 3 7 12 2 2" xfId="42526"/>
    <cellStyle name="Обычный 3 7 12 3" xfId="28223"/>
    <cellStyle name="Обычный 3 7 12 3 2" xfId="56507"/>
    <cellStyle name="Обычный 3 7 12 4" xfId="35639"/>
    <cellStyle name="Обычный 3 7 13" xfId="14238"/>
    <cellStyle name="Обычный 3 7 13 2" xfId="42523"/>
    <cellStyle name="Обычный 3 7 14" xfId="14591"/>
    <cellStyle name="Обычный 3 7 14 2" xfId="42876"/>
    <cellStyle name="Обычный 3 7 15" xfId="18865"/>
    <cellStyle name="Обычный 3 7 15 2" xfId="47149"/>
    <cellStyle name="Обычный 3 7 16" xfId="21304"/>
    <cellStyle name="Обычный 3 7 16 2" xfId="49588"/>
    <cellStyle name="Обычный 3 7 17" xfId="28220"/>
    <cellStyle name="Обычный 3 7 17 2" xfId="56504"/>
    <cellStyle name="Обычный 3 7 18" xfId="28568"/>
    <cellStyle name="Обычный 3 7 18 2" xfId="56852"/>
    <cellStyle name="Обычный 3 7 19" xfId="28733"/>
    <cellStyle name="Обычный 3 7 2" xfId="356"/>
    <cellStyle name="Обычный 3 7 2 10" xfId="7161"/>
    <cellStyle name="Обычный 3 7 2 10 2" xfId="14243"/>
    <cellStyle name="Обычный 3 7 2 10 2 2" xfId="42528"/>
    <cellStyle name="Обычный 3 7 2 10 3" xfId="28225"/>
    <cellStyle name="Обычный 3 7 2 10 3 2" xfId="56509"/>
    <cellStyle name="Обычный 3 7 2 10 4" xfId="35448"/>
    <cellStyle name="Обычный 3 7 2 11" xfId="7355"/>
    <cellStyle name="Обычный 3 7 2 11 2" xfId="14244"/>
    <cellStyle name="Обычный 3 7 2 11 2 2" xfId="42529"/>
    <cellStyle name="Обычный 3 7 2 11 3" xfId="28226"/>
    <cellStyle name="Обычный 3 7 2 11 3 2" xfId="56510"/>
    <cellStyle name="Обычный 3 7 2 11 4" xfId="35640"/>
    <cellStyle name="Обычный 3 7 2 12" xfId="14242"/>
    <cellStyle name="Обычный 3 7 2 12 2" xfId="42527"/>
    <cellStyle name="Обычный 3 7 2 13" xfId="14592"/>
    <cellStyle name="Обычный 3 7 2 13 2" xfId="42877"/>
    <cellStyle name="Обычный 3 7 2 14" xfId="18866"/>
    <cellStyle name="Обычный 3 7 2 14 2" xfId="47150"/>
    <cellStyle name="Обычный 3 7 2 15" xfId="21305"/>
    <cellStyle name="Обычный 3 7 2 15 2" xfId="49589"/>
    <cellStyle name="Обычный 3 7 2 16" xfId="28224"/>
    <cellStyle name="Обычный 3 7 2 16 2" xfId="56508"/>
    <cellStyle name="Обычный 3 7 2 17" xfId="28569"/>
    <cellStyle name="Обычный 3 7 2 17 2" xfId="56853"/>
    <cellStyle name="Обычный 3 7 2 18" xfId="28734"/>
    <cellStyle name="Обычный 3 7 2 19" xfId="57013"/>
    <cellStyle name="Обычный 3 7 2 2" xfId="597"/>
    <cellStyle name="Обычный 3 7 2 2 10" xfId="19992"/>
    <cellStyle name="Обычный 3 7 2 2 10 2" xfId="48276"/>
    <cellStyle name="Обычный 3 7 2 2 11" xfId="21306"/>
    <cellStyle name="Обычный 3 7 2 2 11 2" xfId="49590"/>
    <cellStyle name="Обычный 3 7 2 2 12" xfId="28227"/>
    <cellStyle name="Обычный 3 7 2 2 12 2" xfId="56511"/>
    <cellStyle name="Обычный 3 7 2 2 13" xfId="28898"/>
    <cellStyle name="Обычный 3 7 2 2 14" xfId="58613"/>
    <cellStyle name="Обычный 3 7 2 2 15" xfId="59959"/>
    <cellStyle name="Обычный 3 7 2 2 2" xfId="935"/>
    <cellStyle name="Обычный 3 7 2 2 2 10" xfId="21307"/>
    <cellStyle name="Обычный 3 7 2 2 2 10 2" xfId="49591"/>
    <cellStyle name="Обычный 3 7 2 2 2 11" xfId="28228"/>
    <cellStyle name="Обычный 3 7 2 2 2 11 2" xfId="56512"/>
    <cellStyle name="Обычный 3 7 2 2 2 12" xfId="29227"/>
    <cellStyle name="Обычный 3 7 2 2 2 13" xfId="58614"/>
    <cellStyle name="Обычный 3 7 2 2 2 14" xfId="59960"/>
    <cellStyle name="Обычный 3 7 2 2 2 2" xfId="1582"/>
    <cellStyle name="Обычный 3 7 2 2 2 2 10" xfId="29873"/>
    <cellStyle name="Обычный 3 7 2 2 2 2 11" xfId="58615"/>
    <cellStyle name="Обычный 3 7 2 2 2 2 12" xfId="59961"/>
    <cellStyle name="Обычный 3 7 2 2 2 2 2" xfId="3558"/>
    <cellStyle name="Обычный 3 7 2 2 2 2 2 2" xfId="14248"/>
    <cellStyle name="Обычный 3 7 2 2 2 2 2 2 2" xfId="42533"/>
    <cellStyle name="Обычный 3 7 2 2 2 2 2 3" xfId="17706"/>
    <cellStyle name="Обычный 3 7 2 2 2 2 2 3 2" xfId="45991"/>
    <cellStyle name="Обычный 3 7 2 2 2 2 2 4" xfId="28230"/>
    <cellStyle name="Обычный 3 7 2 2 2 2 2 4 2" xfId="56514"/>
    <cellStyle name="Обычный 3 7 2 2 2 2 2 5" xfId="31848"/>
    <cellStyle name="Обычный 3 7 2 2 2 2 2 6" xfId="61315"/>
    <cellStyle name="Обычный 3 7 2 2 2 2 3" xfId="5846"/>
    <cellStyle name="Обычный 3 7 2 2 2 2 3 2" xfId="14249"/>
    <cellStyle name="Обычный 3 7 2 2 2 2 3 2 2" xfId="42534"/>
    <cellStyle name="Обычный 3 7 2 2 2 2 3 3" xfId="28231"/>
    <cellStyle name="Обычный 3 7 2 2 2 2 3 3 2" xfId="56515"/>
    <cellStyle name="Обычный 3 7 2 2 2 2 3 4" xfId="34135"/>
    <cellStyle name="Обычный 3 7 2 2 2 2 4" xfId="7164"/>
    <cellStyle name="Обычный 3 7 2 2 2 2 4 2" xfId="14250"/>
    <cellStyle name="Обычный 3 7 2 2 2 2 4 2 2" xfId="42535"/>
    <cellStyle name="Обычный 3 7 2 2 2 2 4 3" xfId="28232"/>
    <cellStyle name="Обычный 3 7 2 2 2 2 4 3 2" xfId="56516"/>
    <cellStyle name="Обычный 3 7 2 2 2 2 4 4" xfId="35451"/>
    <cellStyle name="Обычный 3 7 2 2 2 2 5" xfId="14247"/>
    <cellStyle name="Обычный 3 7 2 2 2 2 5 2" xfId="42532"/>
    <cellStyle name="Обычный 3 7 2 2 2 2 6" xfId="15731"/>
    <cellStyle name="Обычный 3 7 2 2 2 2 6 2" xfId="44016"/>
    <cellStyle name="Обычный 3 7 2 2 2 2 7" xfId="19994"/>
    <cellStyle name="Обычный 3 7 2 2 2 2 7 2" xfId="48278"/>
    <cellStyle name="Обычный 3 7 2 2 2 2 8" xfId="21308"/>
    <cellStyle name="Обычный 3 7 2 2 2 2 8 2" xfId="49592"/>
    <cellStyle name="Обычный 3 7 2 2 2 2 9" xfId="28229"/>
    <cellStyle name="Обычный 3 7 2 2 2 2 9 2" xfId="56513"/>
    <cellStyle name="Обычный 3 7 2 2 2 3" xfId="2254"/>
    <cellStyle name="Обычный 3 7 2 2 2 3 2" xfId="4229"/>
    <cellStyle name="Обычный 3 7 2 2 2 3 2 2" xfId="14252"/>
    <cellStyle name="Обычный 3 7 2 2 2 3 2 2 2" xfId="42537"/>
    <cellStyle name="Обычный 3 7 2 2 2 3 2 3" xfId="18377"/>
    <cellStyle name="Обычный 3 7 2 2 2 3 2 3 2" xfId="46662"/>
    <cellStyle name="Обычный 3 7 2 2 2 3 2 4" xfId="28234"/>
    <cellStyle name="Обычный 3 7 2 2 2 3 2 4 2" xfId="56518"/>
    <cellStyle name="Обычный 3 7 2 2 2 3 2 5" xfId="32519"/>
    <cellStyle name="Обычный 3 7 2 2 2 3 3" xfId="14251"/>
    <cellStyle name="Обычный 3 7 2 2 2 3 3 2" xfId="42536"/>
    <cellStyle name="Обычный 3 7 2 2 2 3 4" xfId="16402"/>
    <cellStyle name="Обычный 3 7 2 2 2 3 4 2" xfId="44687"/>
    <cellStyle name="Обычный 3 7 2 2 2 3 5" xfId="28233"/>
    <cellStyle name="Обычный 3 7 2 2 2 3 5 2" xfId="56517"/>
    <cellStyle name="Обычный 3 7 2 2 2 3 6" xfId="30544"/>
    <cellStyle name="Обычный 3 7 2 2 2 3 7" xfId="61314"/>
    <cellStyle name="Обычный 3 7 2 2 2 4" xfId="2912"/>
    <cellStyle name="Обычный 3 7 2 2 2 4 2" xfId="14253"/>
    <cellStyle name="Обычный 3 7 2 2 2 4 2 2" xfId="42538"/>
    <cellStyle name="Обычный 3 7 2 2 2 4 3" xfId="17060"/>
    <cellStyle name="Обычный 3 7 2 2 2 4 3 2" xfId="45345"/>
    <cellStyle name="Обычный 3 7 2 2 2 4 4" xfId="28235"/>
    <cellStyle name="Обычный 3 7 2 2 2 4 4 2" xfId="56519"/>
    <cellStyle name="Обычный 3 7 2 2 2 4 5" xfId="31202"/>
    <cellStyle name="Обычный 3 7 2 2 2 5" xfId="5845"/>
    <cellStyle name="Обычный 3 7 2 2 2 5 2" xfId="14254"/>
    <cellStyle name="Обычный 3 7 2 2 2 5 2 2" xfId="42539"/>
    <cellStyle name="Обычный 3 7 2 2 2 5 3" xfId="28236"/>
    <cellStyle name="Обычный 3 7 2 2 2 5 3 2" xfId="56520"/>
    <cellStyle name="Обычный 3 7 2 2 2 5 4" xfId="34134"/>
    <cellStyle name="Обычный 3 7 2 2 2 6" xfId="7163"/>
    <cellStyle name="Обычный 3 7 2 2 2 6 2" xfId="14255"/>
    <cellStyle name="Обычный 3 7 2 2 2 6 2 2" xfId="42540"/>
    <cellStyle name="Обычный 3 7 2 2 2 6 3" xfId="28237"/>
    <cellStyle name="Обычный 3 7 2 2 2 6 3 2" xfId="56521"/>
    <cellStyle name="Обычный 3 7 2 2 2 6 4" xfId="35450"/>
    <cellStyle name="Обычный 3 7 2 2 2 7" xfId="14246"/>
    <cellStyle name="Обычный 3 7 2 2 2 7 2" xfId="42531"/>
    <cellStyle name="Обычный 3 7 2 2 2 8" xfId="15085"/>
    <cellStyle name="Обычный 3 7 2 2 2 8 2" xfId="43370"/>
    <cellStyle name="Обычный 3 7 2 2 2 9" xfId="19993"/>
    <cellStyle name="Обычный 3 7 2 2 2 9 2" xfId="48277"/>
    <cellStyle name="Обычный 3 7 2 2 3" xfId="1581"/>
    <cellStyle name="Обычный 3 7 2 2 3 10" xfId="29872"/>
    <cellStyle name="Обычный 3 7 2 2 3 11" xfId="58616"/>
    <cellStyle name="Обычный 3 7 2 2 3 12" xfId="59962"/>
    <cellStyle name="Обычный 3 7 2 2 3 2" xfId="3557"/>
    <cellStyle name="Обычный 3 7 2 2 3 2 2" xfId="14257"/>
    <cellStyle name="Обычный 3 7 2 2 3 2 2 2" xfId="42542"/>
    <cellStyle name="Обычный 3 7 2 2 3 2 3" xfId="17705"/>
    <cellStyle name="Обычный 3 7 2 2 3 2 3 2" xfId="45990"/>
    <cellStyle name="Обычный 3 7 2 2 3 2 4" xfId="28239"/>
    <cellStyle name="Обычный 3 7 2 2 3 2 4 2" xfId="56523"/>
    <cellStyle name="Обычный 3 7 2 2 3 2 5" xfId="31847"/>
    <cellStyle name="Обычный 3 7 2 2 3 2 6" xfId="61316"/>
    <cellStyle name="Обычный 3 7 2 2 3 3" xfId="5847"/>
    <cellStyle name="Обычный 3 7 2 2 3 3 2" xfId="14258"/>
    <cellStyle name="Обычный 3 7 2 2 3 3 2 2" xfId="42543"/>
    <cellStyle name="Обычный 3 7 2 2 3 3 3" xfId="28240"/>
    <cellStyle name="Обычный 3 7 2 2 3 3 3 2" xfId="56524"/>
    <cellStyle name="Обычный 3 7 2 2 3 3 4" xfId="34136"/>
    <cellStyle name="Обычный 3 7 2 2 3 4" xfId="7165"/>
    <cellStyle name="Обычный 3 7 2 2 3 4 2" xfId="14259"/>
    <cellStyle name="Обычный 3 7 2 2 3 4 2 2" xfId="42544"/>
    <cellStyle name="Обычный 3 7 2 2 3 4 3" xfId="28241"/>
    <cellStyle name="Обычный 3 7 2 2 3 4 3 2" xfId="56525"/>
    <cellStyle name="Обычный 3 7 2 2 3 4 4" xfId="35452"/>
    <cellStyle name="Обычный 3 7 2 2 3 5" xfId="14256"/>
    <cellStyle name="Обычный 3 7 2 2 3 5 2" xfId="42541"/>
    <cellStyle name="Обычный 3 7 2 2 3 6" xfId="15730"/>
    <cellStyle name="Обычный 3 7 2 2 3 6 2" xfId="44015"/>
    <cellStyle name="Обычный 3 7 2 2 3 7" xfId="19995"/>
    <cellStyle name="Обычный 3 7 2 2 3 7 2" xfId="48279"/>
    <cellStyle name="Обычный 3 7 2 2 3 8" xfId="21309"/>
    <cellStyle name="Обычный 3 7 2 2 3 8 2" xfId="49593"/>
    <cellStyle name="Обычный 3 7 2 2 3 9" xfId="28238"/>
    <cellStyle name="Обычный 3 7 2 2 3 9 2" xfId="56522"/>
    <cellStyle name="Обычный 3 7 2 2 4" xfId="1925"/>
    <cellStyle name="Обычный 3 7 2 2 4 2" xfId="3900"/>
    <cellStyle name="Обычный 3 7 2 2 4 2 2" xfId="14261"/>
    <cellStyle name="Обычный 3 7 2 2 4 2 2 2" xfId="42546"/>
    <cellStyle name="Обычный 3 7 2 2 4 2 3" xfId="18048"/>
    <cellStyle name="Обычный 3 7 2 2 4 2 3 2" xfId="46333"/>
    <cellStyle name="Обычный 3 7 2 2 4 2 4" xfId="28243"/>
    <cellStyle name="Обычный 3 7 2 2 4 2 4 2" xfId="56527"/>
    <cellStyle name="Обычный 3 7 2 2 4 2 5" xfId="32190"/>
    <cellStyle name="Обычный 3 7 2 2 4 3" xfId="14260"/>
    <cellStyle name="Обычный 3 7 2 2 4 3 2" xfId="42545"/>
    <cellStyle name="Обычный 3 7 2 2 4 4" xfId="16073"/>
    <cellStyle name="Обычный 3 7 2 2 4 4 2" xfId="44358"/>
    <cellStyle name="Обычный 3 7 2 2 4 5" xfId="28242"/>
    <cellStyle name="Обычный 3 7 2 2 4 5 2" xfId="56526"/>
    <cellStyle name="Обычный 3 7 2 2 4 6" xfId="30215"/>
    <cellStyle name="Обычный 3 7 2 2 4 7" xfId="61313"/>
    <cellStyle name="Обычный 3 7 2 2 5" xfId="2583"/>
    <cellStyle name="Обычный 3 7 2 2 5 2" xfId="14262"/>
    <cellStyle name="Обычный 3 7 2 2 5 2 2" xfId="42547"/>
    <cellStyle name="Обычный 3 7 2 2 5 3" xfId="16731"/>
    <cellStyle name="Обычный 3 7 2 2 5 3 2" xfId="45016"/>
    <cellStyle name="Обычный 3 7 2 2 5 4" xfId="28244"/>
    <cellStyle name="Обычный 3 7 2 2 5 4 2" xfId="56528"/>
    <cellStyle name="Обычный 3 7 2 2 5 5" xfId="30873"/>
    <cellStyle name="Обычный 3 7 2 2 6" xfId="5844"/>
    <cellStyle name="Обычный 3 7 2 2 6 2" xfId="14263"/>
    <cellStyle name="Обычный 3 7 2 2 6 2 2" xfId="42548"/>
    <cellStyle name="Обычный 3 7 2 2 6 3" xfId="28245"/>
    <cellStyle name="Обычный 3 7 2 2 6 3 2" xfId="56529"/>
    <cellStyle name="Обычный 3 7 2 2 6 4" xfId="34133"/>
    <cellStyle name="Обычный 3 7 2 2 7" xfId="7162"/>
    <cellStyle name="Обычный 3 7 2 2 7 2" xfId="14264"/>
    <cellStyle name="Обычный 3 7 2 2 7 2 2" xfId="42549"/>
    <cellStyle name="Обычный 3 7 2 2 7 3" xfId="28246"/>
    <cellStyle name="Обычный 3 7 2 2 7 3 2" xfId="56530"/>
    <cellStyle name="Обычный 3 7 2 2 7 4" xfId="35449"/>
    <cellStyle name="Обычный 3 7 2 2 8" xfId="14245"/>
    <cellStyle name="Обычный 3 7 2 2 8 2" xfId="42530"/>
    <cellStyle name="Обычный 3 7 2 2 9" xfId="14756"/>
    <cellStyle name="Обычный 3 7 2 2 9 2" xfId="43041"/>
    <cellStyle name="Обычный 3 7 2 20" xfId="57307"/>
    <cellStyle name="Обычный 3 7 2 21" xfId="58612"/>
    <cellStyle name="Обычный 3 7 2 22" xfId="59958"/>
    <cellStyle name="Обычный 3 7 2 3" xfId="769"/>
    <cellStyle name="Обычный 3 7 2 3 10" xfId="21310"/>
    <cellStyle name="Обычный 3 7 2 3 10 2" xfId="49594"/>
    <cellStyle name="Обычный 3 7 2 3 11" xfId="28247"/>
    <cellStyle name="Обычный 3 7 2 3 11 2" xfId="56531"/>
    <cellStyle name="Обычный 3 7 2 3 12" xfId="29063"/>
    <cellStyle name="Обычный 3 7 2 3 13" xfId="58617"/>
    <cellStyle name="Обычный 3 7 2 3 14" xfId="59963"/>
    <cellStyle name="Обычный 3 7 2 3 2" xfId="1583"/>
    <cellStyle name="Обычный 3 7 2 3 2 10" xfId="29874"/>
    <cellStyle name="Обычный 3 7 2 3 2 11" xfId="58618"/>
    <cellStyle name="Обычный 3 7 2 3 2 12" xfId="59964"/>
    <cellStyle name="Обычный 3 7 2 3 2 2" xfId="3559"/>
    <cellStyle name="Обычный 3 7 2 3 2 2 2" xfId="14267"/>
    <cellStyle name="Обычный 3 7 2 3 2 2 2 2" xfId="42552"/>
    <cellStyle name="Обычный 3 7 2 3 2 2 3" xfId="17707"/>
    <cellStyle name="Обычный 3 7 2 3 2 2 3 2" xfId="45992"/>
    <cellStyle name="Обычный 3 7 2 3 2 2 4" xfId="28249"/>
    <cellStyle name="Обычный 3 7 2 3 2 2 4 2" xfId="56533"/>
    <cellStyle name="Обычный 3 7 2 3 2 2 5" xfId="31849"/>
    <cellStyle name="Обычный 3 7 2 3 2 2 6" xfId="61318"/>
    <cellStyle name="Обычный 3 7 2 3 2 3" xfId="5849"/>
    <cellStyle name="Обычный 3 7 2 3 2 3 2" xfId="14268"/>
    <cellStyle name="Обычный 3 7 2 3 2 3 2 2" xfId="42553"/>
    <cellStyle name="Обычный 3 7 2 3 2 3 3" xfId="28250"/>
    <cellStyle name="Обычный 3 7 2 3 2 3 3 2" xfId="56534"/>
    <cellStyle name="Обычный 3 7 2 3 2 3 4" xfId="34138"/>
    <cellStyle name="Обычный 3 7 2 3 2 4" xfId="7167"/>
    <cellStyle name="Обычный 3 7 2 3 2 4 2" xfId="14269"/>
    <cellStyle name="Обычный 3 7 2 3 2 4 2 2" xfId="42554"/>
    <cellStyle name="Обычный 3 7 2 3 2 4 3" xfId="28251"/>
    <cellStyle name="Обычный 3 7 2 3 2 4 3 2" xfId="56535"/>
    <cellStyle name="Обычный 3 7 2 3 2 4 4" xfId="35454"/>
    <cellStyle name="Обычный 3 7 2 3 2 5" xfId="14266"/>
    <cellStyle name="Обычный 3 7 2 3 2 5 2" xfId="42551"/>
    <cellStyle name="Обычный 3 7 2 3 2 6" xfId="15732"/>
    <cellStyle name="Обычный 3 7 2 3 2 6 2" xfId="44017"/>
    <cellStyle name="Обычный 3 7 2 3 2 7" xfId="19997"/>
    <cellStyle name="Обычный 3 7 2 3 2 7 2" xfId="48281"/>
    <cellStyle name="Обычный 3 7 2 3 2 8" xfId="21311"/>
    <cellStyle name="Обычный 3 7 2 3 2 8 2" xfId="49595"/>
    <cellStyle name="Обычный 3 7 2 3 2 9" xfId="28248"/>
    <cellStyle name="Обычный 3 7 2 3 2 9 2" xfId="56532"/>
    <cellStyle name="Обычный 3 7 2 3 3" xfId="2090"/>
    <cellStyle name="Обычный 3 7 2 3 3 2" xfId="4065"/>
    <cellStyle name="Обычный 3 7 2 3 3 2 2" xfId="14271"/>
    <cellStyle name="Обычный 3 7 2 3 3 2 2 2" xfId="42556"/>
    <cellStyle name="Обычный 3 7 2 3 3 2 3" xfId="18213"/>
    <cellStyle name="Обычный 3 7 2 3 3 2 3 2" xfId="46498"/>
    <cellStyle name="Обычный 3 7 2 3 3 2 4" xfId="28253"/>
    <cellStyle name="Обычный 3 7 2 3 3 2 4 2" xfId="56537"/>
    <cellStyle name="Обычный 3 7 2 3 3 2 5" xfId="32355"/>
    <cellStyle name="Обычный 3 7 2 3 3 3" xfId="14270"/>
    <cellStyle name="Обычный 3 7 2 3 3 3 2" xfId="42555"/>
    <cellStyle name="Обычный 3 7 2 3 3 4" xfId="16238"/>
    <cellStyle name="Обычный 3 7 2 3 3 4 2" xfId="44523"/>
    <cellStyle name="Обычный 3 7 2 3 3 5" xfId="28252"/>
    <cellStyle name="Обычный 3 7 2 3 3 5 2" xfId="56536"/>
    <cellStyle name="Обычный 3 7 2 3 3 6" xfId="30380"/>
    <cellStyle name="Обычный 3 7 2 3 3 7" xfId="61317"/>
    <cellStyle name="Обычный 3 7 2 3 4" xfId="2748"/>
    <cellStyle name="Обычный 3 7 2 3 4 2" xfId="14272"/>
    <cellStyle name="Обычный 3 7 2 3 4 2 2" xfId="42557"/>
    <cellStyle name="Обычный 3 7 2 3 4 3" xfId="16896"/>
    <cellStyle name="Обычный 3 7 2 3 4 3 2" xfId="45181"/>
    <cellStyle name="Обычный 3 7 2 3 4 4" xfId="28254"/>
    <cellStyle name="Обычный 3 7 2 3 4 4 2" xfId="56538"/>
    <cellStyle name="Обычный 3 7 2 3 4 5" xfId="31038"/>
    <cellStyle name="Обычный 3 7 2 3 5" xfId="5848"/>
    <cellStyle name="Обычный 3 7 2 3 5 2" xfId="14273"/>
    <cellStyle name="Обычный 3 7 2 3 5 2 2" xfId="42558"/>
    <cellStyle name="Обычный 3 7 2 3 5 3" xfId="28255"/>
    <cellStyle name="Обычный 3 7 2 3 5 3 2" xfId="56539"/>
    <cellStyle name="Обычный 3 7 2 3 5 4" xfId="34137"/>
    <cellStyle name="Обычный 3 7 2 3 6" xfId="7166"/>
    <cellStyle name="Обычный 3 7 2 3 6 2" xfId="14274"/>
    <cellStyle name="Обычный 3 7 2 3 6 2 2" xfId="42559"/>
    <cellStyle name="Обычный 3 7 2 3 6 3" xfId="28256"/>
    <cellStyle name="Обычный 3 7 2 3 6 3 2" xfId="56540"/>
    <cellStyle name="Обычный 3 7 2 3 6 4" xfId="35453"/>
    <cellStyle name="Обычный 3 7 2 3 7" xfId="14265"/>
    <cellStyle name="Обычный 3 7 2 3 7 2" xfId="42550"/>
    <cellStyle name="Обычный 3 7 2 3 8" xfId="14921"/>
    <cellStyle name="Обычный 3 7 2 3 8 2" xfId="43206"/>
    <cellStyle name="Обычный 3 7 2 3 9" xfId="19996"/>
    <cellStyle name="Обычный 3 7 2 3 9 2" xfId="48280"/>
    <cellStyle name="Обычный 3 7 2 4" xfId="1580"/>
    <cellStyle name="Обычный 3 7 2 4 10" xfId="29871"/>
    <cellStyle name="Обычный 3 7 2 4 11" xfId="58619"/>
    <cellStyle name="Обычный 3 7 2 4 12" xfId="59965"/>
    <cellStyle name="Обычный 3 7 2 4 2" xfId="3556"/>
    <cellStyle name="Обычный 3 7 2 4 2 2" xfId="14276"/>
    <cellStyle name="Обычный 3 7 2 4 2 2 2" xfId="42561"/>
    <cellStyle name="Обычный 3 7 2 4 2 3" xfId="17704"/>
    <cellStyle name="Обычный 3 7 2 4 2 3 2" xfId="45989"/>
    <cellStyle name="Обычный 3 7 2 4 2 4" xfId="28258"/>
    <cellStyle name="Обычный 3 7 2 4 2 4 2" xfId="56542"/>
    <cellStyle name="Обычный 3 7 2 4 2 5" xfId="31846"/>
    <cellStyle name="Обычный 3 7 2 4 2 6" xfId="61319"/>
    <cellStyle name="Обычный 3 7 2 4 3" xfId="5850"/>
    <cellStyle name="Обычный 3 7 2 4 3 2" xfId="14277"/>
    <cellStyle name="Обычный 3 7 2 4 3 2 2" xfId="42562"/>
    <cellStyle name="Обычный 3 7 2 4 3 3" xfId="28259"/>
    <cellStyle name="Обычный 3 7 2 4 3 3 2" xfId="56543"/>
    <cellStyle name="Обычный 3 7 2 4 3 4" xfId="34139"/>
    <cellStyle name="Обычный 3 7 2 4 4" xfId="7168"/>
    <cellStyle name="Обычный 3 7 2 4 4 2" xfId="14278"/>
    <cellStyle name="Обычный 3 7 2 4 4 2 2" xfId="42563"/>
    <cellStyle name="Обычный 3 7 2 4 4 3" xfId="28260"/>
    <cellStyle name="Обычный 3 7 2 4 4 3 2" xfId="56544"/>
    <cellStyle name="Обычный 3 7 2 4 4 4" xfId="35455"/>
    <cellStyle name="Обычный 3 7 2 4 5" xfId="14275"/>
    <cellStyle name="Обычный 3 7 2 4 5 2" xfId="42560"/>
    <cellStyle name="Обычный 3 7 2 4 6" xfId="15729"/>
    <cellStyle name="Обычный 3 7 2 4 6 2" xfId="44014"/>
    <cellStyle name="Обычный 3 7 2 4 7" xfId="19998"/>
    <cellStyle name="Обычный 3 7 2 4 7 2" xfId="48282"/>
    <cellStyle name="Обычный 3 7 2 4 8" xfId="21312"/>
    <cellStyle name="Обычный 3 7 2 4 8 2" xfId="49596"/>
    <cellStyle name="Обычный 3 7 2 4 9" xfId="28257"/>
    <cellStyle name="Обычный 3 7 2 4 9 2" xfId="56541"/>
    <cellStyle name="Обычный 3 7 2 5" xfId="1761"/>
    <cellStyle name="Обычный 3 7 2 5 2" xfId="3736"/>
    <cellStyle name="Обычный 3 7 2 5 2 2" xfId="14280"/>
    <cellStyle name="Обычный 3 7 2 5 2 2 2" xfId="42565"/>
    <cellStyle name="Обычный 3 7 2 5 2 3" xfId="17884"/>
    <cellStyle name="Обычный 3 7 2 5 2 3 2" xfId="46169"/>
    <cellStyle name="Обычный 3 7 2 5 2 4" xfId="28262"/>
    <cellStyle name="Обычный 3 7 2 5 2 4 2" xfId="56546"/>
    <cellStyle name="Обычный 3 7 2 5 2 5" xfId="32026"/>
    <cellStyle name="Обычный 3 7 2 5 3" xfId="14279"/>
    <cellStyle name="Обычный 3 7 2 5 3 2" xfId="42564"/>
    <cellStyle name="Обычный 3 7 2 5 4" xfId="15909"/>
    <cellStyle name="Обычный 3 7 2 5 4 2" xfId="44194"/>
    <cellStyle name="Обычный 3 7 2 5 5" xfId="28261"/>
    <cellStyle name="Обычный 3 7 2 5 5 2" xfId="56545"/>
    <cellStyle name="Обычный 3 7 2 5 6" xfId="30051"/>
    <cellStyle name="Обычный 3 7 2 5 7" xfId="61312"/>
    <cellStyle name="Обычный 3 7 2 6" xfId="2419"/>
    <cellStyle name="Обычный 3 7 2 6 2" xfId="14281"/>
    <cellStyle name="Обычный 3 7 2 6 2 2" xfId="42566"/>
    <cellStyle name="Обычный 3 7 2 6 3" xfId="16567"/>
    <cellStyle name="Обычный 3 7 2 6 3 2" xfId="44852"/>
    <cellStyle name="Обычный 3 7 2 6 4" xfId="28263"/>
    <cellStyle name="Обычный 3 7 2 6 4 2" xfId="56547"/>
    <cellStyle name="Обычный 3 7 2 6 5" xfId="30709"/>
    <cellStyle name="Обычный 3 7 2 7" xfId="4393"/>
    <cellStyle name="Обычный 3 7 2 7 2" xfId="14282"/>
    <cellStyle name="Обычный 3 7 2 7 2 2" xfId="42567"/>
    <cellStyle name="Обычный 3 7 2 7 3" xfId="18541"/>
    <cellStyle name="Обычный 3 7 2 7 3 2" xfId="46826"/>
    <cellStyle name="Обычный 3 7 2 7 4" xfId="28264"/>
    <cellStyle name="Обычный 3 7 2 7 4 2" xfId="56548"/>
    <cellStyle name="Обычный 3 7 2 7 5" xfId="32683"/>
    <cellStyle name="Обычный 3 7 2 8" xfId="4556"/>
    <cellStyle name="Обычный 3 7 2 8 2" xfId="14283"/>
    <cellStyle name="Обычный 3 7 2 8 2 2" xfId="42568"/>
    <cellStyle name="Обычный 3 7 2 8 3" xfId="18704"/>
    <cellStyle name="Обычный 3 7 2 8 3 2" xfId="46989"/>
    <cellStyle name="Обычный 3 7 2 8 4" xfId="28265"/>
    <cellStyle name="Обычный 3 7 2 8 4 2" xfId="56549"/>
    <cellStyle name="Обычный 3 7 2 8 5" xfId="32846"/>
    <cellStyle name="Обычный 3 7 2 9" xfId="5843"/>
    <cellStyle name="Обычный 3 7 2 9 2" xfId="14284"/>
    <cellStyle name="Обычный 3 7 2 9 2 2" xfId="42569"/>
    <cellStyle name="Обычный 3 7 2 9 3" xfId="28266"/>
    <cellStyle name="Обычный 3 7 2 9 3 2" xfId="56550"/>
    <cellStyle name="Обычный 3 7 2 9 4" xfId="34132"/>
    <cellStyle name="Обычный 3 7 20" xfId="57012"/>
    <cellStyle name="Обычный 3 7 21" xfId="57306"/>
    <cellStyle name="Обычный 3 7 22" xfId="58611"/>
    <cellStyle name="Обычный 3 7 23" xfId="59957"/>
    <cellStyle name="Обычный 3 7 3" xfId="596"/>
    <cellStyle name="Обычный 3 7 3 10" xfId="19999"/>
    <cellStyle name="Обычный 3 7 3 10 2" xfId="48283"/>
    <cellStyle name="Обычный 3 7 3 11" xfId="21313"/>
    <cellStyle name="Обычный 3 7 3 11 2" xfId="49597"/>
    <cellStyle name="Обычный 3 7 3 12" xfId="28267"/>
    <cellStyle name="Обычный 3 7 3 12 2" xfId="56551"/>
    <cellStyle name="Обычный 3 7 3 13" xfId="28897"/>
    <cellStyle name="Обычный 3 7 3 14" xfId="58620"/>
    <cellStyle name="Обычный 3 7 3 15" xfId="59966"/>
    <cellStyle name="Обычный 3 7 3 2" xfId="934"/>
    <cellStyle name="Обычный 3 7 3 2 10" xfId="21314"/>
    <cellStyle name="Обычный 3 7 3 2 10 2" xfId="49598"/>
    <cellStyle name="Обычный 3 7 3 2 11" xfId="28268"/>
    <cellStyle name="Обычный 3 7 3 2 11 2" xfId="56552"/>
    <cellStyle name="Обычный 3 7 3 2 12" xfId="29226"/>
    <cellStyle name="Обычный 3 7 3 2 13" xfId="58621"/>
    <cellStyle name="Обычный 3 7 3 2 14" xfId="59967"/>
    <cellStyle name="Обычный 3 7 3 2 2" xfId="1585"/>
    <cellStyle name="Обычный 3 7 3 2 2 10" xfId="29876"/>
    <cellStyle name="Обычный 3 7 3 2 2 11" xfId="58622"/>
    <cellStyle name="Обычный 3 7 3 2 2 12" xfId="59968"/>
    <cellStyle name="Обычный 3 7 3 2 2 2" xfId="3561"/>
    <cellStyle name="Обычный 3 7 3 2 2 2 2" xfId="14288"/>
    <cellStyle name="Обычный 3 7 3 2 2 2 2 2" xfId="42573"/>
    <cellStyle name="Обычный 3 7 3 2 2 2 3" xfId="17709"/>
    <cellStyle name="Обычный 3 7 3 2 2 2 3 2" xfId="45994"/>
    <cellStyle name="Обычный 3 7 3 2 2 2 4" xfId="28270"/>
    <cellStyle name="Обычный 3 7 3 2 2 2 4 2" xfId="56554"/>
    <cellStyle name="Обычный 3 7 3 2 2 2 5" xfId="31851"/>
    <cellStyle name="Обычный 3 7 3 2 2 2 6" xfId="61322"/>
    <cellStyle name="Обычный 3 7 3 2 2 3" xfId="5853"/>
    <cellStyle name="Обычный 3 7 3 2 2 3 2" xfId="14289"/>
    <cellStyle name="Обычный 3 7 3 2 2 3 2 2" xfId="42574"/>
    <cellStyle name="Обычный 3 7 3 2 2 3 3" xfId="28271"/>
    <cellStyle name="Обычный 3 7 3 2 2 3 3 2" xfId="56555"/>
    <cellStyle name="Обычный 3 7 3 2 2 3 4" xfId="34142"/>
    <cellStyle name="Обычный 3 7 3 2 2 4" xfId="7171"/>
    <cellStyle name="Обычный 3 7 3 2 2 4 2" xfId="14290"/>
    <cellStyle name="Обычный 3 7 3 2 2 4 2 2" xfId="42575"/>
    <cellStyle name="Обычный 3 7 3 2 2 4 3" xfId="28272"/>
    <cellStyle name="Обычный 3 7 3 2 2 4 3 2" xfId="56556"/>
    <cellStyle name="Обычный 3 7 3 2 2 4 4" xfId="35458"/>
    <cellStyle name="Обычный 3 7 3 2 2 5" xfId="14287"/>
    <cellStyle name="Обычный 3 7 3 2 2 5 2" xfId="42572"/>
    <cellStyle name="Обычный 3 7 3 2 2 6" xfId="15734"/>
    <cellStyle name="Обычный 3 7 3 2 2 6 2" xfId="44019"/>
    <cellStyle name="Обычный 3 7 3 2 2 7" xfId="20001"/>
    <cellStyle name="Обычный 3 7 3 2 2 7 2" xfId="48285"/>
    <cellStyle name="Обычный 3 7 3 2 2 8" xfId="21315"/>
    <cellStyle name="Обычный 3 7 3 2 2 8 2" xfId="49599"/>
    <cellStyle name="Обычный 3 7 3 2 2 9" xfId="28269"/>
    <cellStyle name="Обычный 3 7 3 2 2 9 2" xfId="56553"/>
    <cellStyle name="Обычный 3 7 3 2 3" xfId="2253"/>
    <cellStyle name="Обычный 3 7 3 2 3 2" xfId="4228"/>
    <cellStyle name="Обычный 3 7 3 2 3 2 2" xfId="14292"/>
    <cellStyle name="Обычный 3 7 3 2 3 2 2 2" xfId="42577"/>
    <cellStyle name="Обычный 3 7 3 2 3 2 3" xfId="18376"/>
    <cellStyle name="Обычный 3 7 3 2 3 2 3 2" xfId="46661"/>
    <cellStyle name="Обычный 3 7 3 2 3 2 4" xfId="28274"/>
    <cellStyle name="Обычный 3 7 3 2 3 2 4 2" xfId="56558"/>
    <cellStyle name="Обычный 3 7 3 2 3 2 5" xfId="32518"/>
    <cellStyle name="Обычный 3 7 3 2 3 3" xfId="14291"/>
    <cellStyle name="Обычный 3 7 3 2 3 3 2" xfId="42576"/>
    <cellStyle name="Обычный 3 7 3 2 3 4" xfId="16401"/>
    <cellStyle name="Обычный 3 7 3 2 3 4 2" xfId="44686"/>
    <cellStyle name="Обычный 3 7 3 2 3 5" xfId="28273"/>
    <cellStyle name="Обычный 3 7 3 2 3 5 2" xfId="56557"/>
    <cellStyle name="Обычный 3 7 3 2 3 6" xfId="30543"/>
    <cellStyle name="Обычный 3 7 3 2 3 7" xfId="61321"/>
    <cellStyle name="Обычный 3 7 3 2 4" xfId="2911"/>
    <cellStyle name="Обычный 3 7 3 2 4 2" xfId="14293"/>
    <cellStyle name="Обычный 3 7 3 2 4 2 2" xfId="42578"/>
    <cellStyle name="Обычный 3 7 3 2 4 3" xfId="17059"/>
    <cellStyle name="Обычный 3 7 3 2 4 3 2" xfId="45344"/>
    <cellStyle name="Обычный 3 7 3 2 4 4" xfId="28275"/>
    <cellStyle name="Обычный 3 7 3 2 4 4 2" xfId="56559"/>
    <cellStyle name="Обычный 3 7 3 2 4 5" xfId="31201"/>
    <cellStyle name="Обычный 3 7 3 2 5" xfId="5852"/>
    <cellStyle name="Обычный 3 7 3 2 5 2" xfId="14294"/>
    <cellStyle name="Обычный 3 7 3 2 5 2 2" xfId="42579"/>
    <cellStyle name="Обычный 3 7 3 2 5 3" xfId="28276"/>
    <cellStyle name="Обычный 3 7 3 2 5 3 2" xfId="56560"/>
    <cellStyle name="Обычный 3 7 3 2 5 4" xfId="34141"/>
    <cellStyle name="Обычный 3 7 3 2 6" xfId="7170"/>
    <cellStyle name="Обычный 3 7 3 2 6 2" xfId="14295"/>
    <cellStyle name="Обычный 3 7 3 2 6 2 2" xfId="42580"/>
    <cellStyle name="Обычный 3 7 3 2 6 3" xfId="28277"/>
    <cellStyle name="Обычный 3 7 3 2 6 3 2" xfId="56561"/>
    <cellStyle name="Обычный 3 7 3 2 6 4" xfId="35457"/>
    <cellStyle name="Обычный 3 7 3 2 7" xfId="14286"/>
    <cellStyle name="Обычный 3 7 3 2 7 2" xfId="42571"/>
    <cellStyle name="Обычный 3 7 3 2 8" xfId="15084"/>
    <cellStyle name="Обычный 3 7 3 2 8 2" xfId="43369"/>
    <cellStyle name="Обычный 3 7 3 2 9" xfId="20000"/>
    <cellStyle name="Обычный 3 7 3 2 9 2" xfId="48284"/>
    <cellStyle name="Обычный 3 7 3 3" xfId="1584"/>
    <cellStyle name="Обычный 3 7 3 3 10" xfId="29875"/>
    <cellStyle name="Обычный 3 7 3 3 11" xfId="58623"/>
    <cellStyle name="Обычный 3 7 3 3 12" xfId="59969"/>
    <cellStyle name="Обычный 3 7 3 3 2" xfId="3560"/>
    <cellStyle name="Обычный 3 7 3 3 2 2" xfId="14297"/>
    <cellStyle name="Обычный 3 7 3 3 2 2 2" xfId="42582"/>
    <cellStyle name="Обычный 3 7 3 3 2 3" xfId="17708"/>
    <cellStyle name="Обычный 3 7 3 3 2 3 2" xfId="45993"/>
    <cellStyle name="Обычный 3 7 3 3 2 4" xfId="28279"/>
    <cellStyle name="Обычный 3 7 3 3 2 4 2" xfId="56563"/>
    <cellStyle name="Обычный 3 7 3 3 2 5" xfId="31850"/>
    <cellStyle name="Обычный 3 7 3 3 2 6" xfId="61323"/>
    <cellStyle name="Обычный 3 7 3 3 3" xfId="5854"/>
    <cellStyle name="Обычный 3 7 3 3 3 2" xfId="14298"/>
    <cellStyle name="Обычный 3 7 3 3 3 2 2" xfId="42583"/>
    <cellStyle name="Обычный 3 7 3 3 3 3" xfId="28280"/>
    <cellStyle name="Обычный 3 7 3 3 3 3 2" xfId="56564"/>
    <cellStyle name="Обычный 3 7 3 3 3 4" xfId="34143"/>
    <cellStyle name="Обычный 3 7 3 3 4" xfId="7172"/>
    <cellStyle name="Обычный 3 7 3 3 4 2" xfId="14299"/>
    <cellStyle name="Обычный 3 7 3 3 4 2 2" xfId="42584"/>
    <cellStyle name="Обычный 3 7 3 3 4 3" xfId="28281"/>
    <cellStyle name="Обычный 3 7 3 3 4 3 2" xfId="56565"/>
    <cellStyle name="Обычный 3 7 3 3 4 4" xfId="35459"/>
    <cellStyle name="Обычный 3 7 3 3 5" xfId="14296"/>
    <cellStyle name="Обычный 3 7 3 3 5 2" xfId="42581"/>
    <cellStyle name="Обычный 3 7 3 3 6" xfId="15733"/>
    <cellStyle name="Обычный 3 7 3 3 6 2" xfId="44018"/>
    <cellStyle name="Обычный 3 7 3 3 7" xfId="20002"/>
    <cellStyle name="Обычный 3 7 3 3 7 2" xfId="48286"/>
    <cellStyle name="Обычный 3 7 3 3 8" xfId="21316"/>
    <cellStyle name="Обычный 3 7 3 3 8 2" xfId="49600"/>
    <cellStyle name="Обычный 3 7 3 3 9" xfId="28278"/>
    <cellStyle name="Обычный 3 7 3 3 9 2" xfId="56562"/>
    <cellStyle name="Обычный 3 7 3 4" xfId="1924"/>
    <cellStyle name="Обычный 3 7 3 4 2" xfId="3899"/>
    <cellStyle name="Обычный 3 7 3 4 2 2" xfId="14301"/>
    <cellStyle name="Обычный 3 7 3 4 2 2 2" xfId="42586"/>
    <cellStyle name="Обычный 3 7 3 4 2 3" xfId="18047"/>
    <cellStyle name="Обычный 3 7 3 4 2 3 2" xfId="46332"/>
    <cellStyle name="Обычный 3 7 3 4 2 4" xfId="28283"/>
    <cellStyle name="Обычный 3 7 3 4 2 4 2" xfId="56567"/>
    <cellStyle name="Обычный 3 7 3 4 2 5" xfId="32189"/>
    <cellStyle name="Обычный 3 7 3 4 3" xfId="14300"/>
    <cellStyle name="Обычный 3 7 3 4 3 2" xfId="42585"/>
    <cellStyle name="Обычный 3 7 3 4 4" xfId="16072"/>
    <cellStyle name="Обычный 3 7 3 4 4 2" xfId="44357"/>
    <cellStyle name="Обычный 3 7 3 4 5" xfId="28282"/>
    <cellStyle name="Обычный 3 7 3 4 5 2" xfId="56566"/>
    <cellStyle name="Обычный 3 7 3 4 6" xfId="30214"/>
    <cellStyle name="Обычный 3 7 3 4 7" xfId="61320"/>
    <cellStyle name="Обычный 3 7 3 5" xfId="2582"/>
    <cellStyle name="Обычный 3 7 3 5 2" xfId="14302"/>
    <cellStyle name="Обычный 3 7 3 5 2 2" xfId="42587"/>
    <cellStyle name="Обычный 3 7 3 5 3" xfId="16730"/>
    <cellStyle name="Обычный 3 7 3 5 3 2" xfId="45015"/>
    <cellStyle name="Обычный 3 7 3 5 4" xfId="28284"/>
    <cellStyle name="Обычный 3 7 3 5 4 2" xfId="56568"/>
    <cellStyle name="Обычный 3 7 3 5 5" xfId="30872"/>
    <cellStyle name="Обычный 3 7 3 6" xfId="5851"/>
    <cellStyle name="Обычный 3 7 3 6 2" xfId="14303"/>
    <cellStyle name="Обычный 3 7 3 6 2 2" xfId="42588"/>
    <cellStyle name="Обычный 3 7 3 6 3" xfId="28285"/>
    <cellStyle name="Обычный 3 7 3 6 3 2" xfId="56569"/>
    <cellStyle name="Обычный 3 7 3 6 4" xfId="34140"/>
    <cellStyle name="Обычный 3 7 3 7" xfId="7169"/>
    <cellStyle name="Обычный 3 7 3 7 2" xfId="14304"/>
    <cellStyle name="Обычный 3 7 3 7 2 2" xfId="42589"/>
    <cellStyle name="Обычный 3 7 3 7 3" xfId="28286"/>
    <cellStyle name="Обычный 3 7 3 7 3 2" xfId="56570"/>
    <cellStyle name="Обычный 3 7 3 7 4" xfId="35456"/>
    <cellStyle name="Обычный 3 7 3 8" xfId="14285"/>
    <cellStyle name="Обычный 3 7 3 8 2" xfId="42570"/>
    <cellStyle name="Обычный 3 7 3 9" xfId="14755"/>
    <cellStyle name="Обычный 3 7 3 9 2" xfId="43040"/>
    <cellStyle name="Обычный 3 7 4" xfId="768"/>
    <cellStyle name="Обычный 3 7 4 10" xfId="21317"/>
    <cellStyle name="Обычный 3 7 4 10 2" xfId="49601"/>
    <cellStyle name="Обычный 3 7 4 11" xfId="28287"/>
    <cellStyle name="Обычный 3 7 4 11 2" xfId="56571"/>
    <cellStyle name="Обычный 3 7 4 12" xfId="29062"/>
    <cellStyle name="Обычный 3 7 4 13" xfId="58624"/>
    <cellStyle name="Обычный 3 7 4 14" xfId="59970"/>
    <cellStyle name="Обычный 3 7 4 2" xfId="1586"/>
    <cellStyle name="Обычный 3 7 4 2 10" xfId="29877"/>
    <cellStyle name="Обычный 3 7 4 2 11" xfId="58625"/>
    <cellStyle name="Обычный 3 7 4 2 12" xfId="59971"/>
    <cellStyle name="Обычный 3 7 4 2 2" xfId="3562"/>
    <cellStyle name="Обычный 3 7 4 2 2 2" xfId="14307"/>
    <cellStyle name="Обычный 3 7 4 2 2 2 2" xfId="42592"/>
    <cellStyle name="Обычный 3 7 4 2 2 3" xfId="17710"/>
    <cellStyle name="Обычный 3 7 4 2 2 3 2" xfId="45995"/>
    <cellStyle name="Обычный 3 7 4 2 2 4" xfId="28289"/>
    <cellStyle name="Обычный 3 7 4 2 2 4 2" xfId="56573"/>
    <cellStyle name="Обычный 3 7 4 2 2 5" xfId="31852"/>
    <cellStyle name="Обычный 3 7 4 2 2 6" xfId="61325"/>
    <cellStyle name="Обычный 3 7 4 2 3" xfId="5856"/>
    <cellStyle name="Обычный 3 7 4 2 3 2" xfId="14308"/>
    <cellStyle name="Обычный 3 7 4 2 3 2 2" xfId="42593"/>
    <cellStyle name="Обычный 3 7 4 2 3 3" xfId="28290"/>
    <cellStyle name="Обычный 3 7 4 2 3 3 2" xfId="56574"/>
    <cellStyle name="Обычный 3 7 4 2 3 4" xfId="34145"/>
    <cellStyle name="Обычный 3 7 4 2 4" xfId="7174"/>
    <cellStyle name="Обычный 3 7 4 2 4 2" xfId="14309"/>
    <cellStyle name="Обычный 3 7 4 2 4 2 2" xfId="42594"/>
    <cellStyle name="Обычный 3 7 4 2 4 3" xfId="28291"/>
    <cellStyle name="Обычный 3 7 4 2 4 3 2" xfId="56575"/>
    <cellStyle name="Обычный 3 7 4 2 4 4" xfId="35461"/>
    <cellStyle name="Обычный 3 7 4 2 5" xfId="14306"/>
    <cellStyle name="Обычный 3 7 4 2 5 2" xfId="42591"/>
    <cellStyle name="Обычный 3 7 4 2 6" xfId="15735"/>
    <cellStyle name="Обычный 3 7 4 2 6 2" xfId="44020"/>
    <cellStyle name="Обычный 3 7 4 2 7" xfId="20004"/>
    <cellStyle name="Обычный 3 7 4 2 7 2" xfId="48288"/>
    <cellStyle name="Обычный 3 7 4 2 8" xfId="21318"/>
    <cellStyle name="Обычный 3 7 4 2 8 2" xfId="49602"/>
    <cellStyle name="Обычный 3 7 4 2 9" xfId="28288"/>
    <cellStyle name="Обычный 3 7 4 2 9 2" xfId="56572"/>
    <cellStyle name="Обычный 3 7 4 3" xfId="2089"/>
    <cellStyle name="Обычный 3 7 4 3 2" xfId="4064"/>
    <cellStyle name="Обычный 3 7 4 3 2 2" xfId="14311"/>
    <cellStyle name="Обычный 3 7 4 3 2 2 2" xfId="42596"/>
    <cellStyle name="Обычный 3 7 4 3 2 3" xfId="18212"/>
    <cellStyle name="Обычный 3 7 4 3 2 3 2" xfId="46497"/>
    <cellStyle name="Обычный 3 7 4 3 2 4" xfId="28293"/>
    <cellStyle name="Обычный 3 7 4 3 2 4 2" xfId="56577"/>
    <cellStyle name="Обычный 3 7 4 3 2 5" xfId="32354"/>
    <cellStyle name="Обычный 3 7 4 3 3" xfId="14310"/>
    <cellStyle name="Обычный 3 7 4 3 3 2" xfId="42595"/>
    <cellStyle name="Обычный 3 7 4 3 4" xfId="16237"/>
    <cellStyle name="Обычный 3 7 4 3 4 2" xfId="44522"/>
    <cellStyle name="Обычный 3 7 4 3 5" xfId="28292"/>
    <cellStyle name="Обычный 3 7 4 3 5 2" xfId="56576"/>
    <cellStyle name="Обычный 3 7 4 3 6" xfId="30379"/>
    <cellStyle name="Обычный 3 7 4 3 7" xfId="61324"/>
    <cellStyle name="Обычный 3 7 4 4" xfId="2747"/>
    <cellStyle name="Обычный 3 7 4 4 2" xfId="14312"/>
    <cellStyle name="Обычный 3 7 4 4 2 2" xfId="42597"/>
    <cellStyle name="Обычный 3 7 4 4 3" xfId="16895"/>
    <cellStyle name="Обычный 3 7 4 4 3 2" xfId="45180"/>
    <cellStyle name="Обычный 3 7 4 4 4" xfId="28294"/>
    <cellStyle name="Обычный 3 7 4 4 4 2" xfId="56578"/>
    <cellStyle name="Обычный 3 7 4 4 5" xfId="31037"/>
    <cellStyle name="Обычный 3 7 4 5" xfId="5855"/>
    <cellStyle name="Обычный 3 7 4 5 2" xfId="14313"/>
    <cellStyle name="Обычный 3 7 4 5 2 2" xfId="42598"/>
    <cellStyle name="Обычный 3 7 4 5 3" xfId="28295"/>
    <cellStyle name="Обычный 3 7 4 5 3 2" xfId="56579"/>
    <cellStyle name="Обычный 3 7 4 5 4" xfId="34144"/>
    <cellStyle name="Обычный 3 7 4 6" xfId="7173"/>
    <cellStyle name="Обычный 3 7 4 6 2" xfId="14314"/>
    <cellStyle name="Обычный 3 7 4 6 2 2" xfId="42599"/>
    <cellStyle name="Обычный 3 7 4 6 3" xfId="28296"/>
    <cellStyle name="Обычный 3 7 4 6 3 2" xfId="56580"/>
    <cellStyle name="Обычный 3 7 4 6 4" xfId="35460"/>
    <cellStyle name="Обычный 3 7 4 7" xfId="14305"/>
    <cellStyle name="Обычный 3 7 4 7 2" xfId="42590"/>
    <cellStyle name="Обычный 3 7 4 8" xfId="14920"/>
    <cellStyle name="Обычный 3 7 4 8 2" xfId="43205"/>
    <cellStyle name="Обычный 3 7 4 9" xfId="20003"/>
    <cellStyle name="Обычный 3 7 4 9 2" xfId="48287"/>
    <cellStyle name="Обычный 3 7 5" xfId="1579"/>
    <cellStyle name="Обычный 3 7 5 10" xfId="29870"/>
    <cellStyle name="Обычный 3 7 5 11" xfId="58626"/>
    <cellStyle name="Обычный 3 7 5 12" xfId="59972"/>
    <cellStyle name="Обычный 3 7 5 2" xfId="3555"/>
    <cellStyle name="Обычный 3 7 5 2 2" xfId="14316"/>
    <cellStyle name="Обычный 3 7 5 2 2 2" xfId="42601"/>
    <cellStyle name="Обычный 3 7 5 2 3" xfId="17703"/>
    <cellStyle name="Обычный 3 7 5 2 3 2" xfId="45988"/>
    <cellStyle name="Обычный 3 7 5 2 4" xfId="28298"/>
    <cellStyle name="Обычный 3 7 5 2 4 2" xfId="56582"/>
    <cellStyle name="Обычный 3 7 5 2 5" xfId="31845"/>
    <cellStyle name="Обычный 3 7 5 2 6" xfId="61326"/>
    <cellStyle name="Обычный 3 7 5 3" xfId="5857"/>
    <cellStyle name="Обычный 3 7 5 3 2" xfId="14317"/>
    <cellStyle name="Обычный 3 7 5 3 2 2" xfId="42602"/>
    <cellStyle name="Обычный 3 7 5 3 3" xfId="28299"/>
    <cellStyle name="Обычный 3 7 5 3 3 2" xfId="56583"/>
    <cellStyle name="Обычный 3 7 5 3 4" xfId="34146"/>
    <cellStyle name="Обычный 3 7 5 4" xfId="7175"/>
    <cellStyle name="Обычный 3 7 5 4 2" xfId="14318"/>
    <cellStyle name="Обычный 3 7 5 4 2 2" xfId="42603"/>
    <cellStyle name="Обычный 3 7 5 4 3" xfId="28300"/>
    <cellStyle name="Обычный 3 7 5 4 3 2" xfId="56584"/>
    <cellStyle name="Обычный 3 7 5 4 4" xfId="35462"/>
    <cellStyle name="Обычный 3 7 5 5" xfId="14315"/>
    <cellStyle name="Обычный 3 7 5 5 2" xfId="42600"/>
    <cellStyle name="Обычный 3 7 5 6" xfId="15728"/>
    <cellStyle name="Обычный 3 7 5 6 2" xfId="44013"/>
    <cellStyle name="Обычный 3 7 5 7" xfId="20005"/>
    <cellStyle name="Обычный 3 7 5 7 2" xfId="48289"/>
    <cellStyle name="Обычный 3 7 5 8" xfId="21319"/>
    <cellStyle name="Обычный 3 7 5 8 2" xfId="49603"/>
    <cellStyle name="Обычный 3 7 5 9" xfId="28297"/>
    <cellStyle name="Обычный 3 7 5 9 2" xfId="56581"/>
    <cellStyle name="Обычный 3 7 6" xfId="1760"/>
    <cellStyle name="Обычный 3 7 6 2" xfId="3735"/>
    <cellStyle name="Обычный 3 7 6 2 2" xfId="14320"/>
    <cellStyle name="Обычный 3 7 6 2 2 2" xfId="42605"/>
    <cellStyle name="Обычный 3 7 6 2 3" xfId="17883"/>
    <cellStyle name="Обычный 3 7 6 2 3 2" xfId="46168"/>
    <cellStyle name="Обычный 3 7 6 2 4" xfId="28302"/>
    <cellStyle name="Обычный 3 7 6 2 4 2" xfId="56586"/>
    <cellStyle name="Обычный 3 7 6 2 5" xfId="32025"/>
    <cellStyle name="Обычный 3 7 6 3" xfId="14319"/>
    <cellStyle name="Обычный 3 7 6 3 2" xfId="42604"/>
    <cellStyle name="Обычный 3 7 6 4" xfId="15908"/>
    <cellStyle name="Обычный 3 7 6 4 2" xfId="44193"/>
    <cellStyle name="Обычный 3 7 6 5" xfId="28301"/>
    <cellStyle name="Обычный 3 7 6 5 2" xfId="56585"/>
    <cellStyle name="Обычный 3 7 6 6" xfId="30050"/>
    <cellStyle name="Обычный 3 7 6 7" xfId="61311"/>
    <cellStyle name="Обычный 3 7 7" xfId="2418"/>
    <cellStyle name="Обычный 3 7 7 2" xfId="14321"/>
    <cellStyle name="Обычный 3 7 7 2 2" xfId="42606"/>
    <cellStyle name="Обычный 3 7 7 3" xfId="16566"/>
    <cellStyle name="Обычный 3 7 7 3 2" xfId="44851"/>
    <cellStyle name="Обычный 3 7 7 4" xfId="28303"/>
    <cellStyle name="Обычный 3 7 7 4 2" xfId="56587"/>
    <cellStyle name="Обычный 3 7 7 5" xfId="30708"/>
    <cellStyle name="Обычный 3 7 8" xfId="4392"/>
    <cellStyle name="Обычный 3 7 8 2" xfId="14322"/>
    <cellStyle name="Обычный 3 7 8 2 2" xfId="42607"/>
    <cellStyle name="Обычный 3 7 8 3" xfId="18540"/>
    <cellStyle name="Обычный 3 7 8 3 2" xfId="46825"/>
    <cellStyle name="Обычный 3 7 8 4" xfId="28304"/>
    <cellStyle name="Обычный 3 7 8 4 2" xfId="56588"/>
    <cellStyle name="Обычный 3 7 8 5" xfId="32682"/>
    <cellStyle name="Обычный 3 7 9" xfId="4555"/>
    <cellStyle name="Обычный 3 7 9 2" xfId="14323"/>
    <cellStyle name="Обычный 3 7 9 2 2" xfId="42608"/>
    <cellStyle name="Обычный 3 7 9 3" xfId="18703"/>
    <cellStyle name="Обычный 3 7 9 3 2" xfId="46988"/>
    <cellStyle name="Обычный 3 7 9 4" xfId="28305"/>
    <cellStyle name="Обычный 3 7 9 4 2" xfId="56589"/>
    <cellStyle name="Обычный 3 7 9 5" xfId="32845"/>
    <cellStyle name="Обычный 3 8" xfId="357"/>
    <cellStyle name="Обычный 3 8 10" xfId="7176"/>
    <cellStyle name="Обычный 3 8 10 2" xfId="14325"/>
    <cellStyle name="Обычный 3 8 10 2 2" xfId="42610"/>
    <cellStyle name="Обычный 3 8 10 3" xfId="28307"/>
    <cellStyle name="Обычный 3 8 10 3 2" xfId="56591"/>
    <cellStyle name="Обычный 3 8 10 4" xfId="35463"/>
    <cellStyle name="Обычный 3 8 11" xfId="7356"/>
    <cellStyle name="Обычный 3 8 11 2" xfId="14326"/>
    <cellStyle name="Обычный 3 8 11 2 2" xfId="42611"/>
    <cellStyle name="Обычный 3 8 11 3" xfId="28308"/>
    <cellStyle name="Обычный 3 8 11 3 2" xfId="56592"/>
    <cellStyle name="Обычный 3 8 11 4" xfId="35641"/>
    <cellStyle name="Обычный 3 8 12" xfId="14324"/>
    <cellStyle name="Обычный 3 8 12 2" xfId="42609"/>
    <cellStyle name="Обычный 3 8 13" xfId="14593"/>
    <cellStyle name="Обычный 3 8 13 2" xfId="42878"/>
    <cellStyle name="Обычный 3 8 14" xfId="18867"/>
    <cellStyle name="Обычный 3 8 14 2" xfId="47151"/>
    <cellStyle name="Обычный 3 8 15" xfId="21320"/>
    <cellStyle name="Обычный 3 8 15 2" xfId="49604"/>
    <cellStyle name="Обычный 3 8 16" xfId="28306"/>
    <cellStyle name="Обычный 3 8 16 2" xfId="56590"/>
    <cellStyle name="Обычный 3 8 17" xfId="28570"/>
    <cellStyle name="Обычный 3 8 17 2" xfId="56854"/>
    <cellStyle name="Обычный 3 8 18" xfId="28735"/>
    <cellStyle name="Обычный 3 8 19" xfId="57014"/>
    <cellStyle name="Обычный 3 8 2" xfId="598"/>
    <cellStyle name="Обычный 3 8 2 10" xfId="20006"/>
    <cellStyle name="Обычный 3 8 2 10 2" xfId="48290"/>
    <cellStyle name="Обычный 3 8 2 11" xfId="21321"/>
    <cellStyle name="Обычный 3 8 2 11 2" xfId="49605"/>
    <cellStyle name="Обычный 3 8 2 12" xfId="28309"/>
    <cellStyle name="Обычный 3 8 2 12 2" xfId="56593"/>
    <cellStyle name="Обычный 3 8 2 13" xfId="28899"/>
    <cellStyle name="Обычный 3 8 2 14" xfId="58628"/>
    <cellStyle name="Обычный 3 8 2 15" xfId="59974"/>
    <cellStyle name="Обычный 3 8 2 2" xfId="936"/>
    <cellStyle name="Обычный 3 8 2 2 10" xfId="21322"/>
    <cellStyle name="Обычный 3 8 2 2 10 2" xfId="49606"/>
    <cellStyle name="Обычный 3 8 2 2 11" xfId="28310"/>
    <cellStyle name="Обычный 3 8 2 2 11 2" xfId="56594"/>
    <cellStyle name="Обычный 3 8 2 2 12" xfId="29228"/>
    <cellStyle name="Обычный 3 8 2 2 13" xfId="58629"/>
    <cellStyle name="Обычный 3 8 2 2 14" xfId="59975"/>
    <cellStyle name="Обычный 3 8 2 2 2" xfId="1589"/>
    <cellStyle name="Обычный 3 8 2 2 2 10" xfId="29880"/>
    <cellStyle name="Обычный 3 8 2 2 2 11" xfId="58630"/>
    <cellStyle name="Обычный 3 8 2 2 2 12" xfId="59976"/>
    <cellStyle name="Обычный 3 8 2 2 2 2" xfId="3565"/>
    <cellStyle name="Обычный 3 8 2 2 2 2 2" xfId="14330"/>
    <cellStyle name="Обычный 3 8 2 2 2 2 2 2" xfId="42615"/>
    <cellStyle name="Обычный 3 8 2 2 2 2 3" xfId="17713"/>
    <cellStyle name="Обычный 3 8 2 2 2 2 3 2" xfId="45998"/>
    <cellStyle name="Обычный 3 8 2 2 2 2 4" xfId="28312"/>
    <cellStyle name="Обычный 3 8 2 2 2 2 4 2" xfId="56596"/>
    <cellStyle name="Обычный 3 8 2 2 2 2 5" xfId="31855"/>
    <cellStyle name="Обычный 3 8 2 2 2 2 6" xfId="61330"/>
    <cellStyle name="Обычный 3 8 2 2 2 3" xfId="5861"/>
    <cellStyle name="Обычный 3 8 2 2 2 3 2" xfId="14331"/>
    <cellStyle name="Обычный 3 8 2 2 2 3 2 2" xfId="42616"/>
    <cellStyle name="Обычный 3 8 2 2 2 3 3" xfId="28313"/>
    <cellStyle name="Обычный 3 8 2 2 2 3 3 2" xfId="56597"/>
    <cellStyle name="Обычный 3 8 2 2 2 3 4" xfId="34150"/>
    <cellStyle name="Обычный 3 8 2 2 2 4" xfId="7179"/>
    <cellStyle name="Обычный 3 8 2 2 2 4 2" xfId="14332"/>
    <cellStyle name="Обычный 3 8 2 2 2 4 2 2" xfId="42617"/>
    <cellStyle name="Обычный 3 8 2 2 2 4 3" xfId="28314"/>
    <cellStyle name="Обычный 3 8 2 2 2 4 3 2" xfId="56598"/>
    <cellStyle name="Обычный 3 8 2 2 2 4 4" xfId="35466"/>
    <cellStyle name="Обычный 3 8 2 2 2 5" xfId="14329"/>
    <cellStyle name="Обычный 3 8 2 2 2 5 2" xfId="42614"/>
    <cellStyle name="Обычный 3 8 2 2 2 6" xfId="15738"/>
    <cellStyle name="Обычный 3 8 2 2 2 6 2" xfId="44023"/>
    <cellStyle name="Обычный 3 8 2 2 2 7" xfId="20008"/>
    <cellStyle name="Обычный 3 8 2 2 2 7 2" xfId="48292"/>
    <cellStyle name="Обычный 3 8 2 2 2 8" xfId="21323"/>
    <cellStyle name="Обычный 3 8 2 2 2 8 2" xfId="49607"/>
    <cellStyle name="Обычный 3 8 2 2 2 9" xfId="28311"/>
    <cellStyle name="Обычный 3 8 2 2 2 9 2" xfId="56595"/>
    <cellStyle name="Обычный 3 8 2 2 3" xfId="2255"/>
    <cellStyle name="Обычный 3 8 2 2 3 2" xfId="4230"/>
    <cellStyle name="Обычный 3 8 2 2 3 2 2" xfId="14334"/>
    <cellStyle name="Обычный 3 8 2 2 3 2 2 2" xfId="42619"/>
    <cellStyle name="Обычный 3 8 2 2 3 2 3" xfId="18378"/>
    <cellStyle name="Обычный 3 8 2 2 3 2 3 2" xfId="46663"/>
    <cellStyle name="Обычный 3 8 2 2 3 2 4" xfId="28316"/>
    <cellStyle name="Обычный 3 8 2 2 3 2 4 2" xfId="56600"/>
    <cellStyle name="Обычный 3 8 2 2 3 2 5" xfId="32520"/>
    <cellStyle name="Обычный 3 8 2 2 3 3" xfId="14333"/>
    <cellStyle name="Обычный 3 8 2 2 3 3 2" xfId="42618"/>
    <cellStyle name="Обычный 3 8 2 2 3 4" xfId="16403"/>
    <cellStyle name="Обычный 3 8 2 2 3 4 2" xfId="44688"/>
    <cellStyle name="Обычный 3 8 2 2 3 5" xfId="28315"/>
    <cellStyle name="Обычный 3 8 2 2 3 5 2" xfId="56599"/>
    <cellStyle name="Обычный 3 8 2 2 3 6" xfId="30545"/>
    <cellStyle name="Обычный 3 8 2 2 3 7" xfId="61329"/>
    <cellStyle name="Обычный 3 8 2 2 4" xfId="2913"/>
    <cellStyle name="Обычный 3 8 2 2 4 2" xfId="14335"/>
    <cellStyle name="Обычный 3 8 2 2 4 2 2" xfId="42620"/>
    <cellStyle name="Обычный 3 8 2 2 4 3" xfId="17061"/>
    <cellStyle name="Обычный 3 8 2 2 4 3 2" xfId="45346"/>
    <cellStyle name="Обычный 3 8 2 2 4 4" xfId="28317"/>
    <cellStyle name="Обычный 3 8 2 2 4 4 2" xfId="56601"/>
    <cellStyle name="Обычный 3 8 2 2 4 5" xfId="31203"/>
    <cellStyle name="Обычный 3 8 2 2 5" xfId="5860"/>
    <cellStyle name="Обычный 3 8 2 2 5 2" xfId="14336"/>
    <cellStyle name="Обычный 3 8 2 2 5 2 2" xfId="42621"/>
    <cellStyle name="Обычный 3 8 2 2 5 3" xfId="28318"/>
    <cellStyle name="Обычный 3 8 2 2 5 3 2" xfId="56602"/>
    <cellStyle name="Обычный 3 8 2 2 5 4" xfId="34149"/>
    <cellStyle name="Обычный 3 8 2 2 6" xfId="7178"/>
    <cellStyle name="Обычный 3 8 2 2 6 2" xfId="14337"/>
    <cellStyle name="Обычный 3 8 2 2 6 2 2" xfId="42622"/>
    <cellStyle name="Обычный 3 8 2 2 6 3" xfId="28319"/>
    <cellStyle name="Обычный 3 8 2 2 6 3 2" xfId="56603"/>
    <cellStyle name="Обычный 3 8 2 2 6 4" xfId="35465"/>
    <cellStyle name="Обычный 3 8 2 2 7" xfId="14328"/>
    <cellStyle name="Обычный 3 8 2 2 7 2" xfId="42613"/>
    <cellStyle name="Обычный 3 8 2 2 8" xfId="15086"/>
    <cellStyle name="Обычный 3 8 2 2 8 2" xfId="43371"/>
    <cellStyle name="Обычный 3 8 2 2 9" xfId="20007"/>
    <cellStyle name="Обычный 3 8 2 2 9 2" xfId="48291"/>
    <cellStyle name="Обычный 3 8 2 3" xfId="1588"/>
    <cellStyle name="Обычный 3 8 2 3 10" xfId="29879"/>
    <cellStyle name="Обычный 3 8 2 3 11" xfId="58631"/>
    <cellStyle name="Обычный 3 8 2 3 12" xfId="59977"/>
    <cellStyle name="Обычный 3 8 2 3 2" xfId="3564"/>
    <cellStyle name="Обычный 3 8 2 3 2 2" xfId="14339"/>
    <cellStyle name="Обычный 3 8 2 3 2 2 2" xfId="42624"/>
    <cellStyle name="Обычный 3 8 2 3 2 3" xfId="17712"/>
    <cellStyle name="Обычный 3 8 2 3 2 3 2" xfId="45997"/>
    <cellStyle name="Обычный 3 8 2 3 2 4" xfId="28321"/>
    <cellStyle name="Обычный 3 8 2 3 2 4 2" xfId="56605"/>
    <cellStyle name="Обычный 3 8 2 3 2 5" xfId="31854"/>
    <cellStyle name="Обычный 3 8 2 3 2 6" xfId="61331"/>
    <cellStyle name="Обычный 3 8 2 3 3" xfId="5862"/>
    <cellStyle name="Обычный 3 8 2 3 3 2" xfId="14340"/>
    <cellStyle name="Обычный 3 8 2 3 3 2 2" xfId="42625"/>
    <cellStyle name="Обычный 3 8 2 3 3 3" xfId="28322"/>
    <cellStyle name="Обычный 3 8 2 3 3 3 2" xfId="56606"/>
    <cellStyle name="Обычный 3 8 2 3 3 4" xfId="34151"/>
    <cellStyle name="Обычный 3 8 2 3 4" xfId="7180"/>
    <cellStyle name="Обычный 3 8 2 3 4 2" xfId="14341"/>
    <cellStyle name="Обычный 3 8 2 3 4 2 2" xfId="42626"/>
    <cellStyle name="Обычный 3 8 2 3 4 3" xfId="28323"/>
    <cellStyle name="Обычный 3 8 2 3 4 3 2" xfId="56607"/>
    <cellStyle name="Обычный 3 8 2 3 4 4" xfId="35467"/>
    <cellStyle name="Обычный 3 8 2 3 5" xfId="14338"/>
    <cellStyle name="Обычный 3 8 2 3 5 2" xfId="42623"/>
    <cellStyle name="Обычный 3 8 2 3 6" xfId="15737"/>
    <cellStyle name="Обычный 3 8 2 3 6 2" xfId="44022"/>
    <cellStyle name="Обычный 3 8 2 3 7" xfId="20009"/>
    <cellStyle name="Обычный 3 8 2 3 7 2" xfId="48293"/>
    <cellStyle name="Обычный 3 8 2 3 8" xfId="21324"/>
    <cellStyle name="Обычный 3 8 2 3 8 2" xfId="49608"/>
    <cellStyle name="Обычный 3 8 2 3 9" xfId="28320"/>
    <cellStyle name="Обычный 3 8 2 3 9 2" xfId="56604"/>
    <cellStyle name="Обычный 3 8 2 4" xfId="1926"/>
    <cellStyle name="Обычный 3 8 2 4 2" xfId="3901"/>
    <cellStyle name="Обычный 3 8 2 4 2 2" xfId="14343"/>
    <cellStyle name="Обычный 3 8 2 4 2 2 2" xfId="42628"/>
    <cellStyle name="Обычный 3 8 2 4 2 3" xfId="18049"/>
    <cellStyle name="Обычный 3 8 2 4 2 3 2" xfId="46334"/>
    <cellStyle name="Обычный 3 8 2 4 2 4" xfId="28325"/>
    <cellStyle name="Обычный 3 8 2 4 2 4 2" xfId="56609"/>
    <cellStyle name="Обычный 3 8 2 4 2 5" xfId="32191"/>
    <cellStyle name="Обычный 3 8 2 4 3" xfId="14342"/>
    <cellStyle name="Обычный 3 8 2 4 3 2" xfId="42627"/>
    <cellStyle name="Обычный 3 8 2 4 4" xfId="16074"/>
    <cellStyle name="Обычный 3 8 2 4 4 2" xfId="44359"/>
    <cellStyle name="Обычный 3 8 2 4 5" xfId="28324"/>
    <cellStyle name="Обычный 3 8 2 4 5 2" xfId="56608"/>
    <cellStyle name="Обычный 3 8 2 4 6" xfId="30216"/>
    <cellStyle name="Обычный 3 8 2 4 7" xfId="61328"/>
    <cellStyle name="Обычный 3 8 2 5" xfId="2584"/>
    <cellStyle name="Обычный 3 8 2 5 2" xfId="14344"/>
    <cellStyle name="Обычный 3 8 2 5 2 2" xfId="42629"/>
    <cellStyle name="Обычный 3 8 2 5 3" xfId="16732"/>
    <cellStyle name="Обычный 3 8 2 5 3 2" xfId="45017"/>
    <cellStyle name="Обычный 3 8 2 5 4" xfId="28326"/>
    <cellStyle name="Обычный 3 8 2 5 4 2" xfId="56610"/>
    <cellStyle name="Обычный 3 8 2 5 5" xfId="30874"/>
    <cellStyle name="Обычный 3 8 2 6" xfId="5859"/>
    <cellStyle name="Обычный 3 8 2 6 2" xfId="14345"/>
    <cellStyle name="Обычный 3 8 2 6 2 2" xfId="42630"/>
    <cellStyle name="Обычный 3 8 2 6 3" xfId="28327"/>
    <cellStyle name="Обычный 3 8 2 6 3 2" xfId="56611"/>
    <cellStyle name="Обычный 3 8 2 6 4" xfId="34148"/>
    <cellStyle name="Обычный 3 8 2 7" xfId="7177"/>
    <cellStyle name="Обычный 3 8 2 7 2" xfId="14346"/>
    <cellStyle name="Обычный 3 8 2 7 2 2" xfId="42631"/>
    <cellStyle name="Обычный 3 8 2 7 3" xfId="28328"/>
    <cellStyle name="Обычный 3 8 2 7 3 2" xfId="56612"/>
    <cellStyle name="Обычный 3 8 2 7 4" xfId="35464"/>
    <cellStyle name="Обычный 3 8 2 8" xfId="14327"/>
    <cellStyle name="Обычный 3 8 2 8 2" xfId="42612"/>
    <cellStyle name="Обычный 3 8 2 9" xfId="14757"/>
    <cellStyle name="Обычный 3 8 2 9 2" xfId="43042"/>
    <cellStyle name="Обычный 3 8 20" xfId="57308"/>
    <cellStyle name="Обычный 3 8 21" xfId="58627"/>
    <cellStyle name="Обычный 3 8 22" xfId="59973"/>
    <cellStyle name="Обычный 3 8 3" xfId="770"/>
    <cellStyle name="Обычный 3 8 3 10" xfId="21325"/>
    <cellStyle name="Обычный 3 8 3 10 2" xfId="49609"/>
    <cellStyle name="Обычный 3 8 3 11" xfId="28329"/>
    <cellStyle name="Обычный 3 8 3 11 2" xfId="56613"/>
    <cellStyle name="Обычный 3 8 3 12" xfId="29064"/>
    <cellStyle name="Обычный 3 8 3 13" xfId="58632"/>
    <cellStyle name="Обычный 3 8 3 14" xfId="59978"/>
    <cellStyle name="Обычный 3 8 3 2" xfId="1590"/>
    <cellStyle name="Обычный 3 8 3 2 10" xfId="29881"/>
    <cellStyle name="Обычный 3 8 3 2 11" xfId="58633"/>
    <cellStyle name="Обычный 3 8 3 2 12" xfId="59979"/>
    <cellStyle name="Обычный 3 8 3 2 2" xfId="3566"/>
    <cellStyle name="Обычный 3 8 3 2 2 2" xfId="14349"/>
    <cellStyle name="Обычный 3 8 3 2 2 2 2" xfId="42634"/>
    <cellStyle name="Обычный 3 8 3 2 2 3" xfId="17714"/>
    <cellStyle name="Обычный 3 8 3 2 2 3 2" xfId="45999"/>
    <cellStyle name="Обычный 3 8 3 2 2 4" xfId="28331"/>
    <cellStyle name="Обычный 3 8 3 2 2 4 2" xfId="56615"/>
    <cellStyle name="Обычный 3 8 3 2 2 5" xfId="31856"/>
    <cellStyle name="Обычный 3 8 3 2 2 6" xfId="61333"/>
    <cellStyle name="Обычный 3 8 3 2 3" xfId="5864"/>
    <cellStyle name="Обычный 3 8 3 2 3 2" xfId="14350"/>
    <cellStyle name="Обычный 3 8 3 2 3 2 2" xfId="42635"/>
    <cellStyle name="Обычный 3 8 3 2 3 3" xfId="28332"/>
    <cellStyle name="Обычный 3 8 3 2 3 3 2" xfId="56616"/>
    <cellStyle name="Обычный 3 8 3 2 3 4" xfId="34153"/>
    <cellStyle name="Обычный 3 8 3 2 4" xfId="7182"/>
    <cellStyle name="Обычный 3 8 3 2 4 2" xfId="14351"/>
    <cellStyle name="Обычный 3 8 3 2 4 2 2" xfId="42636"/>
    <cellStyle name="Обычный 3 8 3 2 4 3" xfId="28333"/>
    <cellStyle name="Обычный 3 8 3 2 4 3 2" xfId="56617"/>
    <cellStyle name="Обычный 3 8 3 2 4 4" xfId="35469"/>
    <cellStyle name="Обычный 3 8 3 2 5" xfId="14348"/>
    <cellStyle name="Обычный 3 8 3 2 5 2" xfId="42633"/>
    <cellStyle name="Обычный 3 8 3 2 6" xfId="15739"/>
    <cellStyle name="Обычный 3 8 3 2 6 2" xfId="44024"/>
    <cellStyle name="Обычный 3 8 3 2 7" xfId="20011"/>
    <cellStyle name="Обычный 3 8 3 2 7 2" xfId="48295"/>
    <cellStyle name="Обычный 3 8 3 2 8" xfId="21326"/>
    <cellStyle name="Обычный 3 8 3 2 8 2" xfId="49610"/>
    <cellStyle name="Обычный 3 8 3 2 9" xfId="28330"/>
    <cellStyle name="Обычный 3 8 3 2 9 2" xfId="56614"/>
    <cellStyle name="Обычный 3 8 3 3" xfId="2091"/>
    <cellStyle name="Обычный 3 8 3 3 2" xfId="4066"/>
    <cellStyle name="Обычный 3 8 3 3 2 2" xfId="14353"/>
    <cellStyle name="Обычный 3 8 3 3 2 2 2" xfId="42638"/>
    <cellStyle name="Обычный 3 8 3 3 2 3" xfId="18214"/>
    <cellStyle name="Обычный 3 8 3 3 2 3 2" xfId="46499"/>
    <cellStyle name="Обычный 3 8 3 3 2 4" xfId="28335"/>
    <cellStyle name="Обычный 3 8 3 3 2 4 2" xfId="56619"/>
    <cellStyle name="Обычный 3 8 3 3 2 5" xfId="32356"/>
    <cellStyle name="Обычный 3 8 3 3 3" xfId="14352"/>
    <cellStyle name="Обычный 3 8 3 3 3 2" xfId="42637"/>
    <cellStyle name="Обычный 3 8 3 3 4" xfId="16239"/>
    <cellStyle name="Обычный 3 8 3 3 4 2" xfId="44524"/>
    <cellStyle name="Обычный 3 8 3 3 5" xfId="28334"/>
    <cellStyle name="Обычный 3 8 3 3 5 2" xfId="56618"/>
    <cellStyle name="Обычный 3 8 3 3 6" xfId="30381"/>
    <cellStyle name="Обычный 3 8 3 3 7" xfId="61332"/>
    <cellStyle name="Обычный 3 8 3 4" xfId="2749"/>
    <cellStyle name="Обычный 3 8 3 4 2" xfId="14354"/>
    <cellStyle name="Обычный 3 8 3 4 2 2" xfId="42639"/>
    <cellStyle name="Обычный 3 8 3 4 3" xfId="16897"/>
    <cellStyle name="Обычный 3 8 3 4 3 2" xfId="45182"/>
    <cellStyle name="Обычный 3 8 3 4 4" xfId="28336"/>
    <cellStyle name="Обычный 3 8 3 4 4 2" xfId="56620"/>
    <cellStyle name="Обычный 3 8 3 4 5" xfId="31039"/>
    <cellStyle name="Обычный 3 8 3 5" xfId="5863"/>
    <cellStyle name="Обычный 3 8 3 5 2" xfId="14355"/>
    <cellStyle name="Обычный 3 8 3 5 2 2" xfId="42640"/>
    <cellStyle name="Обычный 3 8 3 5 3" xfId="28337"/>
    <cellStyle name="Обычный 3 8 3 5 3 2" xfId="56621"/>
    <cellStyle name="Обычный 3 8 3 5 4" xfId="34152"/>
    <cellStyle name="Обычный 3 8 3 6" xfId="7181"/>
    <cellStyle name="Обычный 3 8 3 6 2" xfId="14356"/>
    <cellStyle name="Обычный 3 8 3 6 2 2" xfId="42641"/>
    <cellStyle name="Обычный 3 8 3 6 3" xfId="28338"/>
    <cellStyle name="Обычный 3 8 3 6 3 2" xfId="56622"/>
    <cellStyle name="Обычный 3 8 3 6 4" xfId="35468"/>
    <cellStyle name="Обычный 3 8 3 7" xfId="14347"/>
    <cellStyle name="Обычный 3 8 3 7 2" xfId="42632"/>
    <cellStyle name="Обычный 3 8 3 8" xfId="14922"/>
    <cellStyle name="Обычный 3 8 3 8 2" xfId="43207"/>
    <cellStyle name="Обычный 3 8 3 9" xfId="20010"/>
    <cellStyle name="Обычный 3 8 3 9 2" xfId="48294"/>
    <cellStyle name="Обычный 3 8 4" xfId="1587"/>
    <cellStyle name="Обычный 3 8 4 10" xfId="29878"/>
    <cellStyle name="Обычный 3 8 4 11" xfId="58634"/>
    <cellStyle name="Обычный 3 8 4 12" xfId="59980"/>
    <cellStyle name="Обычный 3 8 4 2" xfId="3563"/>
    <cellStyle name="Обычный 3 8 4 2 2" xfId="14358"/>
    <cellStyle name="Обычный 3 8 4 2 2 2" xfId="42643"/>
    <cellStyle name="Обычный 3 8 4 2 3" xfId="17711"/>
    <cellStyle name="Обычный 3 8 4 2 3 2" xfId="45996"/>
    <cellStyle name="Обычный 3 8 4 2 4" xfId="28340"/>
    <cellStyle name="Обычный 3 8 4 2 4 2" xfId="56624"/>
    <cellStyle name="Обычный 3 8 4 2 5" xfId="31853"/>
    <cellStyle name="Обычный 3 8 4 2 6" xfId="61334"/>
    <cellStyle name="Обычный 3 8 4 3" xfId="5865"/>
    <cellStyle name="Обычный 3 8 4 3 2" xfId="14359"/>
    <cellStyle name="Обычный 3 8 4 3 2 2" xfId="42644"/>
    <cellStyle name="Обычный 3 8 4 3 3" xfId="28341"/>
    <cellStyle name="Обычный 3 8 4 3 3 2" xfId="56625"/>
    <cellStyle name="Обычный 3 8 4 3 4" xfId="34154"/>
    <cellStyle name="Обычный 3 8 4 4" xfId="7183"/>
    <cellStyle name="Обычный 3 8 4 4 2" xfId="14360"/>
    <cellStyle name="Обычный 3 8 4 4 2 2" xfId="42645"/>
    <cellStyle name="Обычный 3 8 4 4 3" xfId="28342"/>
    <cellStyle name="Обычный 3 8 4 4 3 2" xfId="56626"/>
    <cellStyle name="Обычный 3 8 4 4 4" xfId="35470"/>
    <cellStyle name="Обычный 3 8 4 5" xfId="14357"/>
    <cellStyle name="Обычный 3 8 4 5 2" xfId="42642"/>
    <cellStyle name="Обычный 3 8 4 6" xfId="15736"/>
    <cellStyle name="Обычный 3 8 4 6 2" xfId="44021"/>
    <cellStyle name="Обычный 3 8 4 7" xfId="20012"/>
    <cellStyle name="Обычный 3 8 4 7 2" xfId="48296"/>
    <cellStyle name="Обычный 3 8 4 8" xfId="21327"/>
    <cellStyle name="Обычный 3 8 4 8 2" xfId="49611"/>
    <cellStyle name="Обычный 3 8 4 9" xfId="28339"/>
    <cellStyle name="Обычный 3 8 4 9 2" xfId="56623"/>
    <cellStyle name="Обычный 3 8 5" xfId="1762"/>
    <cellStyle name="Обычный 3 8 5 2" xfId="3737"/>
    <cellStyle name="Обычный 3 8 5 2 2" xfId="14362"/>
    <cellStyle name="Обычный 3 8 5 2 2 2" xfId="42647"/>
    <cellStyle name="Обычный 3 8 5 2 3" xfId="17885"/>
    <cellStyle name="Обычный 3 8 5 2 3 2" xfId="46170"/>
    <cellStyle name="Обычный 3 8 5 2 4" xfId="28344"/>
    <cellStyle name="Обычный 3 8 5 2 4 2" xfId="56628"/>
    <cellStyle name="Обычный 3 8 5 2 5" xfId="32027"/>
    <cellStyle name="Обычный 3 8 5 3" xfId="14361"/>
    <cellStyle name="Обычный 3 8 5 3 2" xfId="42646"/>
    <cellStyle name="Обычный 3 8 5 4" xfId="15910"/>
    <cellStyle name="Обычный 3 8 5 4 2" xfId="44195"/>
    <cellStyle name="Обычный 3 8 5 5" xfId="28343"/>
    <cellStyle name="Обычный 3 8 5 5 2" xfId="56627"/>
    <cellStyle name="Обычный 3 8 5 6" xfId="30052"/>
    <cellStyle name="Обычный 3 8 5 7" xfId="61327"/>
    <cellStyle name="Обычный 3 8 6" xfId="2420"/>
    <cellStyle name="Обычный 3 8 6 2" xfId="14363"/>
    <cellStyle name="Обычный 3 8 6 2 2" xfId="42648"/>
    <cellStyle name="Обычный 3 8 6 3" xfId="16568"/>
    <cellStyle name="Обычный 3 8 6 3 2" xfId="44853"/>
    <cellStyle name="Обычный 3 8 6 4" xfId="28345"/>
    <cellStyle name="Обычный 3 8 6 4 2" xfId="56629"/>
    <cellStyle name="Обычный 3 8 6 5" xfId="30710"/>
    <cellStyle name="Обычный 3 8 7" xfId="4394"/>
    <cellStyle name="Обычный 3 8 7 2" xfId="14364"/>
    <cellStyle name="Обычный 3 8 7 2 2" xfId="42649"/>
    <cellStyle name="Обычный 3 8 7 3" xfId="18542"/>
    <cellStyle name="Обычный 3 8 7 3 2" xfId="46827"/>
    <cellStyle name="Обычный 3 8 7 4" xfId="28346"/>
    <cellStyle name="Обычный 3 8 7 4 2" xfId="56630"/>
    <cellStyle name="Обычный 3 8 7 5" xfId="32684"/>
    <cellStyle name="Обычный 3 8 8" xfId="4557"/>
    <cellStyle name="Обычный 3 8 8 2" xfId="14365"/>
    <cellStyle name="Обычный 3 8 8 2 2" xfId="42650"/>
    <cellStyle name="Обычный 3 8 8 3" xfId="18705"/>
    <cellStyle name="Обычный 3 8 8 3 2" xfId="46990"/>
    <cellStyle name="Обычный 3 8 8 4" xfId="28347"/>
    <cellStyle name="Обычный 3 8 8 4 2" xfId="56631"/>
    <cellStyle name="Обычный 3 8 8 5" xfId="32847"/>
    <cellStyle name="Обычный 3 8 9" xfId="5858"/>
    <cellStyle name="Обычный 3 8 9 2" xfId="14366"/>
    <cellStyle name="Обычный 3 8 9 2 2" xfId="42651"/>
    <cellStyle name="Обычный 3 8 9 3" xfId="28348"/>
    <cellStyle name="Обычный 3 8 9 3 2" xfId="56632"/>
    <cellStyle name="Обычный 3 8 9 4" xfId="34147"/>
    <cellStyle name="Обычный 3 9" xfId="358"/>
    <cellStyle name="Обычный 3 9 2" xfId="359"/>
    <cellStyle name="Обычный 3 9 3" xfId="360"/>
    <cellStyle name="Обычный 3 9 3 10" xfId="20013"/>
    <cellStyle name="Обычный 3 9 3 10 2" xfId="48297"/>
    <cellStyle name="Обычный 3 9 3 11" xfId="21328"/>
    <cellStyle name="Обычный 3 9 3 11 2" xfId="49612"/>
    <cellStyle name="Обычный 3 9 3 12" xfId="28349"/>
    <cellStyle name="Обычный 3 9 3 12 2" xfId="56633"/>
    <cellStyle name="Обычный 3 9 3 13" xfId="28736"/>
    <cellStyle name="Обычный 3 9 3 14" xfId="58635"/>
    <cellStyle name="Обычный 3 9 3 15" xfId="59981"/>
    <cellStyle name="Обычный 3 9 3 2" xfId="772"/>
    <cellStyle name="Обычный 3 9 3 2 10" xfId="21329"/>
    <cellStyle name="Обычный 3 9 3 2 10 2" xfId="49613"/>
    <cellStyle name="Обычный 3 9 3 2 11" xfId="28350"/>
    <cellStyle name="Обычный 3 9 3 2 11 2" xfId="56634"/>
    <cellStyle name="Обычный 3 9 3 2 12" xfId="29065"/>
    <cellStyle name="Обычный 3 9 3 2 13" xfId="58636"/>
    <cellStyle name="Обычный 3 9 3 2 14" xfId="59982"/>
    <cellStyle name="Обычный 3 9 3 2 2" xfId="1592"/>
    <cellStyle name="Обычный 3 9 3 2 2 10" xfId="29883"/>
    <cellStyle name="Обычный 3 9 3 2 2 11" xfId="58637"/>
    <cellStyle name="Обычный 3 9 3 2 2 12" xfId="59983"/>
    <cellStyle name="Обычный 3 9 3 2 2 2" xfId="3568"/>
    <cellStyle name="Обычный 3 9 3 2 2 2 2" xfId="14370"/>
    <cellStyle name="Обычный 3 9 3 2 2 2 2 2" xfId="42655"/>
    <cellStyle name="Обычный 3 9 3 2 2 2 3" xfId="17716"/>
    <cellStyle name="Обычный 3 9 3 2 2 2 3 2" xfId="46001"/>
    <cellStyle name="Обычный 3 9 3 2 2 2 4" xfId="28352"/>
    <cellStyle name="Обычный 3 9 3 2 2 2 4 2" xfId="56636"/>
    <cellStyle name="Обычный 3 9 3 2 2 2 5" xfId="31858"/>
    <cellStyle name="Обычный 3 9 3 2 2 2 6" xfId="61337"/>
    <cellStyle name="Обычный 3 9 3 2 2 3" xfId="5868"/>
    <cellStyle name="Обычный 3 9 3 2 2 3 2" xfId="14371"/>
    <cellStyle name="Обычный 3 9 3 2 2 3 2 2" xfId="42656"/>
    <cellStyle name="Обычный 3 9 3 2 2 3 3" xfId="28353"/>
    <cellStyle name="Обычный 3 9 3 2 2 3 3 2" xfId="56637"/>
    <cellStyle name="Обычный 3 9 3 2 2 3 4" xfId="34157"/>
    <cellStyle name="Обычный 3 9 3 2 2 4" xfId="7186"/>
    <cellStyle name="Обычный 3 9 3 2 2 4 2" xfId="14372"/>
    <cellStyle name="Обычный 3 9 3 2 2 4 2 2" xfId="42657"/>
    <cellStyle name="Обычный 3 9 3 2 2 4 3" xfId="28354"/>
    <cellStyle name="Обычный 3 9 3 2 2 4 3 2" xfId="56638"/>
    <cellStyle name="Обычный 3 9 3 2 2 4 4" xfId="35473"/>
    <cellStyle name="Обычный 3 9 3 2 2 5" xfId="14369"/>
    <cellStyle name="Обычный 3 9 3 2 2 5 2" xfId="42654"/>
    <cellStyle name="Обычный 3 9 3 2 2 6" xfId="15741"/>
    <cellStyle name="Обычный 3 9 3 2 2 6 2" xfId="44026"/>
    <cellStyle name="Обычный 3 9 3 2 2 7" xfId="20015"/>
    <cellStyle name="Обычный 3 9 3 2 2 7 2" xfId="48299"/>
    <cellStyle name="Обычный 3 9 3 2 2 8" xfId="21330"/>
    <cellStyle name="Обычный 3 9 3 2 2 8 2" xfId="49614"/>
    <cellStyle name="Обычный 3 9 3 2 2 9" xfId="28351"/>
    <cellStyle name="Обычный 3 9 3 2 2 9 2" xfId="56635"/>
    <cellStyle name="Обычный 3 9 3 2 3" xfId="2092"/>
    <cellStyle name="Обычный 3 9 3 2 3 2" xfId="4067"/>
    <cellStyle name="Обычный 3 9 3 2 3 2 2" xfId="14374"/>
    <cellStyle name="Обычный 3 9 3 2 3 2 2 2" xfId="42659"/>
    <cellStyle name="Обычный 3 9 3 2 3 2 3" xfId="18215"/>
    <cellStyle name="Обычный 3 9 3 2 3 2 3 2" xfId="46500"/>
    <cellStyle name="Обычный 3 9 3 2 3 2 4" xfId="28356"/>
    <cellStyle name="Обычный 3 9 3 2 3 2 4 2" xfId="56640"/>
    <cellStyle name="Обычный 3 9 3 2 3 2 5" xfId="32357"/>
    <cellStyle name="Обычный 3 9 3 2 3 3" xfId="14373"/>
    <cellStyle name="Обычный 3 9 3 2 3 3 2" xfId="42658"/>
    <cellStyle name="Обычный 3 9 3 2 3 4" xfId="16240"/>
    <cellStyle name="Обычный 3 9 3 2 3 4 2" xfId="44525"/>
    <cellStyle name="Обычный 3 9 3 2 3 5" xfId="28355"/>
    <cellStyle name="Обычный 3 9 3 2 3 5 2" xfId="56639"/>
    <cellStyle name="Обычный 3 9 3 2 3 6" xfId="30382"/>
    <cellStyle name="Обычный 3 9 3 2 3 7" xfId="61336"/>
    <cellStyle name="Обычный 3 9 3 2 4" xfId="2750"/>
    <cellStyle name="Обычный 3 9 3 2 4 2" xfId="14375"/>
    <cellStyle name="Обычный 3 9 3 2 4 2 2" xfId="42660"/>
    <cellStyle name="Обычный 3 9 3 2 4 3" xfId="16898"/>
    <cellStyle name="Обычный 3 9 3 2 4 3 2" xfId="45183"/>
    <cellStyle name="Обычный 3 9 3 2 4 4" xfId="28357"/>
    <cellStyle name="Обычный 3 9 3 2 4 4 2" xfId="56641"/>
    <cellStyle name="Обычный 3 9 3 2 4 5" xfId="31040"/>
    <cellStyle name="Обычный 3 9 3 2 5" xfId="5867"/>
    <cellStyle name="Обычный 3 9 3 2 5 2" xfId="14376"/>
    <cellStyle name="Обычный 3 9 3 2 5 2 2" xfId="42661"/>
    <cellStyle name="Обычный 3 9 3 2 5 3" xfId="28358"/>
    <cellStyle name="Обычный 3 9 3 2 5 3 2" xfId="56642"/>
    <cellStyle name="Обычный 3 9 3 2 5 4" xfId="34156"/>
    <cellStyle name="Обычный 3 9 3 2 6" xfId="7185"/>
    <cellStyle name="Обычный 3 9 3 2 6 2" xfId="14377"/>
    <cellStyle name="Обычный 3 9 3 2 6 2 2" xfId="42662"/>
    <cellStyle name="Обычный 3 9 3 2 6 3" xfId="28359"/>
    <cellStyle name="Обычный 3 9 3 2 6 3 2" xfId="56643"/>
    <cellStyle name="Обычный 3 9 3 2 6 4" xfId="35472"/>
    <cellStyle name="Обычный 3 9 3 2 7" xfId="14368"/>
    <cellStyle name="Обычный 3 9 3 2 7 2" xfId="42653"/>
    <cellStyle name="Обычный 3 9 3 2 8" xfId="14923"/>
    <cellStyle name="Обычный 3 9 3 2 8 2" xfId="43208"/>
    <cellStyle name="Обычный 3 9 3 2 9" xfId="20014"/>
    <cellStyle name="Обычный 3 9 3 2 9 2" xfId="48298"/>
    <cellStyle name="Обычный 3 9 3 3" xfId="1591"/>
    <cellStyle name="Обычный 3 9 3 3 10" xfId="29882"/>
    <cellStyle name="Обычный 3 9 3 3 11" xfId="58638"/>
    <cellStyle name="Обычный 3 9 3 3 12" xfId="59984"/>
    <cellStyle name="Обычный 3 9 3 3 2" xfId="3567"/>
    <cellStyle name="Обычный 3 9 3 3 2 2" xfId="14379"/>
    <cellStyle name="Обычный 3 9 3 3 2 2 2" xfId="42664"/>
    <cellStyle name="Обычный 3 9 3 3 2 3" xfId="17715"/>
    <cellStyle name="Обычный 3 9 3 3 2 3 2" xfId="46000"/>
    <cellStyle name="Обычный 3 9 3 3 2 4" xfId="28361"/>
    <cellStyle name="Обычный 3 9 3 3 2 4 2" xfId="56645"/>
    <cellStyle name="Обычный 3 9 3 3 2 5" xfId="31857"/>
    <cellStyle name="Обычный 3 9 3 3 2 6" xfId="61338"/>
    <cellStyle name="Обычный 3 9 3 3 3" xfId="5869"/>
    <cellStyle name="Обычный 3 9 3 3 3 2" xfId="14380"/>
    <cellStyle name="Обычный 3 9 3 3 3 2 2" xfId="42665"/>
    <cellStyle name="Обычный 3 9 3 3 3 3" xfId="28362"/>
    <cellStyle name="Обычный 3 9 3 3 3 3 2" xfId="56646"/>
    <cellStyle name="Обычный 3 9 3 3 3 4" xfId="34158"/>
    <cellStyle name="Обычный 3 9 3 3 4" xfId="7187"/>
    <cellStyle name="Обычный 3 9 3 3 4 2" xfId="14381"/>
    <cellStyle name="Обычный 3 9 3 3 4 2 2" xfId="42666"/>
    <cellStyle name="Обычный 3 9 3 3 4 3" xfId="28363"/>
    <cellStyle name="Обычный 3 9 3 3 4 3 2" xfId="56647"/>
    <cellStyle name="Обычный 3 9 3 3 4 4" xfId="35474"/>
    <cellStyle name="Обычный 3 9 3 3 5" xfId="14378"/>
    <cellStyle name="Обычный 3 9 3 3 5 2" xfId="42663"/>
    <cellStyle name="Обычный 3 9 3 3 6" xfId="15740"/>
    <cellStyle name="Обычный 3 9 3 3 6 2" xfId="44025"/>
    <cellStyle name="Обычный 3 9 3 3 7" xfId="20016"/>
    <cellStyle name="Обычный 3 9 3 3 7 2" xfId="48300"/>
    <cellStyle name="Обычный 3 9 3 3 8" xfId="21331"/>
    <cellStyle name="Обычный 3 9 3 3 8 2" xfId="49615"/>
    <cellStyle name="Обычный 3 9 3 3 9" xfId="28360"/>
    <cellStyle name="Обычный 3 9 3 3 9 2" xfId="56644"/>
    <cellStyle name="Обычный 3 9 3 4" xfId="1763"/>
    <cellStyle name="Обычный 3 9 3 4 2" xfId="3738"/>
    <cellStyle name="Обычный 3 9 3 4 2 2" xfId="14383"/>
    <cellStyle name="Обычный 3 9 3 4 2 2 2" xfId="42668"/>
    <cellStyle name="Обычный 3 9 3 4 2 3" xfId="17886"/>
    <cellStyle name="Обычный 3 9 3 4 2 3 2" xfId="46171"/>
    <cellStyle name="Обычный 3 9 3 4 2 4" xfId="28365"/>
    <cellStyle name="Обычный 3 9 3 4 2 4 2" xfId="56649"/>
    <cellStyle name="Обычный 3 9 3 4 2 5" xfId="32028"/>
    <cellStyle name="Обычный 3 9 3 4 3" xfId="14382"/>
    <cellStyle name="Обычный 3 9 3 4 3 2" xfId="42667"/>
    <cellStyle name="Обычный 3 9 3 4 4" xfId="15911"/>
    <cellStyle name="Обычный 3 9 3 4 4 2" xfId="44196"/>
    <cellStyle name="Обычный 3 9 3 4 5" xfId="28364"/>
    <cellStyle name="Обычный 3 9 3 4 5 2" xfId="56648"/>
    <cellStyle name="Обычный 3 9 3 4 6" xfId="30053"/>
    <cellStyle name="Обычный 3 9 3 4 7" xfId="61335"/>
    <cellStyle name="Обычный 3 9 3 5" xfId="2421"/>
    <cellStyle name="Обычный 3 9 3 5 2" xfId="14384"/>
    <cellStyle name="Обычный 3 9 3 5 2 2" xfId="42669"/>
    <cellStyle name="Обычный 3 9 3 5 3" xfId="16569"/>
    <cellStyle name="Обычный 3 9 3 5 3 2" xfId="44854"/>
    <cellStyle name="Обычный 3 9 3 5 4" xfId="28366"/>
    <cellStyle name="Обычный 3 9 3 5 4 2" xfId="56650"/>
    <cellStyle name="Обычный 3 9 3 5 5" xfId="30711"/>
    <cellStyle name="Обычный 3 9 3 6" xfId="5866"/>
    <cellStyle name="Обычный 3 9 3 6 2" xfId="14385"/>
    <cellStyle name="Обычный 3 9 3 6 2 2" xfId="42670"/>
    <cellStyle name="Обычный 3 9 3 6 3" xfId="28367"/>
    <cellStyle name="Обычный 3 9 3 6 3 2" xfId="56651"/>
    <cellStyle name="Обычный 3 9 3 6 4" xfId="34155"/>
    <cellStyle name="Обычный 3 9 3 7" xfId="7184"/>
    <cellStyle name="Обычный 3 9 3 7 2" xfId="14386"/>
    <cellStyle name="Обычный 3 9 3 7 2 2" xfId="42671"/>
    <cellStyle name="Обычный 3 9 3 7 3" xfId="28368"/>
    <cellStyle name="Обычный 3 9 3 7 3 2" xfId="56652"/>
    <cellStyle name="Обычный 3 9 3 7 4" xfId="35471"/>
    <cellStyle name="Обычный 3 9 3 8" xfId="14367"/>
    <cellStyle name="Обычный 3 9 3 8 2" xfId="42652"/>
    <cellStyle name="Обычный 3 9 3 9" xfId="14594"/>
    <cellStyle name="Обычный 3 9 3 9 2" xfId="42879"/>
    <cellStyle name="Обычный 3 9 4" xfId="599"/>
    <cellStyle name="Обычный 3 9 4 10" xfId="20017"/>
    <cellStyle name="Обычный 3 9 4 10 2" xfId="48301"/>
    <cellStyle name="Обычный 3 9 4 11" xfId="21332"/>
    <cellStyle name="Обычный 3 9 4 11 2" xfId="49616"/>
    <cellStyle name="Обычный 3 9 4 12" xfId="28369"/>
    <cellStyle name="Обычный 3 9 4 12 2" xfId="56653"/>
    <cellStyle name="Обычный 3 9 4 13" xfId="28900"/>
    <cellStyle name="Обычный 3 9 4 14" xfId="58639"/>
    <cellStyle name="Обычный 3 9 4 15" xfId="59985"/>
    <cellStyle name="Обычный 3 9 4 2" xfId="937"/>
    <cellStyle name="Обычный 3 9 4 2 10" xfId="21333"/>
    <cellStyle name="Обычный 3 9 4 2 10 2" xfId="49617"/>
    <cellStyle name="Обычный 3 9 4 2 11" xfId="28370"/>
    <cellStyle name="Обычный 3 9 4 2 11 2" xfId="56654"/>
    <cellStyle name="Обычный 3 9 4 2 12" xfId="29229"/>
    <cellStyle name="Обычный 3 9 4 2 13" xfId="58640"/>
    <cellStyle name="Обычный 3 9 4 2 14" xfId="59986"/>
    <cellStyle name="Обычный 3 9 4 2 2" xfId="1594"/>
    <cellStyle name="Обычный 3 9 4 2 2 10" xfId="29885"/>
    <cellStyle name="Обычный 3 9 4 2 2 11" xfId="58641"/>
    <cellStyle name="Обычный 3 9 4 2 2 12" xfId="59987"/>
    <cellStyle name="Обычный 3 9 4 2 2 2" xfId="3570"/>
    <cellStyle name="Обычный 3 9 4 2 2 2 2" xfId="14390"/>
    <cellStyle name="Обычный 3 9 4 2 2 2 2 2" xfId="42675"/>
    <cellStyle name="Обычный 3 9 4 2 2 2 3" xfId="17718"/>
    <cellStyle name="Обычный 3 9 4 2 2 2 3 2" xfId="46003"/>
    <cellStyle name="Обычный 3 9 4 2 2 2 4" xfId="28372"/>
    <cellStyle name="Обычный 3 9 4 2 2 2 4 2" xfId="56656"/>
    <cellStyle name="Обычный 3 9 4 2 2 2 5" xfId="31860"/>
    <cellStyle name="Обычный 3 9 4 2 2 2 6" xfId="61341"/>
    <cellStyle name="Обычный 3 9 4 2 2 3" xfId="5872"/>
    <cellStyle name="Обычный 3 9 4 2 2 3 2" xfId="14391"/>
    <cellStyle name="Обычный 3 9 4 2 2 3 2 2" xfId="42676"/>
    <cellStyle name="Обычный 3 9 4 2 2 3 3" xfId="28373"/>
    <cellStyle name="Обычный 3 9 4 2 2 3 3 2" xfId="56657"/>
    <cellStyle name="Обычный 3 9 4 2 2 3 4" xfId="34161"/>
    <cellStyle name="Обычный 3 9 4 2 2 4" xfId="7190"/>
    <cellStyle name="Обычный 3 9 4 2 2 4 2" xfId="14392"/>
    <cellStyle name="Обычный 3 9 4 2 2 4 2 2" xfId="42677"/>
    <cellStyle name="Обычный 3 9 4 2 2 4 3" xfId="28374"/>
    <cellStyle name="Обычный 3 9 4 2 2 4 3 2" xfId="56658"/>
    <cellStyle name="Обычный 3 9 4 2 2 4 4" xfId="35477"/>
    <cellStyle name="Обычный 3 9 4 2 2 5" xfId="14389"/>
    <cellStyle name="Обычный 3 9 4 2 2 5 2" xfId="42674"/>
    <cellStyle name="Обычный 3 9 4 2 2 6" xfId="15743"/>
    <cellStyle name="Обычный 3 9 4 2 2 6 2" xfId="44028"/>
    <cellStyle name="Обычный 3 9 4 2 2 7" xfId="20019"/>
    <cellStyle name="Обычный 3 9 4 2 2 7 2" xfId="48303"/>
    <cellStyle name="Обычный 3 9 4 2 2 8" xfId="21334"/>
    <cellStyle name="Обычный 3 9 4 2 2 8 2" xfId="49618"/>
    <cellStyle name="Обычный 3 9 4 2 2 9" xfId="28371"/>
    <cellStyle name="Обычный 3 9 4 2 2 9 2" xfId="56655"/>
    <cellStyle name="Обычный 3 9 4 2 3" xfId="2256"/>
    <cellStyle name="Обычный 3 9 4 2 3 2" xfId="4231"/>
    <cellStyle name="Обычный 3 9 4 2 3 2 2" xfId="14394"/>
    <cellStyle name="Обычный 3 9 4 2 3 2 2 2" xfId="42679"/>
    <cellStyle name="Обычный 3 9 4 2 3 2 3" xfId="18379"/>
    <cellStyle name="Обычный 3 9 4 2 3 2 3 2" xfId="46664"/>
    <cellStyle name="Обычный 3 9 4 2 3 2 4" xfId="28376"/>
    <cellStyle name="Обычный 3 9 4 2 3 2 4 2" xfId="56660"/>
    <cellStyle name="Обычный 3 9 4 2 3 2 5" xfId="32521"/>
    <cellStyle name="Обычный 3 9 4 2 3 3" xfId="14393"/>
    <cellStyle name="Обычный 3 9 4 2 3 3 2" xfId="42678"/>
    <cellStyle name="Обычный 3 9 4 2 3 4" xfId="16404"/>
    <cellStyle name="Обычный 3 9 4 2 3 4 2" xfId="44689"/>
    <cellStyle name="Обычный 3 9 4 2 3 5" xfId="28375"/>
    <cellStyle name="Обычный 3 9 4 2 3 5 2" xfId="56659"/>
    <cellStyle name="Обычный 3 9 4 2 3 6" xfId="30546"/>
    <cellStyle name="Обычный 3 9 4 2 3 7" xfId="61340"/>
    <cellStyle name="Обычный 3 9 4 2 4" xfId="2914"/>
    <cellStyle name="Обычный 3 9 4 2 4 2" xfId="14395"/>
    <cellStyle name="Обычный 3 9 4 2 4 2 2" xfId="42680"/>
    <cellStyle name="Обычный 3 9 4 2 4 3" xfId="17062"/>
    <cellStyle name="Обычный 3 9 4 2 4 3 2" xfId="45347"/>
    <cellStyle name="Обычный 3 9 4 2 4 4" xfId="28377"/>
    <cellStyle name="Обычный 3 9 4 2 4 4 2" xfId="56661"/>
    <cellStyle name="Обычный 3 9 4 2 4 5" xfId="31204"/>
    <cellStyle name="Обычный 3 9 4 2 5" xfId="5871"/>
    <cellStyle name="Обычный 3 9 4 2 5 2" xfId="14396"/>
    <cellStyle name="Обычный 3 9 4 2 5 2 2" xfId="42681"/>
    <cellStyle name="Обычный 3 9 4 2 5 3" xfId="28378"/>
    <cellStyle name="Обычный 3 9 4 2 5 3 2" xfId="56662"/>
    <cellStyle name="Обычный 3 9 4 2 5 4" xfId="34160"/>
    <cellStyle name="Обычный 3 9 4 2 6" xfId="7189"/>
    <cellStyle name="Обычный 3 9 4 2 6 2" xfId="14397"/>
    <cellStyle name="Обычный 3 9 4 2 6 2 2" xfId="42682"/>
    <cellStyle name="Обычный 3 9 4 2 6 3" xfId="28379"/>
    <cellStyle name="Обычный 3 9 4 2 6 3 2" xfId="56663"/>
    <cellStyle name="Обычный 3 9 4 2 6 4" xfId="35476"/>
    <cellStyle name="Обычный 3 9 4 2 7" xfId="14388"/>
    <cellStyle name="Обычный 3 9 4 2 7 2" xfId="42673"/>
    <cellStyle name="Обычный 3 9 4 2 8" xfId="15087"/>
    <cellStyle name="Обычный 3 9 4 2 8 2" xfId="43372"/>
    <cellStyle name="Обычный 3 9 4 2 9" xfId="20018"/>
    <cellStyle name="Обычный 3 9 4 2 9 2" xfId="48302"/>
    <cellStyle name="Обычный 3 9 4 3" xfId="1593"/>
    <cellStyle name="Обычный 3 9 4 3 10" xfId="29884"/>
    <cellStyle name="Обычный 3 9 4 3 11" xfId="58642"/>
    <cellStyle name="Обычный 3 9 4 3 12" xfId="59988"/>
    <cellStyle name="Обычный 3 9 4 3 2" xfId="3569"/>
    <cellStyle name="Обычный 3 9 4 3 2 2" xfId="14399"/>
    <cellStyle name="Обычный 3 9 4 3 2 2 2" xfId="42684"/>
    <cellStyle name="Обычный 3 9 4 3 2 3" xfId="17717"/>
    <cellStyle name="Обычный 3 9 4 3 2 3 2" xfId="46002"/>
    <cellStyle name="Обычный 3 9 4 3 2 4" xfId="28381"/>
    <cellStyle name="Обычный 3 9 4 3 2 4 2" xfId="56665"/>
    <cellStyle name="Обычный 3 9 4 3 2 5" xfId="31859"/>
    <cellStyle name="Обычный 3 9 4 3 2 6" xfId="61342"/>
    <cellStyle name="Обычный 3 9 4 3 3" xfId="5873"/>
    <cellStyle name="Обычный 3 9 4 3 3 2" xfId="14400"/>
    <cellStyle name="Обычный 3 9 4 3 3 2 2" xfId="42685"/>
    <cellStyle name="Обычный 3 9 4 3 3 3" xfId="28382"/>
    <cellStyle name="Обычный 3 9 4 3 3 3 2" xfId="56666"/>
    <cellStyle name="Обычный 3 9 4 3 3 4" xfId="34162"/>
    <cellStyle name="Обычный 3 9 4 3 4" xfId="7191"/>
    <cellStyle name="Обычный 3 9 4 3 4 2" xfId="14401"/>
    <cellStyle name="Обычный 3 9 4 3 4 2 2" xfId="42686"/>
    <cellStyle name="Обычный 3 9 4 3 4 3" xfId="28383"/>
    <cellStyle name="Обычный 3 9 4 3 4 3 2" xfId="56667"/>
    <cellStyle name="Обычный 3 9 4 3 4 4" xfId="35478"/>
    <cellStyle name="Обычный 3 9 4 3 5" xfId="14398"/>
    <cellStyle name="Обычный 3 9 4 3 5 2" xfId="42683"/>
    <cellStyle name="Обычный 3 9 4 3 6" xfId="15742"/>
    <cellStyle name="Обычный 3 9 4 3 6 2" xfId="44027"/>
    <cellStyle name="Обычный 3 9 4 3 7" xfId="20020"/>
    <cellStyle name="Обычный 3 9 4 3 7 2" xfId="48304"/>
    <cellStyle name="Обычный 3 9 4 3 8" xfId="21335"/>
    <cellStyle name="Обычный 3 9 4 3 8 2" xfId="49619"/>
    <cellStyle name="Обычный 3 9 4 3 9" xfId="28380"/>
    <cellStyle name="Обычный 3 9 4 3 9 2" xfId="56664"/>
    <cellStyle name="Обычный 3 9 4 4" xfId="1927"/>
    <cellStyle name="Обычный 3 9 4 4 2" xfId="3902"/>
    <cellStyle name="Обычный 3 9 4 4 2 2" xfId="14403"/>
    <cellStyle name="Обычный 3 9 4 4 2 2 2" xfId="42688"/>
    <cellStyle name="Обычный 3 9 4 4 2 3" xfId="18050"/>
    <cellStyle name="Обычный 3 9 4 4 2 3 2" xfId="46335"/>
    <cellStyle name="Обычный 3 9 4 4 2 4" xfId="28385"/>
    <cellStyle name="Обычный 3 9 4 4 2 4 2" xfId="56669"/>
    <cellStyle name="Обычный 3 9 4 4 2 5" xfId="32192"/>
    <cellStyle name="Обычный 3 9 4 4 3" xfId="14402"/>
    <cellStyle name="Обычный 3 9 4 4 3 2" xfId="42687"/>
    <cellStyle name="Обычный 3 9 4 4 4" xfId="16075"/>
    <cellStyle name="Обычный 3 9 4 4 4 2" xfId="44360"/>
    <cellStyle name="Обычный 3 9 4 4 5" xfId="28384"/>
    <cellStyle name="Обычный 3 9 4 4 5 2" xfId="56668"/>
    <cellStyle name="Обычный 3 9 4 4 6" xfId="30217"/>
    <cellStyle name="Обычный 3 9 4 4 7" xfId="61339"/>
    <cellStyle name="Обычный 3 9 4 5" xfId="2585"/>
    <cellStyle name="Обычный 3 9 4 5 2" xfId="14404"/>
    <cellStyle name="Обычный 3 9 4 5 2 2" xfId="42689"/>
    <cellStyle name="Обычный 3 9 4 5 3" xfId="16733"/>
    <cellStyle name="Обычный 3 9 4 5 3 2" xfId="45018"/>
    <cellStyle name="Обычный 3 9 4 5 4" xfId="28386"/>
    <cellStyle name="Обычный 3 9 4 5 4 2" xfId="56670"/>
    <cellStyle name="Обычный 3 9 4 5 5" xfId="30875"/>
    <cellStyle name="Обычный 3 9 4 6" xfId="5870"/>
    <cellStyle name="Обычный 3 9 4 6 2" xfId="14405"/>
    <cellStyle name="Обычный 3 9 4 6 2 2" xfId="42690"/>
    <cellStyle name="Обычный 3 9 4 6 3" xfId="28387"/>
    <cellStyle name="Обычный 3 9 4 6 3 2" xfId="56671"/>
    <cellStyle name="Обычный 3 9 4 6 4" xfId="34159"/>
    <cellStyle name="Обычный 3 9 4 7" xfId="7188"/>
    <cellStyle name="Обычный 3 9 4 7 2" xfId="14406"/>
    <cellStyle name="Обычный 3 9 4 7 2 2" xfId="42691"/>
    <cellStyle name="Обычный 3 9 4 7 3" xfId="28388"/>
    <cellStyle name="Обычный 3 9 4 7 3 2" xfId="56672"/>
    <cellStyle name="Обычный 3 9 4 7 4" xfId="35475"/>
    <cellStyle name="Обычный 3 9 4 8" xfId="14387"/>
    <cellStyle name="Обычный 3 9 4 8 2" xfId="42672"/>
    <cellStyle name="Обычный 3 9 4 9" xfId="14758"/>
    <cellStyle name="Обычный 3 9 4 9 2" xfId="43043"/>
    <cellStyle name="Обычный 3 9 5" xfId="771"/>
    <cellStyle name="Обычный 3 9 6" xfId="4323"/>
    <cellStyle name="Обычный 3 9 6 2" xfId="14407"/>
    <cellStyle name="Обычный 3 9 6 2 2" xfId="42692"/>
    <cellStyle name="Обычный 3 9 6 3" xfId="18471"/>
    <cellStyle name="Обычный 3 9 6 3 2" xfId="46756"/>
    <cellStyle name="Обычный 3 9 6 4" xfId="28389"/>
    <cellStyle name="Обычный 3 9 6 4 2" xfId="56673"/>
    <cellStyle name="Обычный 3 9 6 5" xfId="32613"/>
    <cellStyle name="Обычный 3 9 7" xfId="4486"/>
    <cellStyle name="Обычный 3 9 7 2" xfId="14408"/>
    <cellStyle name="Обычный 3 9 7 2 2" xfId="42693"/>
    <cellStyle name="Обычный 3 9 7 3" xfId="18634"/>
    <cellStyle name="Обычный 3 9 7 3 2" xfId="46919"/>
    <cellStyle name="Обычный 3 9 7 4" xfId="28390"/>
    <cellStyle name="Обычный 3 9 7 4 2" xfId="56674"/>
    <cellStyle name="Обычный 3 9 7 5" xfId="32776"/>
    <cellStyle name="Обычный 3 9 8" xfId="57237"/>
    <cellStyle name="Обычный 30" xfId="361"/>
    <cellStyle name="Обычный 31" xfId="4560"/>
    <cellStyle name="Обычный 31 2" xfId="5879"/>
    <cellStyle name="Обычный 31 2 2" xfId="58647"/>
    <cellStyle name="Обычный 32" xfId="7358"/>
    <cellStyle name="Обычный 32 2" xfId="35643"/>
    <cellStyle name="Обычный 32 3" xfId="58648"/>
    <cellStyle name="Обычный 33" xfId="21340"/>
    <cellStyle name="Обычный 33 2" xfId="49624"/>
    <cellStyle name="Обычный 34" xfId="57016"/>
    <cellStyle name="Обычный 35" xfId="57018"/>
    <cellStyle name="Обычный 36" xfId="57070"/>
    <cellStyle name="Обычный 37" xfId="57073"/>
    <cellStyle name="Обычный 38" xfId="57072"/>
    <cellStyle name="Обычный 39" xfId="57075"/>
    <cellStyle name="Обычный 4" xfId="362"/>
    <cellStyle name="Обычный 4 2" xfId="363"/>
    <cellStyle name="Обычный 4 2 2" xfId="364"/>
    <cellStyle name="Обычный 4 2 2 10" xfId="14595"/>
    <cellStyle name="Обычный 4 2 2 10 2" xfId="42880"/>
    <cellStyle name="Обычный 4 2 2 11" xfId="18868"/>
    <cellStyle name="Обычный 4 2 2 11 2" xfId="47152"/>
    <cellStyle name="Обычный 4 2 2 12" xfId="21336"/>
    <cellStyle name="Обычный 4 2 2 12 2" xfId="49620"/>
    <cellStyle name="Обычный 4 2 2 13" xfId="28391"/>
    <cellStyle name="Обычный 4 2 2 13 2" xfId="56675"/>
    <cellStyle name="Обычный 4 2 2 14" xfId="28571"/>
    <cellStyle name="Обычный 4 2 2 14 2" xfId="56855"/>
    <cellStyle name="Обычный 4 2 2 15" xfId="28737"/>
    <cellStyle name="Обычный 4 2 2 16" xfId="57015"/>
    <cellStyle name="Обычный 4 2 2 17" xfId="58643"/>
    <cellStyle name="Обычный 4 2 2 18" xfId="59989"/>
    <cellStyle name="Обычный 4 2 2 2" xfId="773"/>
    <cellStyle name="Обычный 4 2 2 2 10" xfId="21337"/>
    <cellStyle name="Обычный 4 2 2 2 10 2" xfId="49621"/>
    <cellStyle name="Обычный 4 2 2 2 11" xfId="28392"/>
    <cellStyle name="Обычный 4 2 2 2 11 2" xfId="56676"/>
    <cellStyle name="Обычный 4 2 2 2 12" xfId="29066"/>
    <cellStyle name="Обычный 4 2 2 2 13" xfId="58644"/>
    <cellStyle name="Обычный 4 2 2 2 14" xfId="59990"/>
    <cellStyle name="Обычный 4 2 2 2 2" xfId="1596"/>
    <cellStyle name="Обычный 4 2 2 2 2 10" xfId="29887"/>
    <cellStyle name="Обычный 4 2 2 2 2 11" xfId="58645"/>
    <cellStyle name="Обычный 4 2 2 2 2 12" xfId="59991"/>
    <cellStyle name="Обычный 4 2 2 2 2 2" xfId="3572"/>
    <cellStyle name="Обычный 4 2 2 2 2 2 2" xfId="14412"/>
    <cellStyle name="Обычный 4 2 2 2 2 2 2 2" xfId="42697"/>
    <cellStyle name="Обычный 4 2 2 2 2 2 3" xfId="17720"/>
    <cellStyle name="Обычный 4 2 2 2 2 2 3 2" xfId="46005"/>
    <cellStyle name="Обычный 4 2 2 2 2 2 4" xfId="28394"/>
    <cellStyle name="Обычный 4 2 2 2 2 2 4 2" xfId="56678"/>
    <cellStyle name="Обычный 4 2 2 2 2 2 5" xfId="31862"/>
    <cellStyle name="Обычный 4 2 2 2 2 2 6" xfId="61345"/>
    <cellStyle name="Обычный 4 2 2 2 2 3" xfId="5876"/>
    <cellStyle name="Обычный 4 2 2 2 2 3 2" xfId="14413"/>
    <cellStyle name="Обычный 4 2 2 2 2 3 2 2" xfId="42698"/>
    <cellStyle name="Обычный 4 2 2 2 2 3 3" xfId="28395"/>
    <cellStyle name="Обычный 4 2 2 2 2 3 3 2" xfId="56679"/>
    <cellStyle name="Обычный 4 2 2 2 2 3 4" xfId="34165"/>
    <cellStyle name="Обычный 4 2 2 2 2 4" xfId="7194"/>
    <cellStyle name="Обычный 4 2 2 2 2 4 2" xfId="14414"/>
    <cellStyle name="Обычный 4 2 2 2 2 4 2 2" xfId="42699"/>
    <cellStyle name="Обычный 4 2 2 2 2 4 3" xfId="28396"/>
    <cellStyle name="Обычный 4 2 2 2 2 4 3 2" xfId="56680"/>
    <cellStyle name="Обычный 4 2 2 2 2 4 4" xfId="35481"/>
    <cellStyle name="Обычный 4 2 2 2 2 5" xfId="14411"/>
    <cellStyle name="Обычный 4 2 2 2 2 5 2" xfId="42696"/>
    <cellStyle name="Обычный 4 2 2 2 2 6" xfId="15745"/>
    <cellStyle name="Обычный 4 2 2 2 2 6 2" xfId="44030"/>
    <cellStyle name="Обычный 4 2 2 2 2 7" xfId="20022"/>
    <cellStyle name="Обычный 4 2 2 2 2 7 2" xfId="48306"/>
    <cellStyle name="Обычный 4 2 2 2 2 8" xfId="21338"/>
    <cellStyle name="Обычный 4 2 2 2 2 8 2" xfId="49622"/>
    <cellStyle name="Обычный 4 2 2 2 2 9" xfId="28393"/>
    <cellStyle name="Обычный 4 2 2 2 2 9 2" xfId="56677"/>
    <cellStyle name="Обычный 4 2 2 2 3" xfId="2093"/>
    <cellStyle name="Обычный 4 2 2 2 3 2" xfId="4068"/>
    <cellStyle name="Обычный 4 2 2 2 3 2 2" xfId="14416"/>
    <cellStyle name="Обычный 4 2 2 2 3 2 2 2" xfId="42701"/>
    <cellStyle name="Обычный 4 2 2 2 3 2 3" xfId="18216"/>
    <cellStyle name="Обычный 4 2 2 2 3 2 3 2" xfId="46501"/>
    <cellStyle name="Обычный 4 2 2 2 3 2 4" xfId="28398"/>
    <cellStyle name="Обычный 4 2 2 2 3 2 4 2" xfId="56682"/>
    <cellStyle name="Обычный 4 2 2 2 3 2 5" xfId="32358"/>
    <cellStyle name="Обычный 4 2 2 2 3 3" xfId="14415"/>
    <cellStyle name="Обычный 4 2 2 2 3 3 2" xfId="42700"/>
    <cellStyle name="Обычный 4 2 2 2 3 4" xfId="16241"/>
    <cellStyle name="Обычный 4 2 2 2 3 4 2" xfId="44526"/>
    <cellStyle name="Обычный 4 2 2 2 3 5" xfId="28397"/>
    <cellStyle name="Обычный 4 2 2 2 3 5 2" xfId="56681"/>
    <cellStyle name="Обычный 4 2 2 2 3 6" xfId="30383"/>
    <cellStyle name="Обычный 4 2 2 2 3 7" xfId="61344"/>
    <cellStyle name="Обычный 4 2 2 2 4" xfId="2751"/>
    <cellStyle name="Обычный 4 2 2 2 4 2" xfId="14417"/>
    <cellStyle name="Обычный 4 2 2 2 4 2 2" xfId="42702"/>
    <cellStyle name="Обычный 4 2 2 2 4 3" xfId="16899"/>
    <cellStyle name="Обычный 4 2 2 2 4 3 2" xfId="45184"/>
    <cellStyle name="Обычный 4 2 2 2 4 4" xfId="28399"/>
    <cellStyle name="Обычный 4 2 2 2 4 4 2" xfId="56683"/>
    <cellStyle name="Обычный 4 2 2 2 4 5" xfId="31041"/>
    <cellStyle name="Обычный 4 2 2 2 5" xfId="5875"/>
    <cellStyle name="Обычный 4 2 2 2 5 2" xfId="14418"/>
    <cellStyle name="Обычный 4 2 2 2 5 2 2" xfId="42703"/>
    <cellStyle name="Обычный 4 2 2 2 5 3" xfId="28400"/>
    <cellStyle name="Обычный 4 2 2 2 5 3 2" xfId="56684"/>
    <cellStyle name="Обычный 4 2 2 2 5 4" xfId="34164"/>
    <cellStyle name="Обычный 4 2 2 2 6" xfId="7193"/>
    <cellStyle name="Обычный 4 2 2 2 6 2" xfId="14419"/>
    <cellStyle name="Обычный 4 2 2 2 6 2 2" xfId="42704"/>
    <cellStyle name="Обычный 4 2 2 2 6 3" xfId="28401"/>
    <cellStyle name="Обычный 4 2 2 2 6 3 2" xfId="56685"/>
    <cellStyle name="Обычный 4 2 2 2 6 4" xfId="35480"/>
    <cellStyle name="Обычный 4 2 2 2 7" xfId="14410"/>
    <cellStyle name="Обычный 4 2 2 2 7 2" xfId="42695"/>
    <cellStyle name="Обычный 4 2 2 2 8" xfId="14924"/>
    <cellStyle name="Обычный 4 2 2 2 8 2" xfId="43209"/>
    <cellStyle name="Обычный 4 2 2 2 9" xfId="20021"/>
    <cellStyle name="Обычный 4 2 2 2 9 2" xfId="48305"/>
    <cellStyle name="Обычный 4 2 2 3" xfId="1595"/>
    <cellStyle name="Обычный 4 2 2 3 10" xfId="29886"/>
    <cellStyle name="Обычный 4 2 2 3 11" xfId="58646"/>
    <cellStyle name="Обычный 4 2 2 3 12" xfId="59992"/>
    <cellStyle name="Обычный 4 2 2 3 2" xfId="3571"/>
    <cellStyle name="Обычный 4 2 2 3 2 2" xfId="14421"/>
    <cellStyle name="Обычный 4 2 2 3 2 2 2" xfId="42706"/>
    <cellStyle name="Обычный 4 2 2 3 2 3" xfId="17719"/>
    <cellStyle name="Обычный 4 2 2 3 2 3 2" xfId="46004"/>
    <cellStyle name="Обычный 4 2 2 3 2 4" xfId="28403"/>
    <cellStyle name="Обычный 4 2 2 3 2 4 2" xfId="56687"/>
    <cellStyle name="Обычный 4 2 2 3 2 5" xfId="31861"/>
    <cellStyle name="Обычный 4 2 2 3 2 6" xfId="61346"/>
    <cellStyle name="Обычный 4 2 2 3 3" xfId="5877"/>
    <cellStyle name="Обычный 4 2 2 3 3 2" xfId="14422"/>
    <cellStyle name="Обычный 4 2 2 3 3 2 2" xfId="42707"/>
    <cellStyle name="Обычный 4 2 2 3 3 3" xfId="28404"/>
    <cellStyle name="Обычный 4 2 2 3 3 3 2" xfId="56688"/>
    <cellStyle name="Обычный 4 2 2 3 3 4" xfId="34166"/>
    <cellStyle name="Обычный 4 2 2 3 4" xfId="7195"/>
    <cellStyle name="Обычный 4 2 2 3 4 2" xfId="14423"/>
    <cellStyle name="Обычный 4 2 2 3 4 2 2" xfId="42708"/>
    <cellStyle name="Обычный 4 2 2 3 4 3" xfId="28405"/>
    <cellStyle name="Обычный 4 2 2 3 4 3 2" xfId="56689"/>
    <cellStyle name="Обычный 4 2 2 3 4 4" xfId="35482"/>
    <cellStyle name="Обычный 4 2 2 3 5" xfId="14420"/>
    <cellStyle name="Обычный 4 2 2 3 5 2" xfId="42705"/>
    <cellStyle name="Обычный 4 2 2 3 6" xfId="15744"/>
    <cellStyle name="Обычный 4 2 2 3 6 2" xfId="44029"/>
    <cellStyle name="Обычный 4 2 2 3 7" xfId="20023"/>
    <cellStyle name="Обычный 4 2 2 3 7 2" xfId="48307"/>
    <cellStyle name="Обычный 4 2 2 3 8" xfId="21339"/>
    <cellStyle name="Обычный 4 2 2 3 8 2" xfId="49623"/>
    <cellStyle name="Обычный 4 2 2 3 9" xfId="28402"/>
    <cellStyle name="Обычный 4 2 2 3 9 2" xfId="56686"/>
    <cellStyle name="Обычный 4 2 2 4" xfId="1764"/>
    <cellStyle name="Обычный 4 2 2 4 2" xfId="3739"/>
    <cellStyle name="Обычный 4 2 2 4 2 2" xfId="14425"/>
    <cellStyle name="Обычный 4 2 2 4 2 2 2" xfId="42710"/>
    <cellStyle name="Обычный 4 2 2 4 2 3" xfId="17887"/>
    <cellStyle name="Обычный 4 2 2 4 2 3 2" xfId="46172"/>
    <cellStyle name="Обычный 4 2 2 4 2 4" xfId="28407"/>
    <cellStyle name="Обычный 4 2 2 4 2 4 2" xfId="56691"/>
    <cellStyle name="Обычный 4 2 2 4 2 5" xfId="32029"/>
    <cellStyle name="Обычный 4 2 2 4 3" xfId="14424"/>
    <cellStyle name="Обычный 4 2 2 4 3 2" xfId="42709"/>
    <cellStyle name="Обычный 4 2 2 4 4" xfId="15912"/>
    <cellStyle name="Обычный 4 2 2 4 4 2" xfId="44197"/>
    <cellStyle name="Обычный 4 2 2 4 5" xfId="28406"/>
    <cellStyle name="Обычный 4 2 2 4 5 2" xfId="56690"/>
    <cellStyle name="Обычный 4 2 2 4 6" xfId="30054"/>
    <cellStyle name="Обычный 4 2 2 4 7" xfId="61343"/>
    <cellStyle name="Обычный 4 2 2 5" xfId="2422"/>
    <cellStyle name="Обычный 4 2 2 5 2" xfId="14426"/>
    <cellStyle name="Обычный 4 2 2 5 2 2" xfId="42711"/>
    <cellStyle name="Обычный 4 2 2 5 3" xfId="16570"/>
    <cellStyle name="Обычный 4 2 2 5 3 2" xfId="44855"/>
    <cellStyle name="Обычный 4 2 2 5 4" xfId="28408"/>
    <cellStyle name="Обычный 4 2 2 5 4 2" xfId="56692"/>
    <cellStyle name="Обычный 4 2 2 5 5" xfId="30712"/>
    <cellStyle name="Обычный 4 2 2 6" xfId="5874"/>
    <cellStyle name="Обычный 4 2 2 6 2" xfId="14427"/>
    <cellStyle name="Обычный 4 2 2 6 2 2" xfId="42712"/>
    <cellStyle name="Обычный 4 2 2 6 3" xfId="28409"/>
    <cellStyle name="Обычный 4 2 2 6 3 2" xfId="56693"/>
    <cellStyle name="Обычный 4 2 2 6 4" xfId="34163"/>
    <cellStyle name="Обычный 4 2 2 7" xfId="7192"/>
    <cellStyle name="Обычный 4 2 2 7 2" xfId="14428"/>
    <cellStyle name="Обычный 4 2 2 7 2 2" xfId="42713"/>
    <cellStyle name="Обычный 4 2 2 7 3" xfId="28410"/>
    <cellStyle name="Обычный 4 2 2 7 3 2" xfId="56694"/>
    <cellStyle name="Обычный 4 2 2 7 4" xfId="35479"/>
    <cellStyle name="Обычный 4 2 2 8" xfId="7357"/>
    <cellStyle name="Обычный 4 2 2 8 2" xfId="14429"/>
    <cellStyle name="Обычный 4 2 2 8 2 2" xfId="42714"/>
    <cellStyle name="Обычный 4 2 2 8 3" xfId="28411"/>
    <cellStyle name="Обычный 4 2 2 8 3 2" xfId="56695"/>
    <cellStyle name="Обычный 4 2 2 8 4" xfId="35642"/>
    <cellStyle name="Обычный 4 2 2 9" xfId="14409"/>
    <cellStyle name="Обычный 4 2 2 9 2" xfId="42694"/>
    <cellStyle name="Обычный 4 3" xfId="365"/>
    <cellStyle name="Обычный 40" xfId="57071"/>
    <cellStyle name="Обычный 41" xfId="57074"/>
    <cellStyle name="Обычный 42" xfId="57076"/>
    <cellStyle name="Обычный 43" xfId="57077"/>
    <cellStyle name="Обычный 44" xfId="57078"/>
    <cellStyle name="Обычный 45" xfId="57079"/>
    <cellStyle name="Обычный 46" xfId="57132"/>
    <cellStyle name="Обычный 47" xfId="57133"/>
    <cellStyle name="Обычный 5" xfId="366"/>
    <cellStyle name="Обычный 5 2" xfId="367"/>
    <cellStyle name="Обычный 6" xfId="368"/>
    <cellStyle name="Обычный 6 2" xfId="369"/>
    <cellStyle name="Обычный 7" xfId="370"/>
    <cellStyle name="Обычный 7 2" xfId="371"/>
    <cellStyle name="Обычный 7 3" xfId="372"/>
    <cellStyle name="Обычный 7 3 2" xfId="373"/>
    <cellStyle name="Обычный 8" xfId="374"/>
    <cellStyle name="Обычный 8 2" xfId="375"/>
    <cellStyle name="Обычный 9" xfId="376"/>
    <cellStyle name="Обычный_187175CE" xfId="377"/>
    <cellStyle name="Обычный_dodatok (источники ИП)" xfId="378"/>
    <cellStyle name="Обычный_dodatok (источники ИП) изм.реакт. 52373,47" xfId="379"/>
    <cellStyle name="Обычный_nkre1" xfId="380"/>
    <cellStyle name="Обычный_proekt_regul322_zm_d_1" xfId="381"/>
    <cellStyle name="Обычный_А-92 2" xfId="57143"/>
    <cellStyle name="Обычный_Книга1 2" xfId="57145"/>
    <cellStyle name="Обычный_Лист1" xfId="382"/>
    <cellStyle name="Обычный_новий шаблон ф.132 2" xfId="383"/>
    <cellStyle name="Обычный_новий шаблон ф.132 2 2" xfId="57140"/>
    <cellStyle name="Обычный_стан ком обліку 2 2" xfId="57141"/>
    <cellStyle name="Плохой 2" xfId="384"/>
    <cellStyle name="Плохой 2 2" xfId="385"/>
    <cellStyle name="Плохой 2 3" xfId="386"/>
    <cellStyle name="Плохой 3" xfId="387"/>
    <cellStyle name="Пояснение 2" xfId="388"/>
    <cellStyle name="Пояснение 3" xfId="389"/>
    <cellStyle name="Примечание 2" xfId="390"/>
    <cellStyle name="Примечание 2 2" xfId="391"/>
    <cellStyle name="Примечание 2 2 2" xfId="58670"/>
    <cellStyle name="Примечание 2 2 2 2" xfId="61371"/>
    <cellStyle name="Примечание 2 2 3" xfId="58674"/>
    <cellStyle name="Примечание 2 2 3 2" xfId="61348"/>
    <cellStyle name="Примечание 2 2 4" xfId="61375"/>
    <cellStyle name="Примечание 2 3" xfId="392"/>
    <cellStyle name="Примечание 2 3 2" xfId="58671"/>
    <cellStyle name="Примечание 2 3 2 2" xfId="61372"/>
    <cellStyle name="Примечание 2 3 3" xfId="58675"/>
    <cellStyle name="Примечание 2 3 3 2" xfId="61349"/>
    <cellStyle name="Примечание 2 3 4" xfId="61376"/>
    <cellStyle name="Примечание 2 4" xfId="58669"/>
    <cellStyle name="Примечание 2 4 2" xfId="61370"/>
    <cellStyle name="Примечание 2 5" xfId="58673"/>
    <cellStyle name="Примечание 2 5 2" xfId="61347"/>
    <cellStyle name="Примечание 2 6" xfId="61374"/>
    <cellStyle name="Примечание 3" xfId="393"/>
    <cellStyle name="Примечание 3 2" xfId="58672"/>
    <cellStyle name="Примечание 3 2 2" xfId="61373"/>
    <cellStyle name="Примечание 3 3" xfId="58676"/>
    <cellStyle name="Примечание 3 3 2" xfId="61350"/>
    <cellStyle name="Примечание 3 4" xfId="61377"/>
    <cellStyle name="Процентный 2" xfId="394"/>
    <cellStyle name="Процентный 2 2" xfId="395"/>
    <cellStyle name="Процентный 2 2 2" xfId="601"/>
    <cellStyle name="Процентный 2 3" xfId="396"/>
    <cellStyle name="Процентный 2 3 2" xfId="397"/>
    <cellStyle name="Процентный 2 3 2 2" xfId="774"/>
    <cellStyle name="Процентный 2 4" xfId="600"/>
    <cellStyle name="Процентный 3" xfId="398"/>
    <cellStyle name="Процентный 3 2" xfId="399"/>
    <cellStyle name="Процентный 3 3" xfId="400"/>
    <cellStyle name="Процентный 4" xfId="401"/>
    <cellStyle name="Процентный 4 2" xfId="402"/>
    <cellStyle name="Процентный 4 3" xfId="403"/>
    <cellStyle name="Процентный 5" xfId="404"/>
    <cellStyle name="Связанная ячейка 2" xfId="405"/>
    <cellStyle name="Связанная ячейка 3" xfId="406"/>
    <cellStyle name="Стиль 1" xfId="407"/>
    <cellStyle name="Стиль 1 2" xfId="408"/>
    <cellStyle name="Стиль 1 2 2" xfId="409"/>
    <cellStyle name="Стиль 1 2 3" xfId="410"/>
    <cellStyle name="Стиль 1 3" xfId="57138"/>
    <cellStyle name="Текст предупреждения 2" xfId="411"/>
    <cellStyle name="Текст предупреждения 3" xfId="412"/>
    <cellStyle name="Тысячи [0]_Pb-pl" xfId="413"/>
    <cellStyle name="Тысячи_Pb-pl" xfId="414"/>
    <cellStyle name="Финансовый 2" xfId="415"/>
    <cellStyle name="Финансовый 2 2" xfId="416"/>
    <cellStyle name="Финансовый 2 2 2" xfId="417"/>
    <cellStyle name="Финансовый 2 2 3" xfId="418"/>
    <cellStyle name="Финансовый 2 3" xfId="419"/>
    <cellStyle name="Финансовый 2 3 2" xfId="420"/>
    <cellStyle name="Финансовый 2 3 3" xfId="603"/>
    <cellStyle name="Финансовый 2 4" xfId="421"/>
    <cellStyle name="Финансовый 2 5" xfId="602"/>
    <cellStyle name="Финансовый 2_Budget 2010_Расшифровки" xfId="422"/>
    <cellStyle name="Финансовый 3" xfId="423"/>
    <cellStyle name="Финансовый 3 2" xfId="424"/>
    <cellStyle name="Хороший 2" xfId="425"/>
    <cellStyle name="Хороший 2 2" xfId="426"/>
    <cellStyle name="Хороший 2 3" xfId="427"/>
    <cellStyle name="Хороший 3" xfId="428"/>
    <cellStyle name="Хороший 4" xfId="57139"/>
  </cellStyles>
  <dxfs count="16">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condense val="0"/>
        <extend val="0"/>
        <color indexed="10"/>
      </font>
    </dxf>
    <dxf>
      <font>
        <b/>
        <i/>
        <condense val="0"/>
        <extend val="0"/>
        <color indexed="12"/>
      </font>
    </dxf>
    <dxf>
      <font>
        <b/>
        <i/>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srv\&#1054;&#1059;&#1059;\Comshare%20%20%20otchet\Comshare%20-%20&#1054;&#1090;&#1095;&#1077;&#1090;&#1099;%20(1)\Comshare%20-%20&#1060;&#1080;&#1085;&#1072;&#1085;&#1089;&#1080;&#1088;&#1086;&#1074;&#1072;&#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tr-srv\&#1086;&#1091;&#1091;\Comshare%20%20%20otchet\Comshare%20-%20&#1054;&#1090;&#1095;&#1077;&#1090;&#1099;%20(1)\2003%20Comshare%20-%20&#1054;&#1090;&#1095;&#1077;&#1090;&#1099;%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lan00\Local%20Settings\Temporary%20Internet%20Files\OLK2C\&#1052;&#1077;&#1090;&#1086;&#1076;&#1086;&#1083;&#1086;&#1075;&#1080;&#1103;\Tax_Tool_Metinvest_Last_version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flow\Home\Invest\&#1048;&#1085;&#1074;&#1077;&#1089;&#1090;%202019\&#1087;&#1083;&#1072;&#1085;\&#1055;&#1088;&#1086;&#1077;&#1082;&#1090;%20%20&#1030;&#1055;%202019%2023.11.2018\&#1030;&#1055;%202019%20%2011.07.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flow\Home\Invest\&#1048;&#1085;&#1074;&#1077;&#1089;&#1090;%202020\&#1087;&#1083;&#1072;&#1085;\&#1055;&#1086;&#1076;&#1072;&#1085;&#1086;%20&#1074;%20&#1052;&#1110;&#1085;&#1110;&#1089;&#1090;&#1077;&#1088;&#1089;&#1090;&#1074;&#1086;\3-&#1103;%20&#1087;&#1110;&#1089;&#1083;&#1103;%20&#1079;&#1072;&#1091;&#1074;%20&#1044;&#1045;&#1053;%20&#1030;&#1055;%202020%20_.09.19\&#1055;&#1088;&#1086;&#1077;&#1082;&#1090;%20&#1030;&#1055;%202020%20&#1063;&#1054;&#1045;%20_.0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итал"/>
      <sheetName val="Кредиты"/>
      <sheetName val="CSXLStore"/>
      <sheetName val="Фин отчет"/>
      <sheetName val="#ССЫЛКА"/>
      <sheetName val="F4"/>
      <sheetName val="Фин_отчет"/>
      <sheetName val="Фин_отчет1"/>
      <sheetName val="Фин_отчет2"/>
      <sheetName val="Anlagenverzeichnis"/>
      <sheetName val="Справочник"/>
    </sheetNames>
    <sheetDataSet>
      <sheetData sheetId="0" refreshError="1">
        <row r="1">
          <cell r="C1" t="str">
            <v>Валюта</v>
          </cell>
          <cell r="D1" t="str">
            <v>Украинская гривня</v>
          </cell>
        </row>
        <row r="2">
          <cell r="C2" t="str">
            <v>Версия</v>
          </cell>
          <cell r="D2" t="str">
            <v>Версия 1-1 - подготовка</v>
          </cell>
        </row>
        <row r="3">
          <cell r="C3" t="str">
            <v>Тип курса</v>
          </cell>
          <cell r="D3" t="str">
            <v>Фактический</v>
          </cell>
        </row>
        <row r="5">
          <cell r="C5" t="str">
            <v>ФИНАНСОВАЯ ДЕЯТЕЛЬНОСТЬ</v>
          </cell>
        </row>
      </sheetData>
      <sheetData sheetId="1" refreshError="1">
        <row r="1">
          <cell r="C1" t="str">
            <v>Версия</v>
          </cell>
          <cell r="D1" t="str">
            <v>Версия 1-1 - подготовка</v>
          </cell>
          <cell r="E1" t="str">
            <v>Кредиты</v>
          </cell>
          <cell r="F1" t="str">
            <v>Кредиты</v>
          </cell>
        </row>
        <row r="2">
          <cell r="C2" t="str">
            <v>Тип курса</v>
          </cell>
          <cell r="D2" t="str">
            <v>Фактический</v>
          </cell>
        </row>
        <row r="3">
          <cell r="C3" t="str">
            <v>Валюта кредита</v>
          </cell>
          <cell r="D3" t="str">
            <v>Все Валюты бюджетирования</v>
          </cell>
        </row>
        <row r="4">
          <cell r="C4" t="str">
            <v>Валюта</v>
          </cell>
          <cell r="D4" t="str">
            <v>Украинская гривня</v>
          </cell>
        </row>
        <row r="6">
          <cell r="C6" t="str">
            <v>ФИНАНСОВАЯ ДЕЯТЕЛЬНОСТЬ</v>
          </cell>
        </row>
      </sheetData>
      <sheetData sheetId="2" refreshError="1"/>
      <sheetData sheetId="3" refreshError="1"/>
      <sheetData sheetId="4" refreshError="1"/>
      <sheetData sheetId="5" refreshError="1"/>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sheetName val="Прибыли и убытки"/>
      <sheetName val="Приб и уб"/>
      <sheetName val="Движение ДС"/>
      <sheetName val="ДС"/>
      <sheetName val="Баланс"/>
      <sheetName val="Балан"/>
      <sheetName val="Оборотный капитал"/>
      <sheetName val="Обор кап"/>
      <sheetName val="csxlDESheet1"/>
      <sheetName val="CSXLStore"/>
      <sheetName val="csxlDESheet2"/>
      <sheetName val="csxlDESheet3"/>
      <sheetName val="Капитал"/>
      <sheetName val="Кредиты"/>
      <sheetName val="Прибыли_и_убытки"/>
      <sheetName val="Приб_и_уб"/>
      <sheetName val="Движение_ДС"/>
      <sheetName val="Оборотный_капитал"/>
      <sheetName val="Обор_кап"/>
      <sheetName val="Прибыли_и_убытки1"/>
      <sheetName val="Приб_и_уб1"/>
      <sheetName val="Движение_ДС1"/>
      <sheetName val="Оборотный_капитал1"/>
      <sheetName val="Обор_кап1"/>
      <sheetName val="Прибыли_и_убытки2"/>
      <sheetName val="Приб_и_уб2"/>
      <sheetName val="Движение_ДС2"/>
      <sheetName val="Оборотный_капитал2"/>
      <sheetName val="Обор_кап2"/>
      <sheetName val="Прибыли_и_убытки3"/>
      <sheetName val="Приб_и_уб3"/>
      <sheetName val="Движение_ДС3"/>
      <sheetName val="Оборотный_капитал3"/>
      <sheetName val="Обор_кап3"/>
      <sheetName val="Мульт-ор М2, швидкість"/>
    </sheetNames>
    <sheetDataSet>
      <sheetData sheetId="0" refreshError="1"/>
      <sheetData sheetId="1" refreshError="1">
        <row r="1">
          <cell r="C1" t="str">
            <v>Валюта</v>
          </cell>
          <cell r="D1" t="str">
            <v>Американский доллар</v>
          </cell>
        </row>
        <row r="2">
          <cell r="C2" t="str">
            <v>Версия</v>
          </cell>
          <cell r="D2" t="str">
            <v>Версия 1-1 - подготовка</v>
          </cell>
        </row>
        <row r="3">
          <cell r="C3" t="str">
            <v>Тип курса</v>
          </cell>
          <cell r="D3" t="str">
            <v>Фактический</v>
          </cell>
        </row>
      </sheetData>
      <sheetData sheetId="2" refreshError="1"/>
      <sheetData sheetId="3" refreshError="1">
        <row r="1">
          <cell r="C1" t="str">
            <v>Версия</v>
          </cell>
          <cell r="D1" t="str">
            <v>Версия 1-1 - подготовка</v>
          </cell>
        </row>
        <row r="2">
          <cell r="C2" t="str">
            <v>Тип курса</v>
          </cell>
          <cell r="D2" t="str">
            <v>Фактический</v>
          </cell>
        </row>
        <row r="3">
          <cell r="C3" t="str">
            <v>Валюта</v>
          </cell>
          <cell r="D3" t="str">
            <v>Американский доллар</v>
          </cell>
        </row>
      </sheetData>
      <sheetData sheetId="4" refreshError="1"/>
      <sheetData sheetId="5" refreshError="1">
        <row r="1">
          <cell r="C1" t="str">
            <v>Валюта</v>
          </cell>
          <cell r="D1" t="str">
            <v>Американский доллар</v>
          </cell>
        </row>
        <row r="2">
          <cell r="C2" t="str">
            <v>Версия</v>
          </cell>
          <cell r="D2" t="str">
            <v>Версия 1-1 - подготовка</v>
          </cell>
        </row>
        <row r="3">
          <cell r="C3" t="str">
            <v>Тип курса</v>
          </cell>
          <cell r="D3" t="str">
            <v>Фактический</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t="str">
            <v>Валюта</v>
          </cell>
        </row>
      </sheetData>
      <sheetData sheetId="16"/>
      <sheetData sheetId="17">
        <row r="1">
          <cell r="C1" t="str">
            <v>Версия</v>
          </cell>
        </row>
      </sheetData>
      <sheetData sheetId="18"/>
      <sheetData sheetId="19"/>
      <sheetData sheetId="20">
        <row r="1">
          <cell r="C1" t="str">
            <v>Валюта</v>
          </cell>
        </row>
      </sheetData>
      <sheetData sheetId="21"/>
      <sheetData sheetId="22">
        <row r="1">
          <cell r="C1" t="str">
            <v>Версия</v>
          </cell>
        </row>
      </sheetData>
      <sheetData sheetId="23"/>
      <sheetData sheetId="24"/>
      <sheetData sheetId="25" refreshError="1"/>
      <sheetData sheetId="26" refreshError="1"/>
      <sheetData sheetId="27" refreshError="1"/>
      <sheetData sheetId="28" refreshError="1"/>
      <sheetData sheetId="29" refreshError="1"/>
      <sheetData sheetId="30">
        <row r="1">
          <cell r="C1" t="str">
            <v>Валюта</v>
          </cell>
        </row>
      </sheetData>
      <sheetData sheetId="31"/>
      <sheetData sheetId="32">
        <row r="1">
          <cell r="C1" t="str">
            <v>Версия</v>
          </cell>
        </row>
      </sheetData>
      <sheetData sheetId="33"/>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sheetName val="ETR"/>
      <sheetName val="Отсроченный налог"/>
      <sheetName val="Постоянные разницы"/>
      <sheetName val="Необоротные активы"/>
      <sheetName val="Финансовый результат - План"/>
      <sheetName val="Финансовый результат - Факт"/>
      <sheetName val="Перечень временных разниц"/>
    </sheetNames>
    <sheetDataSet>
      <sheetData sheetId="0">
        <row r="10">
          <cell r="B10" t="str">
            <v>1-й квартал 2011 года</v>
          </cell>
        </row>
        <row r="11">
          <cell r="B11" t="str">
            <v>6 месяцев 2011 года</v>
          </cell>
        </row>
        <row r="12">
          <cell r="B12" t="str">
            <v>9 месяцев 2011 года</v>
          </cell>
        </row>
        <row r="13">
          <cell r="B13" t="str">
            <v>2011 год</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альна інформація"/>
      <sheetName val="1. Незавершене будівництво -"/>
      <sheetName val="6. Пров закупівлі"/>
      <sheetName val="Джерела фінансування"/>
      <sheetName val="3. План інвестицій"/>
      <sheetName val="4. Технічний стан "/>
      <sheetName val="4.1. Характеристика мереж "/>
      <sheetName val="4.2. Облік "/>
      <sheetName val="4.2.1. Облік промспоживачів "/>
      <sheetName val="4.2.2. Облік промспоживачів "/>
      <sheetName val="4.2.3. Облік населення "/>
      <sheetName val="4.2.4. Облік населення"/>
      <sheetName val="4.3. Стан комерційного облі "/>
      <sheetName val="4.3.1.Тех стан вимір  "/>
      <sheetName val="4.4. Технічний облік "/>
      <sheetName val="4.5. Стан комп'ютерної техніки"/>
      <sheetName val="4.6. Стан транспорту"/>
      <sheetName val="4.6.1. Аналіз транспорту"/>
      <sheetName val="4.6.2"/>
      <sheetName val="4.7. Витрати "/>
      <sheetName val="4.8. Характеристика за 5 років"/>
      <sheetName val="5. Заг"/>
      <sheetName val="5.1. Буд"/>
      <sheetName val="5.1.1. Обсяги робіт"/>
      <sheetName val="5.2. Зниж"/>
      <sheetName val="5.3. АСДТК"/>
      <sheetName val="5.3.1  "/>
      <sheetName val="5.4. Інф"/>
      <sheetName val="5.5. Зв'яз"/>
      <sheetName val="5.5. 1 "/>
      <sheetName val="5.6. Тран"/>
      <sheetName val="5.7 Інше"/>
      <sheetName val="Разбив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альна інформація"/>
      <sheetName val="1. Незавершене будівництво -"/>
      <sheetName val="Джерела фінансування"/>
      <sheetName val="3. План інвестицій"/>
      <sheetName val="4. Технічний стан "/>
      <sheetName val="4.1. Характеристика мереж "/>
      <sheetName val="4.2. Облік "/>
      <sheetName val="4.2.1. Облік промспоживачів"/>
      <sheetName val="4.2.2. Облік промспоживачів"/>
      <sheetName val="4.2.3. Облік населення"/>
      <sheetName val="4.2.4. Облік населення"/>
      <sheetName val="4.3. Стан комерційного облі "/>
      <sheetName val="4.3.1. Техн стан вимір Т"/>
      <sheetName val="4.4. Технічний облік"/>
      <sheetName val="4.5. Стан комп'ютерної техніки"/>
      <sheetName val="4.6. Стан транспорту "/>
      <sheetName val="4.6.1. Аналіз транспорту"/>
      <sheetName val="4.6.2 "/>
      <sheetName val="4.7. Витрати "/>
      <sheetName val="4.8. Характеристика за 5 років"/>
      <sheetName val="5. Заг"/>
      <sheetName val="5.1. Буд"/>
      <sheetName val="5.1.1. Обсяги робіт"/>
      <sheetName val="5.2. Зниж"/>
      <sheetName val="5.3. АСДТК"/>
      <sheetName val="5.3.1  "/>
      <sheetName val="5.4. Інф"/>
      <sheetName val="5.5. Зв'яз"/>
      <sheetName val="5.5. 1 "/>
      <sheetName val="5.6. Тран"/>
      <sheetName val="5.7 Інше"/>
      <sheetName val="6. Пров закупівлі"/>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9">
          <cell r="B9" t="str">
            <v>Будівництво, модернізація та реконструкція  електричних мереж та обладнання, у т.ч:</v>
          </cell>
        </row>
      </sheetData>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ustovojtov@nerc.gov.ua" TargetMode="Externa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01"/>
  <dimension ref="A1:F27"/>
  <sheetViews>
    <sheetView view="pageBreakPreview" topLeftCell="A4" zoomScaleNormal="100" zoomScaleSheetLayoutView="100" workbookViewId="0">
      <selection activeCell="I14" sqref="I14"/>
    </sheetView>
  </sheetViews>
  <sheetFormatPr defaultRowHeight="12.75"/>
  <cols>
    <col min="1" max="1" width="23" style="3" customWidth="1"/>
    <col min="2" max="2" width="4.42578125" style="3" customWidth="1"/>
    <col min="3" max="3" width="21.28515625" style="3" customWidth="1"/>
    <col min="4" max="4" width="4.85546875" style="3" customWidth="1"/>
    <col min="5" max="5" width="16.5703125" style="3" customWidth="1"/>
    <col min="6" max="6" width="14" style="3" customWidth="1"/>
    <col min="7" max="7" width="9.140625" style="3"/>
    <col min="8" max="8" width="11.85546875" style="3" customWidth="1"/>
    <col min="9" max="16384" width="9.140625" style="3"/>
  </cols>
  <sheetData>
    <row r="1" spans="1:6" ht="15.75">
      <c r="A1" s="55"/>
      <c r="B1" s="55"/>
      <c r="C1" s="56"/>
      <c r="D1" s="56"/>
      <c r="E1" s="2063"/>
      <c r="F1" s="2063"/>
    </row>
    <row r="2" spans="1:6" ht="15.75">
      <c r="A2" s="55"/>
      <c r="B2" s="55"/>
      <c r="C2" s="2064"/>
      <c r="D2" s="2064"/>
      <c r="E2" s="2064"/>
      <c r="F2" s="2064"/>
    </row>
    <row r="3" spans="1:6" ht="15.75">
      <c r="A3" s="55"/>
      <c r="B3" s="55"/>
      <c r="C3" s="2065"/>
      <c r="D3" s="2065"/>
      <c r="E3" s="2065"/>
      <c r="F3" s="2065"/>
    </row>
    <row r="4" spans="1:6" ht="15.75">
      <c r="A4" s="55"/>
      <c r="B4" s="55"/>
      <c r="C4" s="2065"/>
      <c r="D4" s="2065"/>
      <c r="E4" s="2065"/>
      <c r="F4" s="2065"/>
    </row>
    <row r="5" spans="1:6" ht="15.75">
      <c r="A5" s="55"/>
      <c r="B5" s="55"/>
      <c r="C5" s="55"/>
      <c r="D5" s="55"/>
      <c r="E5" s="55"/>
      <c r="F5" s="55"/>
    </row>
    <row r="6" spans="1:6" ht="15.75">
      <c r="A6" s="55"/>
      <c r="B6" s="55"/>
      <c r="C6" s="55"/>
      <c r="D6" s="55"/>
      <c r="E6" s="55"/>
      <c r="F6" s="55"/>
    </row>
    <row r="7" spans="1:6" ht="15.75">
      <c r="A7" s="55"/>
      <c r="B7" s="55"/>
      <c r="C7" s="55"/>
      <c r="D7" s="55"/>
      <c r="E7" s="55"/>
      <c r="F7" s="55"/>
    </row>
    <row r="8" spans="1:6" ht="15.75">
      <c r="A8" s="55"/>
      <c r="B8" s="55"/>
      <c r="C8" s="55"/>
      <c r="D8" s="55"/>
      <c r="E8" s="55"/>
      <c r="F8" s="55"/>
    </row>
    <row r="9" spans="1:6" ht="15.75">
      <c r="A9" s="55"/>
      <c r="B9" s="55"/>
      <c r="C9" s="55"/>
      <c r="D9" s="55"/>
      <c r="E9" s="55"/>
      <c r="F9" s="55"/>
    </row>
    <row r="10" spans="1:6" ht="15.75">
      <c r="A10" s="55"/>
      <c r="B10" s="55"/>
      <c r="C10" s="55"/>
      <c r="D10" s="55"/>
      <c r="E10" s="55"/>
      <c r="F10" s="55"/>
    </row>
    <row r="11" spans="1:6" ht="15.75">
      <c r="A11" s="55"/>
      <c r="B11" s="55"/>
      <c r="C11" s="55"/>
      <c r="D11" s="55"/>
      <c r="E11" s="55"/>
      <c r="F11" s="55"/>
    </row>
    <row r="12" spans="1:6" ht="16.5" thickBot="1">
      <c r="A12" s="55"/>
      <c r="B12" s="55"/>
      <c r="C12" s="55"/>
      <c r="D12" s="55"/>
      <c r="E12" s="55"/>
      <c r="F12" s="55"/>
    </row>
    <row r="13" spans="1:6" ht="36.75" customHeight="1" thickBot="1">
      <c r="A13" s="2057" t="s">
        <v>893</v>
      </c>
      <c r="B13" s="2057"/>
      <c r="C13" s="2057"/>
      <c r="D13" s="2057"/>
      <c r="E13" s="2057"/>
      <c r="F13" s="2057"/>
    </row>
    <row r="14" spans="1:6" ht="45.75" customHeight="1" thickBot="1">
      <c r="A14" s="57" t="s">
        <v>894</v>
      </c>
      <c r="B14" s="2058" t="s">
        <v>2004</v>
      </c>
      <c r="C14" s="2059"/>
      <c r="D14" s="2059"/>
      <c r="E14" s="2059"/>
      <c r="F14" s="2060"/>
    </row>
    <row r="15" spans="1:6" ht="22.5" customHeight="1" thickBot="1">
      <c r="A15" s="57" t="s">
        <v>987</v>
      </c>
      <c r="B15" s="58" t="s">
        <v>943</v>
      </c>
      <c r="C15" s="59">
        <v>43831</v>
      </c>
      <c r="D15" s="58" t="s">
        <v>895</v>
      </c>
      <c r="E15" s="2061">
        <v>44196</v>
      </c>
      <c r="F15" s="2062"/>
    </row>
    <row r="16" spans="1:6" ht="24" customHeight="1" thickBot="1">
      <c r="A16" s="57" t="s">
        <v>988</v>
      </c>
      <c r="B16" s="58" t="s">
        <v>943</v>
      </c>
      <c r="C16" s="60">
        <v>2020</v>
      </c>
      <c r="D16" s="58" t="s">
        <v>895</v>
      </c>
      <c r="E16" s="61">
        <v>2024</v>
      </c>
      <c r="F16" s="58" t="s">
        <v>914</v>
      </c>
    </row>
    <row r="20" spans="1:6" hidden="1">
      <c r="A20" s="2066" t="s">
        <v>30</v>
      </c>
      <c r="B20" s="2066"/>
      <c r="C20" s="2066"/>
      <c r="D20" s="2066"/>
      <c r="E20" s="2066"/>
      <c r="F20" s="2066"/>
    </row>
    <row r="21" spans="1:6" hidden="1"/>
    <row r="22" spans="1:6" hidden="1"/>
    <row r="23" spans="1:6" hidden="1"/>
    <row r="24" spans="1:6" hidden="1"/>
    <row r="25" spans="1:6" hidden="1">
      <c r="A25" s="9"/>
      <c r="B25" s="9"/>
      <c r="C25" s="9"/>
      <c r="D25" s="9"/>
    </row>
    <row r="26" spans="1:6" hidden="1">
      <c r="A26" s="2056" t="s">
        <v>31</v>
      </c>
      <c r="B26" s="2056"/>
      <c r="C26" s="2056"/>
      <c r="D26" s="2056"/>
      <c r="E26" s="2056"/>
      <c r="F26" s="2056"/>
    </row>
    <row r="27" spans="1:6" hidden="1">
      <c r="A27" s="2056"/>
      <c r="B27" s="2056"/>
      <c r="C27" s="2056"/>
      <c r="D27" s="2056"/>
      <c r="E27" s="2056"/>
      <c r="F27" s="2056"/>
    </row>
  </sheetData>
  <customSheetViews>
    <customSheetView guid="{C9F8E0A7-7ADA-4A9A-A8B3-50B5B131F672}" showPageBreaks="1" hiddenRows="1" view="pageBreakPreview" topLeftCell="A7">
      <selection activeCell="E19" sqref="E19"/>
      <pageMargins left="0.94488188976377963" right="0.39370078740157483" top="0.9055118110236221" bottom="0.78740157480314965" header="0.51181102362204722" footer="0.51181102362204722"/>
      <pageSetup paperSize="9" pageOrder="overThenDown" orientation="portrait" r:id="rId1"/>
      <headerFooter alignWithMargins="0"/>
    </customSheetView>
  </customSheetViews>
  <mergeCells count="9">
    <mergeCell ref="A26:F27"/>
    <mergeCell ref="A13:F13"/>
    <mergeCell ref="B14:F14"/>
    <mergeCell ref="E15:F15"/>
    <mergeCell ref="E1:F1"/>
    <mergeCell ref="C2:F2"/>
    <mergeCell ref="C4:F4"/>
    <mergeCell ref="C3:F3"/>
    <mergeCell ref="A20:F20"/>
  </mergeCells>
  <phoneticPr fontId="31" type="noConversion"/>
  <hyperlinks>
    <hyperlink ref="A26:D26" r:id="rId2" display="При виникненні питань з приводу заповнення форми звертайтесь за адресою: pustovojtov@nerc.gov.ua"/>
  </hyperlinks>
  <pageMargins left="0.94488188976377963" right="0.39370078740157483" top="0.9055118110236221" bottom="0.78740157480314965" header="0.51181102362204722" footer="0.51181102362204722"/>
  <pageSetup paperSize="9" pageOrder="overThenDown"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view="pageBreakPreview" zoomScaleNormal="100" zoomScaleSheetLayoutView="100" workbookViewId="0">
      <pane ySplit="8" topLeftCell="A9" activePane="bottomLeft" state="frozen"/>
      <selection activeCell="E96" sqref="E96"/>
      <selection pane="bottomLeft" activeCell="F9" sqref="F9"/>
    </sheetView>
  </sheetViews>
  <sheetFormatPr defaultRowHeight="12.75"/>
  <cols>
    <col min="1" max="1" width="18.7109375" style="1281" customWidth="1"/>
    <col min="2" max="2" width="21.42578125" style="1281" customWidth="1"/>
    <col min="3" max="3" width="20.5703125" style="1281" customWidth="1"/>
    <col min="4" max="4" width="10.5703125" style="1281" customWidth="1"/>
    <col min="5" max="5" width="14.140625" style="1281" customWidth="1"/>
    <col min="6" max="6" width="13.85546875" style="1281" customWidth="1"/>
    <col min="7" max="7" width="13.5703125" style="1281" customWidth="1"/>
    <col min="8" max="8" width="15.7109375" style="1281" customWidth="1"/>
    <col min="9" max="16384" width="9.140625" style="1276"/>
  </cols>
  <sheetData>
    <row r="1" spans="1:11" s="1156" customFormat="1" ht="18.75">
      <c r="A1" s="1153"/>
      <c r="B1" s="1153"/>
      <c r="D1" s="1259"/>
      <c r="E1" s="1153"/>
      <c r="F1" s="1153"/>
      <c r="G1" s="1153"/>
      <c r="H1" s="1153"/>
    </row>
    <row r="2" spans="1:11" s="1156" customFormat="1" ht="15.75">
      <c r="A2" s="1153"/>
      <c r="B2" s="1153"/>
      <c r="C2" s="1153"/>
      <c r="D2" s="1153"/>
      <c r="E2" s="1153"/>
      <c r="F2" s="1153"/>
      <c r="G2" s="2199" t="s">
        <v>2132</v>
      </c>
      <c r="H2" s="2199"/>
      <c r="I2" s="1260"/>
      <c r="J2" s="1261"/>
      <c r="K2" s="1262"/>
    </row>
    <row r="3" spans="1:11" s="1156" customFormat="1" ht="15.75">
      <c r="A3" s="1153"/>
      <c r="B3" s="1153"/>
      <c r="C3" s="1153"/>
      <c r="D3" s="1153"/>
      <c r="E3" s="1153"/>
      <c r="F3" s="1153"/>
      <c r="G3" s="1263"/>
      <c r="H3" s="1264"/>
      <c r="I3" s="1264"/>
      <c r="J3" s="1264"/>
      <c r="K3" s="1262"/>
    </row>
    <row r="4" spans="1:11" ht="31.5" customHeight="1">
      <c r="A4" s="2208" t="s">
        <v>164</v>
      </c>
      <c r="B4" s="2209"/>
      <c r="C4" s="2209"/>
      <c r="D4" s="2209"/>
      <c r="E4" s="2209"/>
      <c r="F4" s="2209"/>
      <c r="G4" s="2209"/>
      <c r="H4" s="2210"/>
    </row>
    <row r="5" spans="1:11" ht="18" customHeight="1">
      <c r="A5" s="2211" t="s">
        <v>909</v>
      </c>
      <c r="B5" s="2211" t="s">
        <v>165</v>
      </c>
      <c r="C5" s="2212" t="s">
        <v>166</v>
      </c>
      <c r="D5" s="2211" t="s">
        <v>910</v>
      </c>
      <c r="E5" s="2211"/>
      <c r="F5" s="2211"/>
      <c r="G5" s="2211"/>
      <c r="H5" s="2211"/>
    </row>
    <row r="6" spans="1:11" ht="17.25" customHeight="1">
      <c r="A6" s="2211"/>
      <c r="B6" s="2211"/>
      <c r="C6" s="2213"/>
      <c r="D6" s="2211" t="s">
        <v>868</v>
      </c>
      <c r="E6" s="2211" t="s">
        <v>2133</v>
      </c>
      <c r="F6" s="2211"/>
      <c r="G6" s="2211" t="s">
        <v>1986</v>
      </c>
      <c r="H6" s="2211"/>
    </row>
    <row r="7" spans="1:11" ht="34.5" customHeight="1">
      <c r="A7" s="2211"/>
      <c r="B7" s="2211"/>
      <c r="C7" s="2214"/>
      <c r="D7" s="2211"/>
      <c r="E7" s="1727" t="s">
        <v>167</v>
      </c>
      <c r="F7" s="1727" t="s">
        <v>168</v>
      </c>
      <c r="G7" s="1727" t="s">
        <v>911</v>
      </c>
      <c r="H7" s="1727" t="s">
        <v>912</v>
      </c>
    </row>
    <row r="8" spans="1:11" ht="15" customHeight="1">
      <c r="A8" s="1278">
        <v>1</v>
      </c>
      <c r="B8" s="1278">
        <v>2</v>
      </c>
      <c r="C8" s="1278">
        <v>3</v>
      </c>
      <c r="D8" s="1278">
        <v>4</v>
      </c>
      <c r="E8" s="1278">
        <v>5</v>
      </c>
      <c r="F8" s="1278">
        <v>6</v>
      </c>
      <c r="G8" s="1278">
        <v>7</v>
      </c>
      <c r="H8" s="1278">
        <v>8</v>
      </c>
    </row>
    <row r="9" spans="1:11" ht="15" customHeight="1">
      <c r="A9" s="1729">
        <v>551238</v>
      </c>
      <c r="B9" s="1729">
        <v>236851</v>
      </c>
      <c r="C9" s="1729">
        <v>314387</v>
      </c>
      <c r="D9" s="1729">
        <v>0</v>
      </c>
      <c r="E9" s="1729">
        <v>105684</v>
      </c>
      <c r="F9" s="1729">
        <v>24204</v>
      </c>
      <c r="G9" s="1729">
        <v>421350</v>
      </c>
      <c r="H9" s="1729">
        <v>0</v>
      </c>
    </row>
    <row r="10" spans="1:11">
      <c r="A10" s="1279"/>
      <c r="B10" s="1279"/>
      <c r="C10" s="1279"/>
      <c r="D10" s="1279"/>
      <c r="E10" s="1279"/>
      <c r="F10" s="1279"/>
      <c r="G10" s="1279"/>
      <c r="H10" s="1279"/>
    </row>
    <row r="11" spans="1:11">
      <c r="A11" s="1280"/>
      <c r="B11" s="1280"/>
      <c r="C11" s="1280"/>
      <c r="D11" s="1280"/>
      <c r="E11" s="1280"/>
      <c r="F11" s="1280"/>
      <c r="G11" s="1280"/>
      <c r="H11" s="1280"/>
    </row>
    <row r="12" spans="1:11">
      <c r="A12" s="1280"/>
      <c r="B12" s="1280"/>
      <c r="C12" s="1280"/>
      <c r="D12" s="1280"/>
      <c r="F12" s="1280"/>
      <c r="G12" s="1280"/>
      <c r="H12" s="1280"/>
    </row>
    <row r="13" spans="1:11">
      <c r="A13" s="1280"/>
      <c r="B13" s="1280"/>
      <c r="C13" s="1280"/>
      <c r="D13" s="1280"/>
      <c r="E13" s="1280"/>
      <c r="F13" s="1280"/>
      <c r="G13" s="1280"/>
      <c r="H13" s="1280"/>
    </row>
    <row r="14" spans="1:11">
      <c r="A14" s="1280"/>
      <c r="B14" s="1280"/>
      <c r="C14" s="1280"/>
      <c r="D14" s="1280"/>
      <c r="E14" s="1280"/>
      <c r="F14" s="1280"/>
      <c r="G14" s="1280"/>
      <c r="H14" s="1280"/>
    </row>
    <row r="15" spans="1:11">
      <c r="A15" s="1280"/>
      <c r="B15" s="1280"/>
      <c r="C15" s="1280"/>
      <c r="D15" s="1280"/>
      <c r="E15" s="1280"/>
      <c r="F15" s="1280"/>
      <c r="G15" s="1280"/>
      <c r="H15" s="1280"/>
    </row>
    <row r="16" spans="1:11">
      <c r="A16" s="1280"/>
      <c r="B16" s="1280"/>
      <c r="C16" s="1280"/>
      <c r="D16" s="1280"/>
      <c r="E16" s="1280"/>
      <c r="F16" s="1280"/>
      <c r="G16" s="1280"/>
      <c r="H16" s="1280"/>
    </row>
    <row r="17" spans="1:8">
      <c r="A17" s="1280"/>
      <c r="B17" s="1280"/>
      <c r="C17" s="1280"/>
      <c r="D17" s="1280"/>
      <c r="E17" s="1280"/>
      <c r="F17" s="1280"/>
      <c r="G17" s="1280"/>
      <c r="H17" s="1280"/>
    </row>
  </sheetData>
  <mergeCells count="9">
    <mergeCell ref="G2:H2"/>
    <mergeCell ref="A4:H4"/>
    <mergeCell ref="A5:A7"/>
    <mergeCell ref="B5:B7"/>
    <mergeCell ref="C5:C7"/>
    <mergeCell ref="D5:H5"/>
    <mergeCell ref="D6:D7"/>
    <mergeCell ref="E6:F6"/>
    <mergeCell ref="G6:H6"/>
  </mergeCell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4"/>
  <sheetViews>
    <sheetView view="pageBreakPreview" zoomScale="115" zoomScaleNormal="100" zoomScaleSheetLayoutView="115" workbookViewId="0">
      <selection activeCell="E2" sqref="E2:F2"/>
    </sheetView>
  </sheetViews>
  <sheetFormatPr defaultRowHeight="12.75"/>
  <cols>
    <col min="1" max="1" width="4.5703125" style="1271" customWidth="1"/>
    <col min="2" max="2" width="19.28515625" style="1271" customWidth="1"/>
    <col min="3" max="3" width="15.28515625" style="1271" customWidth="1"/>
    <col min="4" max="4" width="20.7109375" style="1271" customWidth="1"/>
    <col min="5" max="5" width="16.140625" style="1271" customWidth="1"/>
    <col min="6" max="6" width="21.5703125" style="1271" customWidth="1"/>
    <col min="7" max="16384" width="9.140625" style="1271"/>
  </cols>
  <sheetData>
    <row r="1" spans="1:11" s="1156" customFormat="1" ht="18.75">
      <c r="A1" s="1153"/>
      <c r="B1" s="1153"/>
      <c r="C1" s="1153"/>
      <c r="D1" s="1259"/>
      <c r="E1" s="1153"/>
      <c r="F1" s="1153"/>
    </row>
    <row r="2" spans="1:11" s="1156" customFormat="1" ht="15.75">
      <c r="A2" s="1153"/>
      <c r="B2" s="1153"/>
      <c r="C2" s="1153"/>
      <c r="D2" s="1153"/>
      <c r="E2" s="2199" t="s">
        <v>2134</v>
      </c>
      <c r="F2" s="2199"/>
      <c r="H2" s="1260"/>
      <c r="I2" s="1260"/>
      <c r="J2" s="1261"/>
      <c r="K2" s="1262"/>
    </row>
    <row r="3" spans="1:11" s="1156" customFormat="1" ht="15.75">
      <c r="A3" s="1153"/>
      <c r="B3" s="1153"/>
      <c r="C3" s="1153"/>
      <c r="D3" s="1153"/>
      <c r="E3" s="1153"/>
      <c r="F3" s="1153"/>
      <c r="G3" s="1263"/>
      <c r="H3" s="1264"/>
      <c r="I3" s="1264"/>
      <c r="J3" s="1264"/>
      <c r="K3" s="1262"/>
    </row>
    <row r="4" spans="1:11" ht="24" customHeight="1">
      <c r="A4" s="2215" t="s">
        <v>169</v>
      </c>
      <c r="B4" s="2216"/>
      <c r="C4" s="2216"/>
      <c r="D4" s="2216"/>
      <c r="E4" s="2216"/>
      <c r="F4" s="2217"/>
      <c r="G4" s="1274"/>
    </row>
    <row r="5" spans="1:11" ht="30.75" customHeight="1">
      <c r="A5" s="2218" t="s">
        <v>744</v>
      </c>
      <c r="B5" s="2218" t="s">
        <v>162</v>
      </c>
      <c r="C5" s="2219" t="s">
        <v>163</v>
      </c>
      <c r="D5" s="2220"/>
      <c r="E5" s="2219" t="s">
        <v>468</v>
      </c>
      <c r="F5" s="2220"/>
      <c r="G5" s="1274"/>
    </row>
    <row r="6" spans="1:11" ht="28.5" customHeight="1">
      <c r="A6" s="2218"/>
      <c r="B6" s="2218"/>
      <c r="C6" s="1728" t="s">
        <v>1987</v>
      </c>
      <c r="D6" s="1728" t="s">
        <v>1988</v>
      </c>
      <c r="E6" s="1728" t="s">
        <v>1987</v>
      </c>
      <c r="F6" s="1728" t="s">
        <v>1988</v>
      </c>
      <c r="G6" s="1274"/>
    </row>
    <row r="7" spans="1:11" ht="13.5" customHeight="1">
      <c r="A7" s="1282">
        <v>1</v>
      </c>
      <c r="B7" s="1282">
        <v>2</v>
      </c>
      <c r="C7" s="1282">
        <v>3</v>
      </c>
      <c r="D7" s="1282">
        <v>4</v>
      </c>
      <c r="E7" s="1282">
        <v>5</v>
      </c>
      <c r="F7" s="1282">
        <v>6</v>
      </c>
      <c r="G7" s="1274"/>
    </row>
    <row r="8" spans="1:11" ht="15">
      <c r="A8" s="1282">
        <v>1</v>
      </c>
      <c r="B8" s="1283" t="s">
        <v>864</v>
      </c>
      <c r="C8" s="1284">
        <v>382528</v>
      </c>
      <c r="D8" s="1285">
        <f>C8/C13</f>
        <v>0.69394345092319465</v>
      </c>
      <c r="E8" s="1284">
        <f>382528+22112</f>
        <v>404640</v>
      </c>
      <c r="F8" s="1285">
        <f>E8/E13</f>
        <v>0.73405679579419414</v>
      </c>
      <c r="G8" s="1274"/>
    </row>
    <row r="9" spans="1:11" s="1274" customFormat="1" ht="15">
      <c r="A9" s="1282">
        <v>2</v>
      </c>
      <c r="B9" s="1283" t="s">
        <v>865</v>
      </c>
      <c r="C9" s="1284">
        <v>168710</v>
      </c>
      <c r="D9" s="1285">
        <f>C9/C13</f>
        <v>0.3060565490768053</v>
      </c>
      <c r="E9" s="1284">
        <f>168710-22112</f>
        <v>146598</v>
      </c>
      <c r="F9" s="1285">
        <f>E9/E13</f>
        <v>0.26594320420580586</v>
      </c>
    </row>
    <row r="10" spans="1:11" ht="15">
      <c r="A10" s="1282">
        <v>3</v>
      </c>
      <c r="B10" s="1283" t="s">
        <v>866</v>
      </c>
      <c r="C10" s="1284">
        <v>0</v>
      </c>
      <c r="D10" s="1285">
        <v>0</v>
      </c>
      <c r="E10" s="1284">
        <v>0</v>
      </c>
      <c r="F10" s="1285">
        <v>0</v>
      </c>
      <c r="G10" s="1274"/>
    </row>
    <row r="11" spans="1:11" s="1274" customFormat="1" ht="15">
      <c r="A11" s="1282">
        <v>4</v>
      </c>
      <c r="B11" s="1283" t="s">
        <v>867</v>
      </c>
      <c r="C11" s="1284">
        <v>0</v>
      </c>
      <c r="D11" s="1285">
        <v>0</v>
      </c>
      <c r="E11" s="1284">
        <v>0</v>
      </c>
      <c r="F11" s="1285">
        <v>0</v>
      </c>
    </row>
    <row r="12" spans="1:11" ht="15">
      <c r="A12" s="1282">
        <v>5</v>
      </c>
      <c r="B12" s="1283" t="s">
        <v>868</v>
      </c>
      <c r="C12" s="1284">
        <v>0</v>
      </c>
      <c r="D12" s="1285">
        <v>0</v>
      </c>
      <c r="E12" s="1284">
        <v>0</v>
      </c>
      <c r="F12" s="1285">
        <v>0</v>
      </c>
      <c r="G12" s="1274"/>
    </row>
    <row r="13" spans="1:11" ht="15">
      <c r="A13" s="1282">
        <v>6</v>
      </c>
      <c r="B13" s="1283" t="s">
        <v>861</v>
      </c>
      <c r="C13" s="1286">
        <v>551238</v>
      </c>
      <c r="D13" s="1285">
        <v>1</v>
      </c>
      <c r="E13" s="1286">
        <v>551238</v>
      </c>
      <c r="F13" s="1285">
        <v>1</v>
      </c>
      <c r="G13" s="1274"/>
    </row>
    <row r="14" spans="1:11">
      <c r="A14" s="1274"/>
      <c r="B14" s="1274"/>
      <c r="C14" s="1274"/>
      <c r="D14" s="1274"/>
      <c r="E14" s="1274"/>
      <c r="F14" s="1274"/>
      <c r="G14" s="1274"/>
    </row>
  </sheetData>
  <mergeCells count="6">
    <mergeCell ref="E2:F2"/>
    <mergeCell ref="A4:F4"/>
    <mergeCell ref="A5:A6"/>
    <mergeCell ref="B5:B6"/>
    <mergeCell ref="C5:D5"/>
    <mergeCell ref="E5:F5"/>
  </mergeCells>
  <printOptions horizontalCentered="1"/>
  <pageMargins left="0.66"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05"/>
  <sheetViews>
    <sheetView view="pageBreakPreview" topLeftCell="A10" zoomScaleNormal="85" zoomScaleSheetLayoutView="100" workbookViewId="0">
      <selection activeCell="E96" sqref="E96"/>
    </sheetView>
  </sheetViews>
  <sheetFormatPr defaultRowHeight="12.75"/>
  <cols>
    <col min="1" max="1" width="4" style="1452" customWidth="1"/>
    <col min="2" max="2" width="15.5703125" style="1402" customWidth="1"/>
    <col min="3" max="3" width="10.7109375" style="1402" customWidth="1"/>
    <col min="4" max="4" width="13" style="1402" customWidth="1"/>
    <col min="5" max="5" width="12.85546875" style="1402" customWidth="1"/>
    <col min="6" max="6" width="11.140625" style="1402" customWidth="1"/>
    <col min="7" max="7" width="11" style="1402" customWidth="1"/>
    <col min="8" max="8" width="19.85546875" style="1402" customWidth="1"/>
    <col min="9" max="9" width="16.85546875" style="1402" customWidth="1"/>
    <col min="10" max="10" width="19.7109375" style="1402" customWidth="1"/>
    <col min="11" max="11" width="12.7109375" style="1402" customWidth="1"/>
    <col min="12" max="12" width="16.7109375" style="1402" customWidth="1"/>
    <col min="13" max="13" width="17.7109375" style="1402" customWidth="1"/>
    <col min="14" max="256" width="9.140625" style="1402"/>
    <col min="257" max="257" width="4" style="1402" customWidth="1"/>
    <col min="258" max="258" width="15.5703125" style="1402" customWidth="1"/>
    <col min="259" max="259" width="10.7109375" style="1402" customWidth="1"/>
    <col min="260" max="260" width="13" style="1402" customWidth="1"/>
    <col min="261" max="261" width="12.85546875" style="1402" customWidth="1"/>
    <col min="262" max="262" width="11.140625" style="1402" customWidth="1"/>
    <col min="263" max="263" width="11" style="1402" customWidth="1"/>
    <col min="264" max="264" width="19.85546875" style="1402" customWidth="1"/>
    <col min="265" max="265" width="16.85546875" style="1402" customWidth="1"/>
    <col min="266" max="266" width="19.7109375" style="1402" customWidth="1"/>
    <col min="267" max="267" width="12.7109375" style="1402" customWidth="1"/>
    <col min="268" max="268" width="16.7109375" style="1402" customWidth="1"/>
    <col min="269" max="269" width="17.7109375" style="1402" customWidth="1"/>
    <col min="270" max="512" width="9.140625" style="1402"/>
    <col min="513" max="513" width="4" style="1402" customWidth="1"/>
    <col min="514" max="514" width="15.5703125" style="1402" customWidth="1"/>
    <col min="515" max="515" width="10.7109375" style="1402" customWidth="1"/>
    <col min="516" max="516" width="13" style="1402" customWidth="1"/>
    <col min="517" max="517" width="12.85546875" style="1402" customWidth="1"/>
    <col min="518" max="518" width="11.140625" style="1402" customWidth="1"/>
    <col min="519" max="519" width="11" style="1402" customWidth="1"/>
    <col min="520" max="520" width="19.85546875" style="1402" customWidth="1"/>
    <col min="521" max="521" width="16.85546875" style="1402" customWidth="1"/>
    <col min="522" max="522" width="19.7109375" style="1402" customWidth="1"/>
    <col min="523" max="523" width="12.7109375" style="1402" customWidth="1"/>
    <col min="524" max="524" width="16.7109375" style="1402" customWidth="1"/>
    <col min="525" max="525" width="17.7109375" style="1402" customWidth="1"/>
    <col min="526" max="768" width="9.140625" style="1402"/>
    <col min="769" max="769" width="4" style="1402" customWidth="1"/>
    <col min="770" max="770" width="15.5703125" style="1402" customWidth="1"/>
    <col min="771" max="771" width="10.7109375" style="1402" customWidth="1"/>
    <col min="772" max="772" width="13" style="1402" customWidth="1"/>
    <col min="773" max="773" width="12.85546875" style="1402" customWidth="1"/>
    <col min="774" max="774" width="11.140625" style="1402" customWidth="1"/>
    <col min="775" max="775" width="11" style="1402" customWidth="1"/>
    <col min="776" max="776" width="19.85546875" style="1402" customWidth="1"/>
    <col min="777" max="777" width="16.85546875" style="1402" customWidth="1"/>
    <col min="778" max="778" width="19.7109375" style="1402" customWidth="1"/>
    <col min="779" max="779" width="12.7109375" style="1402" customWidth="1"/>
    <col min="780" max="780" width="16.7109375" style="1402" customWidth="1"/>
    <col min="781" max="781" width="17.7109375" style="1402" customWidth="1"/>
    <col min="782" max="1024" width="9.140625" style="1402"/>
    <col min="1025" max="1025" width="4" style="1402" customWidth="1"/>
    <col min="1026" max="1026" width="15.5703125" style="1402" customWidth="1"/>
    <col min="1027" max="1027" width="10.7109375" style="1402" customWidth="1"/>
    <col min="1028" max="1028" width="13" style="1402" customWidth="1"/>
    <col min="1029" max="1029" width="12.85546875" style="1402" customWidth="1"/>
    <col min="1030" max="1030" width="11.140625" style="1402" customWidth="1"/>
    <col min="1031" max="1031" width="11" style="1402" customWidth="1"/>
    <col min="1032" max="1032" width="19.85546875" style="1402" customWidth="1"/>
    <col min="1033" max="1033" width="16.85546875" style="1402" customWidth="1"/>
    <col min="1034" max="1034" width="19.7109375" style="1402" customWidth="1"/>
    <col min="1035" max="1035" width="12.7109375" style="1402" customWidth="1"/>
    <col min="1036" max="1036" width="16.7109375" style="1402" customWidth="1"/>
    <col min="1037" max="1037" width="17.7109375" style="1402" customWidth="1"/>
    <col min="1038" max="1280" width="9.140625" style="1402"/>
    <col min="1281" max="1281" width="4" style="1402" customWidth="1"/>
    <col min="1282" max="1282" width="15.5703125" style="1402" customWidth="1"/>
    <col min="1283" max="1283" width="10.7109375" style="1402" customWidth="1"/>
    <col min="1284" max="1284" width="13" style="1402" customWidth="1"/>
    <col min="1285" max="1285" width="12.85546875" style="1402" customWidth="1"/>
    <col min="1286" max="1286" width="11.140625" style="1402" customWidth="1"/>
    <col min="1287" max="1287" width="11" style="1402" customWidth="1"/>
    <col min="1288" max="1288" width="19.85546875" style="1402" customWidth="1"/>
    <col min="1289" max="1289" width="16.85546875" style="1402" customWidth="1"/>
    <col min="1290" max="1290" width="19.7109375" style="1402" customWidth="1"/>
    <col min="1291" max="1291" width="12.7109375" style="1402" customWidth="1"/>
    <col min="1292" max="1292" width="16.7109375" style="1402" customWidth="1"/>
    <col min="1293" max="1293" width="17.7109375" style="1402" customWidth="1"/>
    <col min="1294" max="1536" width="9.140625" style="1402"/>
    <col min="1537" max="1537" width="4" style="1402" customWidth="1"/>
    <col min="1538" max="1538" width="15.5703125" style="1402" customWidth="1"/>
    <col min="1539" max="1539" width="10.7109375" style="1402" customWidth="1"/>
    <col min="1540" max="1540" width="13" style="1402" customWidth="1"/>
    <col min="1541" max="1541" width="12.85546875" style="1402" customWidth="1"/>
    <col min="1542" max="1542" width="11.140625" style="1402" customWidth="1"/>
    <col min="1543" max="1543" width="11" style="1402" customWidth="1"/>
    <col min="1544" max="1544" width="19.85546875" style="1402" customWidth="1"/>
    <col min="1545" max="1545" width="16.85546875" style="1402" customWidth="1"/>
    <col min="1546" max="1546" width="19.7109375" style="1402" customWidth="1"/>
    <col min="1547" max="1547" width="12.7109375" style="1402" customWidth="1"/>
    <col min="1548" max="1548" width="16.7109375" style="1402" customWidth="1"/>
    <col min="1549" max="1549" width="17.7109375" style="1402" customWidth="1"/>
    <col min="1550" max="1792" width="9.140625" style="1402"/>
    <col min="1793" max="1793" width="4" style="1402" customWidth="1"/>
    <col min="1794" max="1794" width="15.5703125" style="1402" customWidth="1"/>
    <col min="1795" max="1795" width="10.7109375" style="1402" customWidth="1"/>
    <col min="1796" max="1796" width="13" style="1402" customWidth="1"/>
    <col min="1797" max="1797" width="12.85546875" style="1402" customWidth="1"/>
    <col min="1798" max="1798" width="11.140625" style="1402" customWidth="1"/>
    <col min="1799" max="1799" width="11" style="1402" customWidth="1"/>
    <col min="1800" max="1800" width="19.85546875" style="1402" customWidth="1"/>
    <col min="1801" max="1801" width="16.85546875" style="1402" customWidth="1"/>
    <col min="1802" max="1802" width="19.7109375" style="1402" customWidth="1"/>
    <col min="1803" max="1803" width="12.7109375" style="1402" customWidth="1"/>
    <col min="1804" max="1804" width="16.7109375" style="1402" customWidth="1"/>
    <col min="1805" max="1805" width="17.7109375" style="1402" customWidth="1"/>
    <col min="1806" max="2048" width="9.140625" style="1402"/>
    <col min="2049" max="2049" width="4" style="1402" customWidth="1"/>
    <col min="2050" max="2050" width="15.5703125" style="1402" customWidth="1"/>
    <col min="2051" max="2051" width="10.7109375" style="1402" customWidth="1"/>
    <col min="2052" max="2052" width="13" style="1402" customWidth="1"/>
    <col min="2053" max="2053" width="12.85546875" style="1402" customWidth="1"/>
    <col min="2054" max="2054" width="11.140625" style="1402" customWidth="1"/>
    <col min="2055" max="2055" width="11" style="1402" customWidth="1"/>
    <col min="2056" max="2056" width="19.85546875" style="1402" customWidth="1"/>
    <col min="2057" max="2057" width="16.85546875" style="1402" customWidth="1"/>
    <col min="2058" max="2058" width="19.7109375" style="1402" customWidth="1"/>
    <col min="2059" max="2059" width="12.7109375" style="1402" customWidth="1"/>
    <col min="2060" max="2060" width="16.7109375" style="1402" customWidth="1"/>
    <col min="2061" max="2061" width="17.7109375" style="1402" customWidth="1"/>
    <col min="2062" max="2304" width="9.140625" style="1402"/>
    <col min="2305" max="2305" width="4" style="1402" customWidth="1"/>
    <col min="2306" max="2306" width="15.5703125" style="1402" customWidth="1"/>
    <col min="2307" max="2307" width="10.7109375" style="1402" customWidth="1"/>
    <col min="2308" max="2308" width="13" style="1402" customWidth="1"/>
    <col min="2309" max="2309" width="12.85546875" style="1402" customWidth="1"/>
    <col min="2310" max="2310" width="11.140625" style="1402" customWidth="1"/>
    <col min="2311" max="2311" width="11" style="1402" customWidth="1"/>
    <col min="2312" max="2312" width="19.85546875" style="1402" customWidth="1"/>
    <col min="2313" max="2313" width="16.85546875" style="1402" customWidth="1"/>
    <col min="2314" max="2314" width="19.7109375" style="1402" customWidth="1"/>
    <col min="2315" max="2315" width="12.7109375" style="1402" customWidth="1"/>
    <col min="2316" max="2316" width="16.7109375" style="1402" customWidth="1"/>
    <col min="2317" max="2317" width="17.7109375" style="1402" customWidth="1"/>
    <col min="2318" max="2560" width="9.140625" style="1402"/>
    <col min="2561" max="2561" width="4" style="1402" customWidth="1"/>
    <col min="2562" max="2562" width="15.5703125" style="1402" customWidth="1"/>
    <col min="2563" max="2563" width="10.7109375" style="1402" customWidth="1"/>
    <col min="2564" max="2564" width="13" style="1402" customWidth="1"/>
    <col min="2565" max="2565" width="12.85546875" style="1402" customWidth="1"/>
    <col min="2566" max="2566" width="11.140625" style="1402" customWidth="1"/>
    <col min="2567" max="2567" width="11" style="1402" customWidth="1"/>
    <col min="2568" max="2568" width="19.85546875" style="1402" customWidth="1"/>
    <col min="2569" max="2569" width="16.85546875" style="1402" customWidth="1"/>
    <col min="2570" max="2570" width="19.7109375" style="1402" customWidth="1"/>
    <col min="2571" max="2571" width="12.7109375" style="1402" customWidth="1"/>
    <col min="2572" max="2572" width="16.7109375" style="1402" customWidth="1"/>
    <col min="2573" max="2573" width="17.7109375" style="1402" customWidth="1"/>
    <col min="2574" max="2816" width="9.140625" style="1402"/>
    <col min="2817" max="2817" width="4" style="1402" customWidth="1"/>
    <col min="2818" max="2818" width="15.5703125" style="1402" customWidth="1"/>
    <col min="2819" max="2819" width="10.7109375" style="1402" customWidth="1"/>
    <col min="2820" max="2820" width="13" style="1402" customWidth="1"/>
    <col min="2821" max="2821" width="12.85546875" style="1402" customWidth="1"/>
    <col min="2822" max="2822" width="11.140625" style="1402" customWidth="1"/>
    <col min="2823" max="2823" width="11" style="1402" customWidth="1"/>
    <col min="2824" max="2824" width="19.85546875" style="1402" customWidth="1"/>
    <col min="2825" max="2825" width="16.85546875" style="1402" customWidth="1"/>
    <col min="2826" max="2826" width="19.7109375" style="1402" customWidth="1"/>
    <col min="2827" max="2827" width="12.7109375" style="1402" customWidth="1"/>
    <col min="2828" max="2828" width="16.7109375" style="1402" customWidth="1"/>
    <col min="2829" max="2829" width="17.7109375" style="1402" customWidth="1"/>
    <col min="2830" max="3072" width="9.140625" style="1402"/>
    <col min="3073" max="3073" width="4" style="1402" customWidth="1"/>
    <col min="3074" max="3074" width="15.5703125" style="1402" customWidth="1"/>
    <col min="3075" max="3075" width="10.7109375" style="1402" customWidth="1"/>
    <col min="3076" max="3076" width="13" style="1402" customWidth="1"/>
    <col min="3077" max="3077" width="12.85546875" style="1402" customWidth="1"/>
    <col min="3078" max="3078" width="11.140625" style="1402" customWidth="1"/>
    <col min="3079" max="3079" width="11" style="1402" customWidth="1"/>
    <col min="3080" max="3080" width="19.85546875" style="1402" customWidth="1"/>
    <col min="3081" max="3081" width="16.85546875" style="1402" customWidth="1"/>
    <col min="3082" max="3082" width="19.7109375" style="1402" customWidth="1"/>
    <col min="3083" max="3083" width="12.7109375" style="1402" customWidth="1"/>
    <col min="3084" max="3084" width="16.7109375" style="1402" customWidth="1"/>
    <col min="3085" max="3085" width="17.7109375" style="1402" customWidth="1"/>
    <col min="3086" max="3328" width="9.140625" style="1402"/>
    <col min="3329" max="3329" width="4" style="1402" customWidth="1"/>
    <col min="3330" max="3330" width="15.5703125" style="1402" customWidth="1"/>
    <col min="3331" max="3331" width="10.7109375" style="1402" customWidth="1"/>
    <col min="3332" max="3332" width="13" style="1402" customWidth="1"/>
    <col min="3333" max="3333" width="12.85546875" style="1402" customWidth="1"/>
    <col min="3334" max="3334" width="11.140625" style="1402" customWidth="1"/>
    <col min="3335" max="3335" width="11" style="1402" customWidth="1"/>
    <col min="3336" max="3336" width="19.85546875" style="1402" customWidth="1"/>
    <col min="3337" max="3337" width="16.85546875" style="1402" customWidth="1"/>
    <col min="3338" max="3338" width="19.7109375" style="1402" customWidth="1"/>
    <col min="3339" max="3339" width="12.7109375" style="1402" customWidth="1"/>
    <col min="3340" max="3340" width="16.7109375" style="1402" customWidth="1"/>
    <col min="3341" max="3341" width="17.7109375" style="1402" customWidth="1"/>
    <col min="3342" max="3584" width="9.140625" style="1402"/>
    <col min="3585" max="3585" width="4" style="1402" customWidth="1"/>
    <col min="3586" max="3586" width="15.5703125" style="1402" customWidth="1"/>
    <col min="3587" max="3587" width="10.7109375" style="1402" customWidth="1"/>
    <col min="3588" max="3588" width="13" style="1402" customWidth="1"/>
    <col min="3589" max="3589" width="12.85546875" style="1402" customWidth="1"/>
    <col min="3590" max="3590" width="11.140625" style="1402" customWidth="1"/>
    <col min="3591" max="3591" width="11" style="1402" customWidth="1"/>
    <col min="3592" max="3592" width="19.85546875" style="1402" customWidth="1"/>
    <col min="3593" max="3593" width="16.85546875" style="1402" customWidth="1"/>
    <col min="3594" max="3594" width="19.7109375" style="1402" customWidth="1"/>
    <col min="3595" max="3595" width="12.7109375" style="1402" customWidth="1"/>
    <col min="3596" max="3596" width="16.7109375" style="1402" customWidth="1"/>
    <col min="3597" max="3597" width="17.7109375" style="1402" customWidth="1"/>
    <col min="3598" max="3840" width="9.140625" style="1402"/>
    <col min="3841" max="3841" width="4" style="1402" customWidth="1"/>
    <col min="3842" max="3842" width="15.5703125" style="1402" customWidth="1"/>
    <col min="3843" max="3843" width="10.7109375" style="1402" customWidth="1"/>
    <col min="3844" max="3844" width="13" style="1402" customWidth="1"/>
    <col min="3845" max="3845" width="12.85546875" style="1402" customWidth="1"/>
    <col min="3846" max="3846" width="11.140625" style="1402" customWidth="1"/>
    <col min="3847" max="3847" width="11" style="1402" customWidth="1"/>
    <col min="3848" max="3848" width="19.85546875" style="1402" customWidth="1"/>
    <col min="3849" max="3849" width="16.85546875" style="1402" customWidth="1"/>
    <col min="3850" max="3850" width="19.7109375" style="1402" customWidth="1"/>
    <col min="3851" max="3851" width="12.7109375" style="1402" customWidth="1"/>
    <col min="3852" max="3852" width="16.7109375" style="1402" customWidth="1"/>
    <col min="3853" max="3853" width="17.7109375" style="1402" customWidth="1"/>
    <col min="3854" max="4096" width="9.140625" style="1402"/>
    <col min="4097" max="4097" width="4" style="1402" customWidth="1"/>
    <col min="4098" max="4098" width="15.5703125" style="1402" customWidth="1"/>
    <col min="4099" max="4099" width="10.7109375" style="1402" customWidth="1"/>
    <col min="4100" max="4100" width="13" style="1402" customWidth="1"/>
    <col min="4101" max="4101" width="12.85546875" style="1402" customWidth="1"/>
    <col min="4102" max="4102" width="11.140625" style="1402" customWidth="1"/>
    <col min="4103" max="4103" width="11" style="1402" customWidth="1"/>
    <col min="4104" max="4104" width="19.85546875" style="1402" customWidth="1"/>
    <col min="4105" max="4105" width="16.85546875" style="1402" customWidth="1"/>
    <col min="4106" max="4106" width="19.7109375" style="1402" customWidth="1"/>
    <col min="4107" max="4107" width="12.7109375" style="1402" customWidth="1"/>
    <col min="4108" max="4108" width="16.7109375" style="1402" customWidth="1"/>
    <col min="4109" max="4109" width="17.7109375" style="1402" customWidth="1"/>
    <col min="4110" max="4352" width="9.140625" style="1402"/>
    <col min="4353" max="4353" width="4" style="1402" customWidth="1"/>
    <col min="4354" max="4354" width="15.5703125" style="1402" customWidth="1"/>
    <col min="4355" max="4355" width="10.7109375" style="1402" customWidth="1"/>
    <col min="4356" max="4356" width="13" style="1402" customWidth="1"/>
    <col min="4357" max="4357" width="12.85546875" style="1402" customWidth="1"/>
    <col min="4358" max="4358" width="11.140625" style="1402" customWidth="1"/>
    <col min="4359" max="4359" width="11" style="1402" customWidth="1"/>
    <col min="4360" max="4360" width="19.85546875" style="1402" customWidth="1"/>
    <col min="4361" max="4361" width="16.85546875" style="1402" customWidth="1"/>
    <col min="4362" max="4362" width="19.7109375" style="1402" customWidth="1"/>
    <col min="4363" max="4363" width="12.7109375" style="1402" customWidth="1"/>
    <col min="4364" max="4364" width="16.7109375" style="1402" customWidth="1"/>
    <col min="4365" max="4365" width="17.7109375" style="1402" customWidth="1"/>
    <col min="4366" max="4608" width="9.140625" style="1402"/>
    <col min="4609" max="4609" width="4" style="1402" customWidth="1"/>
    <col min="4610" max="4610" width="15.5703125" style="1402" customWidth="1"/>
    <col min="4611" max="4611" width="10.7109375" style="1402" customWidth="1"/>
    <col min="4612" max="4612" width="13" style="1402" customWidth="1"/>
    <col min="4613" max="4613" width="12.85546875" style="1402" customWidth="1"/>
    <col min="4614" max="4614" width="11.140625" style="1402" customWidth="1"/>
    <col min="4615" max="4615" width="11" style="1402" customWidth="1"/>
    <col min="4616" max="4616" width="19.85546875" style="1402" customWidth="1"/>
    <col min="4617" max="4617" width="16.85546875" style="1402" customWidth="1"/>
    <col min="4618" max="4618" width="19.7109375" style="1402" customWidth="1"/>
    <col min="4619" max="4619" width="12.7109375" style="1402" customWidth="1"/>
    <col min="4620" max="4620" width="16.7109375" style="1402" customWidth="1"/>
    <col min="4621" max="4621" width="17.7109375" style="1402" customWidth="1"/>
    <col min="4622" max="4864" width="9.140625" style="1402"/>
    <col min="4865" max="4865" width="4" style="1402" customWidth="1"/>
    <col min="4866" max="4866" width="15.5703125" style="1402" customWidth="1"/>
    <col min="4867" max="4867" width="10.7109375" style="1402" customWidth="1"/>
    <col min="4868" max="4868" width="13" style="1402" customWidth="1"/>
    <col min="4869" max="4869" width="12.85546875" style="1402" customWidth="1"/>
    <col min="4870" max="4870" width="11.140625" style="1402" customWidth="1"/>
    <col min="4871" max="4871" width="11" style="1402" customWidth="1"/>
    <col min="4872" max="4872" width="19.85546875" style="1402" customWidth="1"/>
    <col min="4873" max="4873" width="16.85546875" style="1402" customWidth="1"/>
    <col min="4874" max="4874" width="19.7109375" style="1402" customWidth="1"/>
    <col min="4875" max="4875" width="12.7109375" style="1402" customWidth="1"/>
    <col min="4876" max="4876" width="16.7109375" style="1402" customWidth="1"/>
    <col min="4877" max="4877" width="17.7109375" style="1402" customWidth="1"/>
    <col min="4878" max="5120" width="9.140625" style="1402"/>
    <col min="5121" max="5121" width="4" style="1402" customWidth="1"/>
    <col min="5122" max="5122" width="15.5703125" style="1402" customWidth="1"/>
    <col min="5123" max="5123" width="10.7109375" style="1402" customWidth="1"/>
    <col min="5124" max="5124" width="13" style="1402" customWidth="1"/>
    <col min="5125" max="5125" width="12.85546875" style="1402" customWidth="1"/>
    <col min="5126" max="5126" width="11.140625" style="1402" customWidth="1"/>
    <col min="5127" max="5127" width="11" style="1402" customWidth="1"/>
    <col min="5128" max="5128" width="19.85546875" style="1402" customWidth="1"/>
    <col min="5129" max="5129" width="16.85546875" style="1402" customWidth="1"/>
    <col min="5130" max="5130" width="19.7109375" style="1402" customWidth="1"/>
    <col min="5131" max="5131" width="12.7109375" style="1402" customWidth="1"/>
    <col min="5132" max="5132" width="16.7109375" style="1402" customWidth="1"/>
    <col min="5133" max="5133" width="17.7109375" style="1402" customWidth="1"/>
    <col min="5134" max="5376" width="9.140625" style="1402"/>
    <col min="5377" max="5377" width="4" style="1402" customWidth="1"/>
    <col min="5378" max="5378" width="15.5703125" style="1402" customWidth="1"/>
    <col min="5379" max="5379" width="10.7109375" style="1402" customWidth="1"/>
    <col min="5380" max="5380" width="13" style="1402" customWidth="1"/>
    <col min="5381" max="5381" width="12.85546875" style="1402" customWidth="1"/>
    <col min="5382" max="5382" width="11.140625" style="1402" customWidth="1"/>
    <col min="5383" max="5383" width="11" style="1402" customWidth="1"/>
    <col min="5384" max="5384" width="19.85546875" style="1402" customWidth="1"/>
    <col min="5385" max="5385" width="16.85546875" style="1402" customWidth="1"/>
    <col min="5386" max="5386" width="19.7109375" style="1402" customWidth="1"/>
    <col min="5387" max="5387" width="12.7109375" style="1402" customWidth="1"/>
    <col min="5388" max="5388" width="16.7109375" style="1402" customWidth="1"/>
    <col min="5389" max="5389" width="17.7109375" style="1402" customWidth="1"/>
    <col min="5390" max="5632" width="9.140625" style="1402"/>
    <col min="5633" max="5633" width="4" style="1402" customWidth="1"/>
    <col min="5634" max="5634" width="15.5703125" style="1402" customWidth="1"/>
    <col min="5635" max="5635" width="10.7109375" style="1402" customWidth="1"/>
    <col min="5636" max="5636" width="13" style="1402" customWidth="1"/>
    <col min="5637" max="5637" width="12.85546875" style="1402" customWidth="1"/>
    <col min="5638" max="5638" width="11.140625" style="1402" customWidth="1"/>
    <col min="5639" max="5639" width="11" style="1402" customWidth="1"/>
    <col min="5640" max="5640" width="19.85546875" style="1402" customWidth="1"/>
    <col min="5641" max="5641" width="16.85546875" style="1402" customWidth="1"/>
    <col min="5642" max="5642" width="19.7109375" style="1402" customWidth="1"/>
    <col min="5643" max="5643" width="12.7109375" style="1402" customWidth="1"/>
    <col min="5644" max="5644" width="16.7109375" style="1402" customWidth="1"/>
    <col min="5645" max="5645" width="17.7109375" style="1402" customWidth="1"/>
    <col min="5646" max="5888" width="9.140625" style="1402"/>
    <col min="5889" max="5889" width="4" style="1402" customWidth="1"/>
    <col min="5890" max="5890" width="15.5703125" style="1402" customWidth="1"/>
    <col min="5891" max="5891" width="10.7109375" style="1402" customWidth="1"/>
    <col min="5892" max="5892" width="13" style="1402" customWidth="1"/>
    <col min="5893" max="5893" width="12.85546875" style="1402" customWidth="1"/>
    <col min="5894" max="5894" width="11.140625" style="1402" customWidth="1"/>
    <col min="5895" max="5895" width="11" style="1402" customWidth="1"/>
    <col min="5896" max="5896" width="19.85546875" style="1402" customWidth="1"/>
    <col min="5897" max="5897" width="16.85546875" style="1402" customWidth="1"/>
    <col min="5898" max="5898" width="19.7109375" style="1402" customWidth="1"/>
    <col min="5899" max="5899" width="12.7109375" style="1402" customWidth="1"/>
    <col min="5900" max="5900" width="16.7109375" style="1402" customWidth="1"/>
    <col min="5901" max="5901" width="17.7109375" style="1402" customWidth="1"/>
    <col min="5902" max="6144" width="9.140625" style="1402"/>
    <col min="6145" max="6145" width="4" style="1402" customWidth="1"/>
    <col min="6146" max="6146" width="15.5703125" style="1402" customWidth="1"/>
    <col min="6147" max="6147" width="10.7109375" style="1402" customWidth="1"/>
    <col min="6148" max="6148" width="13" style="1402" customWidth="1"/>
    <col min="6149" max="6149" width="12.85546875" style="1402" customWidth="1"/>
    <col min="6150" max="6150" width="11.140625" style="1402" customWidth="1"/>
    <col min="6151" max="6151" width="11" style="1402" customWidth="1"/>
    <col min="6152" max="6152" width="19.85546875" style="1402" customWidth="1"/>
    <col min="6153" max="6153" width="16.85546875" style="1402" customWidth="1"/>
    <col min="6154" max="6154" width="19.7109375" style="1402" customWidth="1"/>
    <col min="6155" max="6155" width="12.7109375" style="1402" customWidth="1"/>
    <col min="6156" max="6156" width="16.7109375" style="1402" customWidth="1"/>
    <col min="6157" max="6157" width="17.7109375" style="1402" customWidth="1"/>
    <col min="6158" max="6400" width="9.140625" style="1402"/>
    <col min="6401" max="6401" width="4" style="1402" customWidth="1"/>
    <col min="6402" max="6402" width="15.5703125" style="1402" customWidth="1"/>
    <col min="6403" max="6403" width="10.7109375" style="1402" customWidth="1"/>
    <col min="6404" max="6404" width="13" style="1402" customWidth="1"/>
    <col min="6405" max="6405" width="12.85546875" style="1402" customWidth="1"/>
    <col min="6406" max="6406" width="11.140625" style="1402" customWidth="1"/>
    <col min="6407" max="6407" width="11" style="1402" customWidth="1"/>
    <col min="6408" max="6408" width="19.85546875" style="1402" customWidth="1"/>
    <col min="6409" max="6409" width="16.85546875" style="1402" customWidth="1"/>
    <col min="6410" max="6410" width="19.7109375" style="1402" customWidth="1"/>
    <col min="6411" max="6411" width="12.7109375" style="1402" customWidth="1"/>
    <col min="6412" max="6412" width="16.7109375" style="1402" customWidth="1"/>
    <col min="6413" max="6413" width="17.7109375" style="1402" customWidth="1"/>
    <col min="6414" max="6656" width="9.140625" style="1402"/>
    <col min="6657" max="6657" width="4" style="1402" customWidth="1"/>
    <col min="6658" max="6658" width="15.5703125" style="1402" customWidth="1"/>
    <col min="6659" max="6659" width="10.7109375" style="1402" customWidth="1"/>
    <col min="6660" max="6660" width="13" style="1402" customWidth="1"/>
    <col min="6661" max="6661" width="12.85546875" style="1402" customWidth="1"/>
    <col min="6662" max="6662" width="11.140625" style="1402" customWidth="1"/>
    <col min="6663" max="6663" width="11" style="1402" customWidth="1"/>
    <col min="6664" max="6664" width="19.85546875" style="1402" customWidth="1"/>
    <col min="6665" max="6665" width="16.85546875" style="1402" customWidth="1"/>
    <col min="6666" max="6666" width="19.7109375" style="1402" customWidth="1"/>
    <col min="6667" max="6667" width="12.7109375" style="1402" customWidth="1"/>
    <col min="6668" max="6668" width="16.7109375" style="1402" customWidth="1"/>
    <col min="6669" max="6669" width="17.7109375" style="1402" customWidth="1"/>
    <col min="6670" max="6912" width="9.140625" style="1402"/>
    <col min="6913" max="6913" width="4" style="1402" customWidth="1"/>
    <col min="6914" max="6914" width="15.5703125" style="1402" customWidth="1"/>
    <col min="6915" max="6915" width="10.7109375" style="1402" customWidth="1"/>
    <col min="6916" max="6916" width="13" style="1402" customWidth="1"/>
    <col min="6917" max="6917" width="12.85546875" style="1402" customWidth="1"/>
    <col min="6918" max="6918" width="11.140625" style="1402" customWidth="1"/>
    <col min="6919" max="6919" width="11" style="1402" customWidth="1"/>
    <col min="6920" max="6920" width="19.85546875" style="1402" customWidth="1"/>
    <col min="6921" max="6921" width="16.85546875" style="1402" customWidth="1"/>
    <col min="6922" max="6922" width="19.7109375" style="1402" customWidth="1"/>
    <col min="6923" max="6923" width="12.7109375" style="1402" customWidth="1"/>
    <col min="6924" max="6924" width="16.7109375" style="1402" customWidth="1"/>
    <col min="6925" max="6925" width="17.7109375" style="1402" customWidth="1"/>
    <col min="6926" max="7168" width="9.140625" style="1402"/>
    <col min="7169" max="7169" width="4" style="1402" customWidth="1"/>
    <col min="7170" max="7170" width="15.5703125" style="1402" customWidth="1"/>
    <col min="7171" max="7171" width="10.7109375" style="1402" customWidth="1"/>
    <col min="7172" max="7172" width="13" style="1402" customWidth="1"/>
    <col min="7173" max="7173" width="12.85546875" style="1402" customWidth="1"/>
    <col min="7174" max="7174" width="11.140625" style="1402" customWidth="1"/>
    <col min="7175" max="7175" width="11" style="1402" customWidth="1"/>
    <col min="7176" max="7176" width="19.85546875" style="1402" customWidth="1"/>
    <col min="7177" max="7177" width="16.85546875" style="1402" customWidth="1"/>
    <col min="7178" max="7178" width="19.7109375" style="1402" customWidth="1"/>
    <col min="7179" max="7179" width="12.7109375" style="1402" customWidth="1"/>
    <col min="7180" max="7180" width="16.7109375" style="1402" customWidth="1"/>
    <col min="7181" max="7181" width="17.7109375" style="1402" customWidth="1"/>
    <col min="7182" max="7424" width="9.140625" style="1402"/>
    <col min="7425" max="7425" width="4" style="1402" customWidth="1"/>
    <col min="7426" max="7426" width="15.5703125" style="1402" customWidth="1"/>
    <col min="7427" max="7427" width="10.7109375" style="1402" customWidth="1"/>
    <col min="7428" max="7428" width="13" style="1402" customWidth="1"/>
    <col min="7429" max="7429" width="12.85546875" style="1402" customWidth="1"/>
    <col min="7430" max="7430" width="11.140625" style="1402" customWidth="1"/>
    <col min="7431" max="7431" width="11" style="1402" customWidth="1"/>
    <col min="7432" max="7432" width="19.85546875" style="1402" customWidth="1"/>
    <col min="7433" max="7433" width="16.85546875" style="1402" customWidth="1"/>
    <col min="7434" max="7434" width="19.7109375" style="1402" customWidth="1"/>
    <col min="7435" max="7435" width="12.7109375" style="1402" customWidth="1"/>
    <col min="7436" max="7436" width="16.7109375" style="1402" customWidth="1"/>
    <col min="7437" max="7437" width="17.7109375" style="1402" customWidth="1"/>
    <col min="7438" max="7680" width="9.140625" style="1402"/>
    <col min="7681" max="7681" width="4" style="1402" customWidth="1"/>
    <col min="7682" max="7682" width="15.5703125" style="1402" customWidth="1"/>
    <col min="7683" max="7683" width="10.7109375" style="1402" customWidth="1"/>
    <col min="7684" max="7684" width="13" style="1402" customWidth="1"/>
    <col min="7685" max="7685" width="12.85546875" style="1402" customWidth="1"/>
    <col min="7686" max="7686" width="11.140625" style="1402" customWidth="1"/>
    <col min="7687" max="7687" width="11" style="1402" customWidth="1"/>
    <col min="7688" max="7688" width="19.85546875" style="1402" customWidth="1"/>
    <col min="7689" max="7689" width="16.85546875" style="1402" customWidth="1"/>
    <col min="7690" max="7690" width="19.7109375" style="1402" customWidth="1"/>
    <col min="7691" max="7691" width="12.7109375" style="1402" customWidth="1"/>
    <col min="7692" max="7692" width="16.7109375" style="1402" customWidth="1"/>
    <col min="7693" max="7693" width="17.7109375" style="1402" customWidth="1"/>
    <col min="7694" max="7936" width="9.140625" style="1402"/>
    <col min="7937" max="7937" width="4" style="1402" customWidth="1"/>
    <col min="7938" max="7938" width="15.5703125" style="1402" customWidth="1"/>
    <col min="7939" max="7939" width="10.7109375" style="1402" customWidth="1"/>
    <col min="7940" max="7940" width="13" style="1402" customWidth="1"/>
    <col min="7941" max="7941" width="12.85546875" style="1402" customWidth="1"/>
    <col min="7942" max="7942" width="11.140625" style="1402" customWidth="1"/>
    <col min="7943" max="7943" width="11" style="1402" customWidth="1"/>
    <col min="7944" max="7944" width="19.85546875" style="1402" customWidth="1"/>
    <col min="7945" max="7945" width="16.85546875" style="1402" customWidth="1"/>
    <col min="7946" max="7946" width="19.7109375" style="1402" customWidth="1"/>
    <col min="7947" max="7947" width="12.7109375" style="1402" customWidth="1"/>
    <col min="7948" max="7948" width="16.7109375" style="1402" customWidth="1"/>
    <col min="7949" max="7949" width="17.7109375" style="1402" customWidth="1"/>
    <col min="7950" max="8192" width="9.140625" style="1402"/>
    <col min="8193" max="8193" width="4" style="1402" customWidth="1"/>
    <col min="8194" max="8194" width="15.5703125" style="1402" customWidth="1"/>
    <col min="8195" max="8195" width="10.7109375" style="1402" customWidth="1"/>
    <col min="8196" max="8196" width="13" style="1402" customWidth="1"/>
    <col min="8197" max="8197" width="12.85546875" style="1402" customWidth="1"/>
    <col min="8198" max="8198" width="11.140625" style="1402" customWidth="1"/>
    <col min="8199" max="8199" width="11" style="1402" customWidth="1"/>
    <col min="8200" max="8200" width="19.85546875" style="1402" customWidth="1"/>
    <col min="8201" max="8201" width="16.85546875" style="1402" customWidth="1"/>
    <col min="8202" max="8202" width="19.7109375" style="1402" customWidth="1"/>
    <col min="8203" max="8203" width="12.7109375" style="1402" customWidth="1"/>
    <col min="8204" max="8204" width="16.7109375" style="1402" customWidth="1"/>
    <col min="8205" max="8205" width="17.7109375" style="1402" customWidth="1"/>
    <col min="8206" max="8448" width="9.140625" style="1402"/>
    <col min="8449" max="8449" width="4" style="1402" customWidth="1"/>
    <col min="8450" max="8450" width="15.5703125" style="1402" customWidth="1"/>
    <col min="8451" max="8451" width="10.7109375" style="1402" customWidth="1"/>
    <col min="8452" max="8452" width="13" style="1402" customWidth="1"/>
    <col min="8453" max="8453" width="12.85546875" style="1402" customWidth="1"/>
    <col min="8454" max="8454" width="11.140625" style="1402" customWidth="1"/>
    <col min="8455" max="8455" width="11" style="1402" customWidth="1"/>
    <col min="8456" max="8456" width="19.85546875" style="1402" customWidth="1"/>
    <col min="8457" max="8457" width="16.85546875" style="1402" customWidth="1"/>
    <col min="8458" max="8458" width="19.7109375" style="1402" customWidth="1"/>
    <col min="8459" max="8459" width="12.7109375" style="1402" customWidth="1"/>
    <col min="8460" max="8460" width="16.7109375" style="1402" customWidth="1"/>
    <col min="8461" max="8461" width="17.7109375" style="1402" customWidth="1"/>
    <col min="8462" max="8704" width="9.140625" style="1402"/>
    <col min="8705" max="8705" width="4" style="1402" customWidth="1"/>
    <col min="8706" max="8706" width="15.5703125" style="1402" customWidth="1"/>
    <col min="8707" max="8707" width="10.7109375" style="1402" customWidth="1"/>
    <col min="8708" max="8708" width="13" style="1402" customWidth="1"/>
    <col min="8709" max="8709" width="12.85546875" style="1402" customWidth="1"/>
    <col min="8710" max="8710" width="11.140625" style="1402" customWidth="1"/>
    <col min="8711" max="8711" width="11" style="1402" customWidth="1"/>
    <col min="8712" max="8712" width="19.85546875" style="1402" customWidth="1"/>
    <col min="8713" max="8713" width="16.85546875" style="1402" customWidth="1"/>
    <col min="8714" max="8714" width="19.7109375" style="1402" customWidth="1"/>
    <col min="8715" max="8715" width="12.7109375" style="1402" customWidth="1"/>
    <col min="8716" max="8716" width="16.7109375" style="1402" customWidth="1"/>
    <col min="8717" max="8717" width="17.7109375" style="1402" customWidth="1"/>
    <col min="8718" max="8960" width="9.140625" style="1402"/>
    <col min="8961" max="8961" width="4" style="1402" customWidth="1"/>
    <col min="8962" max="8962" width="15.5703125" style="1402" customWidth="1"/>
    <col min="8963" max="8963" width="10.7109375" style="1402" customWidth="1"/>
    <col min="8964" max="8964" width="13" style="1402" customWidth="1"/>
    <col min="8965" max="8965" width="12.85546875" style="1402" customWidth="1"/>
    <col min="8966" max="8966" width="11.140625" style="1402" customWidth="1"/>
    <col min="8967" max="8967" width="11" style="1402" customWidth="1"/>
    <col min="8968" max="8968" width="19.85546875" style="1402" customWidth="1"/>
    <col min="8969" max="8969" width="16.85546875" style="1402" customWidth="1"/>
    <col min="8970" max="8970" width="19.7109375" style="1402" customWidth="1"/>
    <col min="8971" max="8971" width="12.7109375" style="1402" customWidth="1"/>
    <col min="8972" max="8972" width="16.7109375" style="1402" customWidth="1"/>
    <col min="8973" max="8973" width="17.7109375" style="1402" customWidth="1"/>
    <col min="8974" max="9216" width="9.140625" style="1402"/>
    <col min="9217" max="9217" width="4" style="1402" customWidth="1"/>
    <col min="9218" max="9218" width="15.5703125" style="1402" customWidth="1"/>
    <col min="9219" max="9219" width="10.7109375" style="1402" customWidth="1"/>
    <col min="9220" max="9220" width="13" style="1402" customWidth="1"/>
    <col min="9221" max="9221" width="12.85546875" style="1402" customWidth="1"/>
    <col min="9222" max="9222" width="11.140625" style="1402" customWidth="1"/>
    <col min="9223" max="9223" width="11" style="1402" customWidth="1"/>
    <col min="9224" max="9224" width="19.85546875" style="1402" customWidth="1"/>
    <col min="9225" max="9225" width="16.85546875" style="1402" customWidth="1"/>
    <col min="9226" max="9226" width="19.7109375" style="1402" customWidth="1"/>
    <col min="9227" max="9227" width="12.7109375" style="1402" customWidth="1"/>
    <col min="9228" max="9228" width="16.7109375" style="1402" customWidth="1"/>
    <col min="9229" max="9229" width="17.7109375" style="1402" customWidth="1"/>
    <col min="9230" max="9472" width="9.140625" style="1402"/>
    <col min="9473" max="9473" width="4" style="1402" customWidth="1"/>
    <col min="9474" max="9474" width="15.5703125" style="1402" customWidth="1"/>
    <col min="9475" max="9475" width="10.7109375" style="1402" customWidth="1"/>
    <col min="9476" max="9476" width="13" style="1402" customWidth="1"/>
    <col min="9477" max="9477" width="12.85546875" style="1402" customWidth="1"/>
    <col min="9478" max="9478" width="11.140625" style="1402" customWidth="1"/>
    <col min="9479" max="9479" width="11" style="1402" customWidth="1"/>
    <col min="9480" max="9480" width="19.85546875" style="1402" customWidth="1"/>
    <col min="9481" max="9481" width="16.85546875" style="1402" customWidth="1"/>
    <col min="9482" max="9482" width="19.7109375" style="1402" customWidth="1"/>
    <col min="9483" max="9483" width="12.7109375" style="1402" customWidth="1"/>
    <col min="9484" max="9484" width="16.7109375" style="1402" customWidth="1"/>
    <col min="9485" max="9485" width="17.7109375" style="1402" customWidth="1"/>
    <col min="9486" max="9728" width="9.140625" style="1402"/>
    <col min="9729" max="9729" width="4" style="1402" customWidth="1"/>
    <col min="9730" max="9730" width="15.5703125" style="1402" customWidth="1"/>
    <col min="9731" max="9731" width="10.7109375" style="1402" customWidth="1"/>
    <col min="9732" max="9732" width="13" style="1402" customWidth="1"/>
    <col min="9733" max="9733" width="12.85546875" style="1402" customWidth="1"/>
    <col min="9734" max="9734" width="11.140625" style="1402" customWidth="1"/>
    <col min="9735" max="9735" width="11" style="1402" customWidth="1"/>
    <col min="9736" max="9736" width="19.85546875" style="1402" customWidth="1"/>
    <col min="9737" max="9737" width="16.85546875" style="1402" customWidth="1"/>
    <col min="9738" max="9738" width="19.7109375" style="1402" customWidth="1"/>
    <col min="9739" max="9739" width="12.7109375" style="1402" customWidth="1"/>
    <col min="9740" max="9740" width="16.7109375" style="1402" customWidth="1"/>
    <col min="9741" max="9741" width="17.7109375" style="1402" customWidth="1"/>
    <col min="9742" max="9984" width="9.140625" style="1402"/>
    <col min="9985" max="9985" width="4" style="1402" customWidth="1"/>
    <col min="9986" max="9986" width="15.5703125" style="1402" customWidth="1"/>
    <col min="9987" max="9987" width="10.7109375" style="1402" customWidth="1"/>
    <col min="9988" max="9988" width="13" style="1402" customWidth="1"/>
    <col min="9989" max="9989" width="12.85546875" style="1402" customWidth="1"/>
    <col min="9990" max="9990" width="11.140625" style="1402" customWidth="1"/>
    <col min="9991" max="9991" width="11" style="1402" customWidth="1"/>
    <col min="9992" max="9992" width="19.85546875" style="1402" customWidth="1"/>
    <col min="9993" max="9993" width="16.85546875" style="1402" customWidth="1"/>
    <col min="9994" max="9994" width="19.7109375" style="1402" customWidth="1"/>
    <col min="9995" max="9995" width="12.7109375" style="1402" customWidth="1"/>
    <col min="9996" max="9996" width="16.7109375" style="1402" customWidth="1"/>
    <col min="9997" max="9997" width="17.7109375" style="1402" customWidth="1"/>
    <col min="9998" max="10240" width="9.140625" style="1402"/>
    <col min="10241" max="10241" width="4" style="1402" customWidth="1"/>
    <col min="10242" max="10242" width="15.5703125" style="1402" customWidth="1"/>
    <col min="10243" max="10243" width="10.7109375" style="1402" customWidth="1"/>
    <col min="10244" max="10244" width="13" style="1402" customWidth="1"/>
    <col min="10245" max="10245" width="12.85546875" style="1402" customWidth="1"/>
    <col min="10246" max="10246" width="11.140625" style="1402" customWidth="1"/>
    <col min="10247" max="10247" width="11" style="1402" customWidth="1"/>
    <col min="10248" max="10248" width="19.85546875" style="1402" customWidth="1"/>
    <col min="10249" max="10249" width="16.85546875" style="1402" customWidth="1"/>
    <col min="10250" max="10250" width="19.7109375" style="1402" customWidth="1"/>
    <col min="10251" max="10251" width="12.7109375" style="1402" customWidth="1"/>
    <col min="10252" max="10252" width="16.7109375" style="1402" customWidth="1"/>
    <col min="10253" max="10253" width="17.7109375" style="1402" customWidth="1"/>
    <col min="10254" max="10496" width="9.140625" style="1402"/>
    <col min="10497" max="10497" width="4" style="1402" customWidth="1"/>
    <col min="10498" max="10498" width="15.5703125" style="1402" customWidth="1"/>
    <col min="10499" max="10499" width="10.7109375" style="1402" customWidth="1"/>
    <col min="10500" max="10500" width="13" style="1402" customWidth="1"/>
    <col min="10501" max="10501" width="12.85546875" style="1402" customWidth="1"/>
    <col min="10502" max="10502" width="11.140625" style="1402" customWidth="1"/>
    <col min="10503" max="10503" width="11" style="1402" customWidth="1"/>
    <col min="10504" max="10504" width="19.85546875" style="1402" customWidth="1"/>
    <col min="10505" max="10505" width="16.85546875" style="1402" customWidth="1"/>
    <col min="10506" max="10506" width="19.7109375" style="1402" customWidth="1"/>
    <col min="10507" max="10507" width="12.7109375" style="1402" customWidth="1"/>
    <col min="10508" max="10508" width="16.7109375" style="1402" customWidth="1"/>
    <col min="10509" max="10509" width="17.7109375" style="1402" customWidth="1"/>
    <col min="10510" max="10752" width="9.140625" style="1402"/>
    <col min="10753" max="10753" width="4" style="1402" customWidth="1"/>
    <col min="10754" max="10754" width="15.5703125" style="1402" customWidth="1"/>
    <col min="10755" max="10755" width="10.7109375" style="1402" customWidth="1"/>
    <col min="10756" max="10756" width="13" style="1402" customWidth="1"/>
    <col min="10757" max="10757" width="12.85546875" style="1402" customWidth="1"/>
    <col min="10758" max="10758" width="11.140625" style="1402" customWidth="1"/>
    <col min="10759" max="10759" width="11" style="1402" customWidth="1"/>
    <col min="10760" max="10760" width="19.85546875" style="1402" customWidth="1"/>
    <col min="10761" max="10761" width="16.85546875" style="1402" customWidth="1"/>
    <col min="10762" max="10762" width="19.7109375" style="1402" customWidth="1"/>
    <col min="10763" max="10763" width="12.7109375" style="1402" customWidth="1"/>
    <col min="10764" max="10764" width="16.7109375" style="1402" customWidth="1"/>
    <col min="10765" max="10765" width="17.7109375" style="1402" customWidth="1"/>
    <col min="10766" max="11008" width="9.140625" style="1402"/>
    <col min="11009" max="11009" width="4" style="1402" customWidth="1"/>
    <col min="11010" max="11010" width="15.5703125" style="1402" customWidth="1"/>
    <col min="11011" max="11011" width="10.7109375" style="1402" customWidth="1"/>
    <col min="11012" max="11012" width="13" style="1402" customWidth="1"/>
    <col min="11013" max="11013" width="12.85546875" style="1402" customWidth="1"/>
    <col min="11014" max="11014" width="11.140625" style="1402" customWidth="1"/>
    <col min="11015" max="11015" width="11" style="1402" customWidth="1"/>
    <col min="11016" max="11016" width="19.85546875" style="1402" customWidth="1"/>
    <col min="11017" max="11017" width="16.85546875" style="1402" customWidth="1"/>
    <col min="11018" max="11018" width="19.7109375" style="1402" customWidth="1"/>
    <col min="11019" max="11019" width="12.7109375" style="1402" customWidth="1"/>
    <col min="11020" max="11020" width="16.7109375" style="1402" customWidth="1"/>
    <col min="11021" max="11021" width="17.7109375" style="1402" customWidth="1"/>
    <col min="11022" max="11264" width="9.140625" style="1402"/>
    <col min="11265" max="11265" width="4" style="1402" customWidth="1"/>
    <col min="11266" max="11266" width="15.5703125" style="1402" customWidth="1"/>
    <col min="11267" max="11267" width="10.7109375" style="1402" customWidth="1"/>
    <col min="11268" max="11268" width="13" style="1402" customWidth="1"/>
    <col min="11269" max="11269" width="12.85546875" style="1402" customWidth="1"/>
    <col min="11270" max="11270" width="11.140625" style="1402" customWidth="1"/>
    <col min="11271" max="11271" width="11" style="1402" customWidth="1"/>
    <col min="11272" max="11272" width="19.85546875" style="1402" customWidth="1"/>
    <col min="11273" max="11273" width="16.85546875" style="1402" customWidth="1"/>
    <col min="11274" max="11274" width="19.7109375" style="1402" customWidth="1"/>
    <col min="11275" max="11275" width="12.7109375" style="1402" customWidth="1"/>
    <col min="11276" max="11276" width="16.7109375" style="1402" customWidth="1"/>
    <col min="11277" max="11277" width="17.7109375" style="1402" customWidth="1"/>
    <col min="11278" max="11520" width="9.140625" style="1402"/>
    <col min="11521" max="11521" width="4" style="1402" customWidth="1"/>
    <col min="11522" max="11522" width="15.5703125" style="1402" customWidth="1"/>
    <col min="11523" max="11523" width="10.7109375" style="1402" customWidth="1"/>
    <col min="11524" max="11524" width="13" style="1402" customWidth="1"/>
    <col min="11525" max="11525" width="12.85546875" style="1402" customWidth="1"/>
    <col min="11526" max="11526" width="11.140625" style="1402" customWidth="1"/>
    <col min="11527" max="11527" width="11" style="1402" customWidth="1"/>
    <col min="11528" max="11528" width="19.85546875" style="1402" customWidth="1"/>
    <col min="11529" max="11529" width="16.85546875" style="1402" customWidth="1"/>
    <col min="11530" max="11530" width="19.7109375" style="1402" customWidth="1"/>
    <col min="11531" max="11531" width="12.7109375" style="1402" customWidth="1"/>
    <col min="11532" max="11532" width="16.7109375" style="1402" customWidth="1"/>
    <col min="11533" max="11533" width="17.7109375" style="1402" customWidth="1"/>
    <col min="11534" max="11776" width="9.140625" style="1402"/>
    <col min="11777" max="11777" width="4" style="1402" customWidth="1"/>
    <col min="11778" max="11778" width="15.5703125" style="1402" customWidth="1"/>
    <col min="11779" max="11779" width="10.7109375" style="1402" customWidth="1"/>
    <col min="11780" max="11780" width="13" style="1402" customWidth="1"/>
    <col min="11781" max="11781" width="12.85546875" style="1402" customWidth="1"/>
    <col min="11782" max="11782" width="11.140625" style="1402" customWidth="1"/>
    <col min="11783" max="11783" width="11" style="1402" customWidth="1"/>
    <col min="11784" max="11784" width="19.85546875" style="1402" customWidth="1"/>
    <col min="11785" max="11785" width="16.85546875" style="1402" customWidth="1"/>
    <col min="11786" max="11786" width="19.7109375" style="1402" customWidth="1"/>
    <col min="11787" max="11787" width="12.7109375" style="1402" customWidth="1"/>
    <col min="11788" max="11788" width="16.7109375" style="1402" customWidth="1"/>
    <col min="11789" max="11789" width="17.7109375" style="1402" customWidth="1"/>
    <col min="11790" max="12032" width="9.140625" style="1402"/>
    <col min="12033" max="12033" width="4" style="1402" customWidth="1"/>
    <col min="12034" max="12034" width="15.5703125" style="1402" customWidth="1"/>
    <col min="12035" max="12035" width="10.7109375" style="1402" customWidth="1"/>
    <col min="12036" max="12036" width="13" style="1402" customWidth="1"/>
    <col min="12037" max="12037" width="12.85546875" style="1402" customWidth="1"/>
    <col min="12038" max="12038" width="11.140625" style="1402" customWidth="1"/>
    <col min="12039" max="12039" width="11" style="1402" customWidth="1"/>
    <col min="12040" max="12040" width="19.85546875" style="1402" customWidth="1"/>
    <col min="12041" max="12041" width="16.85546875" style="1402" customWidth="1"/>
    <col min="12042" max="12042" width="19.7109375" style="1402" customWidth="1"/>
    <col min="12043" max="12043" width="12.7109375" style="1402" customWidth="1"/>
    <col min="12044" max="12044" width="16.7109375" style="1402" customWidth="1"/>
    <col min="12045" max="12045" width="17.7109375" style="1402" customWidth="1"/>
    <col min="12046" max="12288" width="9.140625" style="1402"/>
    <col min="12289" max="12289" width="4" style="1402" customWidth="1"/>
    <col min="12290" max="12290" width="15.5703125" style="1402" customWidth="1"/>
    <col min="12291" max="12291" width="10.7109375" style="1402" customWidth="1"/>
    <col min="12292" max="12292" width="13" style="1402" customWidth="1"/>
    <col min="12293" max="12293" width="12.85546875" style="1402" customWidth="1"/>
    <col min="12294" max="12294" width="11.140625" style="1402" customWidth="1"/>
    <col min="12295" max="12295" width="11" style="1402" customWidth="1"/>
    <col min="12296" max="12296" width="19.85546875" style="1402" customWidth="1"/>
    <col min="12297" max="12297" width="16.85546875" style="1402" customWidth="1"/>
    <col min="12298" max="12298" width="19.7109375" style="1402" customWidth="1"/>
    <col min="12299" max="12299" width="12.7109375" style="1402" customWidth="1"/>
    <col min="12300" max="12300" width="16.7109375" style="1402" customWidth="1"/>
    <col min="12301" max="12301" width="17.7109375" style="1402" customWidth="1"/>
    <col min="12302" max="12544" width="9.140625" style="1402"/>
    <col min="12545" max="12545" width="4" style="1402" customWidth="1"/>
    <col min="12546" max="12546" width="15.5703125" style="1402" customWidth="1"/>
    <col min="12547" max="12547" width="10.7109375" style="1402" customWidth="1"/>
    <col min="12548" max="12548" width="13" style="1402" customWidth="1"/>
    <col min="12549" max="12549" width="12.85546875" style="1402" customWidth="1"/>
    <col min="12550" max="12550" width="11.140625" style="1402" customWidth="1"/>
    <col min="12551" max="12551" width="11" style="1402" customWidth="1"/>
    <col min="12552" max="12552" width="19.85546875" style="1402" customWidth="1"/>
    <col min="12553" max="12553" width="16.85546875" style="1402" customWidth="1"/>
    <col min="12554" max="12554" width="19.7109375" style="1402" customWidth="1"/>
    <col min="12555" max="12555" width="12.7109375" style="1402" customWidth="1"/>
    <col min="12556" max="12556" width="16.7109375" style="1402" customWidth="1"/>
    <col min="12557" max="12557" width="17.7109375" style="1402" customWidth="1"/>
    <col min="12558" max="12800" width="9.140625" style="1402"/>
    <col min="12801" max="12801" width="4" style="1402" customWidth="1"/>
    <col min="12802" max="12802" width="15.5703125" style="1402" customWidth="1"/>
    <col min="12803" max="12803" width="10.7109375" style="1402" customWidth="1"/>
    <col min="12804" max="12804" width="13" style="1402" customWidth="1"/>
    <col min="12805" max="12805" width="12.85546875" style="1402" customWidth="1"/>
    <col min="12806" max="12806" width="11.140625" style="1402" customWidth="1"/>
    <col min="12807" max="12807" width="11" style="1402" customWidth="1"/>
    <col min="12808" max="12808" width="19.85546875" style="1402" customWidth="1"/>
    <col min="12809" max="12809" width="16.85546875" style="1402" customWidth="1"/>
    <col min="12810" max="12810" width="19.7109375" style="1402" customWidth="1"/>
    <col min="12811" max="12811" width="12.7109375" style="1402" customWidth="1"/>
    <col min="12812" max="12812" width="16.7109375" style="1402" customWidth="1"/>
    <col min="12813" max="12813" width="17.7109375" style="1402" customWidth="1"/>
    <col min="12814" max="13056" width="9.140625" style="1402"/>
    <col min="13057" max="13057" width="4" style="1402" customWidth="1"/>
    <col min="13058" max="13058" width="15.5703125" style="1402" customWidth="1"/>
    <col min="13059" max="13059" width="10.7109375" style="1402" customWidth="1"/>
    <col min="13060" max="13060" width="13" style="1402" customWidth="1"/>
    <col min="13061" max="13061" width="12.85546875" style="1402" customWidth="1"/>
    <col min="13062" max="13062" width="11.140625" style="1402" customWidth="1"/>
    <col min="13063" max="13063" width="11" style="1402" customWidth="1"/>
    <col min="13064" max="13064" width="19.85546875" style="1402" customWidth="1"/>
    <col min="13065" max="13065" width="16.85546875" style="1402" customWidth="1"/>
    <col min="13066" max="13066" width="19.7109375" style="1402" customWidth="1"/>
    <col min="13067" max="13067" width="12.7109375" style="1402" customWidth="1"/>
    <col min="13068" max="13068" width="16.7109375" style="1402" customWidth="1"/>
    <col min="13069" max="13069" width="17.7109375" style="1402" customWidth="1"/>
    <col min="13070" max="13312" width="9.140625" style="1402"/>
    <col min="13313" max="13313" width="4" style="1402" customWidth="1"/>
    <col min="13314" max="13314" width="15.5703125" style="1402" customWidth="1"/>
    <col min="13315" max="13315" width="10.7109375" style="1402" customWidth="1"/>
    <col min="13316" max="13316" width="13" style="1402" customWidth="1"/>
    <col min="13317" max="13317" width="12.85546875" style="1402" customWidth="1"/>
    <col min="13318" max="13318" width="11.140625" style="1402" customWidth="1"/>
    <col min="13319" max="13319" width="11" style="1402" customWidth="1"/>
    <col min="13320" max="13320" width="19.85546875" style="1402" customWidth="1"/>
    <col min="13321" max="13321" width="16.85546875" style="1402" customWidth="1"/>
    <col min="13322" max="13322" width="19.7109375" style="1402" customWidth="1"/>
    <col min="13323" max="13323" width="12.7109375" style="1402" customWidth="1"/>
    <col min="13324" max="13324" width="16.7109375" style="1402" customWidth="1"/>
    <col min="13325" max="13325" width="17.7109375" style="1402" customWidth="1"/>
    <col min="13326" max="13568" width="9.140625" style="1402"/>
    <col min="13569" max="13569" width="4" style="1402" customWidth="1"/>
    <col min="13570" max="13570" width="15.5703125" style="1402" customWidth="1"/>
    <col min="13571" max="13571" width="10.7109375" style="1402" customWidth="1"/>
    <col min="13572" max="13572" width="13" style="1402" customWidth="1"/>
    <col min="13573" max="13573" width="12.85546875" style="1402" customWidth="1"/>
    <col min="13574" max="13574" width="11.140625" style="1402" customWidth="1"/>
    <col min="13575" max="13575" width="11" style="1402" customWidth="1"/>
    <col min="13576" max="13576" width="19.85546875" style="1402" customWidth="1"/>
    <col min="13577" max="13577" width="16.85546875" style="1402" customWidth="1"/>
    <col min="13578" max="13578" width="19.7109375" style="1402" customWidth="1"/>
    <col min="13579" max="13579" width="12.7109375" style="1402" customWidth="1"/>
    <col min="13580" max="13580" width="16.7109375" style="1402" customWidth="1"/>
    <col min="13581" max="13581" width="17.7109375" style="1402" customWidth="1"/>
    <col min="13582" max="13824" width="9.140625" style="1402"/>
    <col min="13825" max="13825" width="4" style="1402" customWidth="1"/>
    <col min="13826" max="13826" width="15.5703125" style="1402" customWidth="1"/>
    <col min="13827" max="13827" width="10.7109375" style="1402" customWidth="1"/>
    <col min="13828" max="13828" width="13" style="1402" customWidth="1"/>
    <col min="13829" max="13829" width="12.85546875" style="1402" customWidth="1"/>
    <col min="13830" max="13830" width="11.140625" style="1402" customWidth="1"/>
    <col min="13831" max="13831" width="11" style="1402" customWidth="1"/>
    <col min="13832" max="13832" width="19.85546875" style="1402" customWidth="1"/>
    <col min="13833" max="13833" width="16.85546875" style="1402" customWidth="1"/>
    <col min="13834" max="13834" width="19.7109375" style="1402" customWidth="1"/>
    <col min="13835" max="13835" width="12.7109375" style="1402" customWidth="1"/>
    <col min="13836" max="13836" width="16.7109375" style="1402" customWidth="1"/>
    <col min="13837" max="13837" width="17.7109375" style="1402" customWidth="1"/>
    <col min="13838" max="14080" width="9.140625" style="1402"/>
    <col min="14081" max="14081" width="4" style="1402" customWidth="1"/>
    <col min="14082" max="14082" width="15.5703125" style="1402" customWidth="1"/>
    <col min="14083" max="14083" width="10.7109375" style="1402" customWidth="1"/>
    <col min="14084" max="14084" width="13" style="1402" customWidth="1"/>
    <col min="14085" max="14085" width="12.85546875" style="1402" customWidth="1"/>
    <col min="14086" max="14086" width="11.140625" style="1402" customWidth="1"/>
    <col min="14087" max="14087" width="11" style="1402" customWidth="1"/>
    <col min="14088" max="14088" width="19.85546875" style="1402" customWidth="1"/>
    <col min="14089" max="14089" width="16.85546875" style="1402" customWidth="1"/>
    <col min="14090" max="14090" width="19.7109375" style="1402" customWidth="1"/>
    <col min="14091" max="14091" width="12.7109375" style="1402" customWidth="1"/>
    <col min="14092" max="14092" width="16.7109375" style="1402" customWidth="1"/>
    <col min="14093" max="14093" width="17.7109375" style="1402" customWidth="1"/>
    <col min="14094" max="14336" width="9.140625" style="1402"/>
    <col min="14337" max="14337" width="4" style="1402" customWidth="1"/>
    <col min="14338" max="14338" width="15.5703125" style="1402" customWidth="1"/>
    <col min="14339" max="14339" width="10.7109375" style="1402" customWidth="1"/>
    <col min="14340" max="14340" width="13" style="1402" customWidth="1"/>
    <col min="14341" max="14341" width="12.85546875" style="1402" customWidth="1"/>
    <col min="14342" max="14342" width="11.140625" style="1402" customWidth="1"/>
    <col min="14343" max="14343" width="11" style="1402" customWidth="1"/>
    <col min="14344" max="14344" width="19.85546875" style="1402" customWidth="1"/>
    <col min="14345" max="14345" width="16.85546875" style="1402" customWidth="1"/>
    <col min="14346" max="14346" width="19.7109375" style="1402" customWidth="1"/>
    <col min="14347" max="14347" width="12.7109375" style="1402" customWidth="1"/>
    <col min="14348" max="14348" width="16.7109375" style="1402" customWidth="1"/>
    <col min="14349" max="14349" width="17.7109375" style="1402" customWidth="1"/>
    <col min="14350" max="14592" width="9.140625" style="1402"/>
    <col min="14593" max="14593" width="4" style="1402" customWidth="1"/>
    <col min="14594" max="14594" width="15.5703125" style="1402" customWidth="1"/>
    <col min="14595" max="14595" width="10.7109375" style="1402" customWidth="1"/>
    <col min="14596" max="14596" width="13" style="1402" customWidth="1"/>
    <col min="14597" max="14597" width="12.85546875" style="1402" customWidth="1"/>
    <col min="14598" max="14598" width="11.140625" style="1402" customWidth="1"/>
    <col min="14599" max="14599" width="11" style="1402" customWidth="1"/>
    <col min="14600" max="14600" width="19.85546875" style="1402" customWidth="1"/>
    <col min="14601" max="14601" width="16.85546875" style="1402" customWidth="1"/>
    <col min="14602" max="14602" width="19.7109375" style="1402" customWidth="1"/>
    <col min="14603" max="14603" width="12.7109375" style="1402" customWidth="1"/>
    <col min="14604" max="14604" width="16.7109375" style="1402" customWidth="1"/>
    <col min="14605" max="14605" width="17.7109375" style="1402" customWidth="1"/>
    <col min="14606" max="14848" width="9.140625" style="1402"/>
    <col min="14849" max="14849" width="4" style="1402" customWidth="1"/>
    <col min="14850" max="14850" width="15.5703125" style="1402" customWidth="1"/>
    <col min="14851" max="14851" width="10.7109375" style="1402" customWidth="1"/>
    <col min="14852" max="14852" width="13" style="1402" customWidth="1"/>
    <col min="14853" max="14853" width="12.85546875" style="1402" customWidth="1"/>
    <col min="14854" max="14854" width="11.140625" style="1402" customWidth="1"/>
    <col min="14855" max="14855" width="11" style="1402" customWidth="1"/>
    <col min="14856" max="14856" width="19.85546875" style="1402" customWidth="1"/>
    <col min="14857" max="14857" width="16.85546875" style="1402" customWidth="1"/>
    <col min="14858" max="14858" width="19.7109375" style="1402" customWidth="1"/>
    <col min="14859" max="14859" width="12.7109375" style="1402" customWidth="1"/>
    <col min="14860" max="14860" width="16.7109375" style="1402" customWidth="1"/>
    <col min="14861" max="14861" width="17.7109375" style="1402" customWidth="1"/>
    <col min="14862" max="15104" width="9.140625" style="1402"/>
    <col min="15105" max="15105" width="4" style="1402" customWidth="1"/>
    <col min="15106" max="15106" width="15.5703125" style="1402" customWidth="1"/>
    <col min="15107" max="15107" width="10.7109375" style="1402" customWidth="1"/>
    <col min="15108" max="15108" width="13" style="1402" customWidth="1"/>
    <col min="15109" max="15109" width="12.85546875" style="1402" customWidth="1"/>
    <col min="15110" max="15110" width="11.140625" style="1402" customWidth="1"/>
    <col min="15111" max="15111" width="11" style="1402" customWidth="1"/>
    <col min="15112" max="15112" width="19.85546875" style="1402" customWidth="1"/>
    <col min="15113" max="15113" width="16.85546875" style="1402" customWidth="1"/>
    <col min="15114" max="15114" width="19.7109375" style="1402" customWidth="1"/>
    <col min="15115" max="15115" width="12.7109375" style="1402" customWidth="1"/>
    <col min="15116" max="15116" width="16.7109375" style="1402" customWidth="1"/>
    <col min="15117" max="15117" width="17.7109375" style="1402" customWidth="1"/>
    <col min="15118" max="15360" width="9.140625" style="1402"/>
    <col min="15361" max="15361" width="4" style="1402" customWidth="1"/>
    <col min="15362" max="15362" width="15.5703125" style="1402" customWidth="1"/>
    <col min="15363" max="15363" width="10.7109375" style="1402" customWidth="1"/>
    <col min="15364" max="15364" width="13" style="1402" customWidth="1"/>
    <col min="15365" max="15365" width="12.85546875" style="1402" customWidth="1"/>
    <col min="15366" max="15366" width="11.140625" style="1402" customWidth="1"/>
    <col min="15367" max="15367" width="11" style="1402" customWidth="1"/>
    <col min="15368" max="15368" width="19.85546875" style="1402" customWidth="1"/>
    <col min="15369" max="15369" width="16.85546875" style="1402" customWidth="1"/>
    <col min="15370" max="15370" width="19.7109375" style="1402" customWidth="1"/>
    <col min="15371" max="15371" width="12.7109375" style="1402" customWidth="1"/>
    <col min="15372" max="15372" width="16.7109375" style="1402" customWidth="1"/>
    <col min="15373" max="15373" width="17.7109375" style="1402" customWidth="1"/>
    <col min="15374" max="15616" width="9.140625" style="1402"/>
    <col min="15617" max="15617" width="4" style="1402" customWidth="1"/>
    <col min="15618" max="15618" width="15.5703125" style="1402" customWidth="1"/>
    <col min="15619" max="15619" width="10.7109375" style="1402" customWidth="1"/>
    <col min="15620" max="15620" width="13" style="1402" customWidth="1"/>
    <col min="15621" max="15621" width="12.85546875" style="1402" customWidth="1"/>
    <col min="15622" max="15622" width="11.140625" style="1402" customWidth="1"/>
    <col min="15623" max="15623" width="11" style="1402" customWidth="1"/>
    <col min="15624" max="15624" width="19.85546875" style="1402" customWidth="1"/>
    <col min="15625" max="15625" width="16.85546875" style="1402" customWidth="1"/>
    <col min="15626" max="15626" width="19.7109375" style="1402" customWidth="1"/>
    <col min="15627" max="15627" width="12.7109375" style="1402" customWidth="1"/>
    <col min="15628" max="15628" width="16.7109375" style="1402" customWidth="1"/>
    <col min="15629" max="15629" width="17.7109375" style="1402" customWidth="1"/>
    <col min="15630" max="15872" width="9.140625" style="1402"/>
    <col min="15873" max="15873" width="4" style="1402" customWidth="1"/>
    <col min="15874" max="15874" width="15.5703125" style="1402" customWidth="1"/>
    <col min="15875" max="15875" width="10.7109375" style="1402" customWidth="1"/>
    <col min="15876" max="15876" width="13" style="1402" customWidth="1"/>
    <col min="15877" max="15877" width="12.85546875" style="1402" customWidth="1"/>
    <col min="15878" max="15878" width="11.140625" style="1402" customWidth="1"/>
    <col min="15879" max="15879" width="11" style="1402" customWidth="1"/>
    <col min="15880" max="15880" width="19.85546875" style="1402" customWidth="1"/>
    <col min="15881" max="15881" width="16.85546875" style="1402" customWidth="1"/>
    <col min="15882" max="15882" width="19.7109375" style="1402" customWidth="1"/>
    <col min="15883" max="15883" width="12.7109375" style="1402" customWidth="1"/>
    <col min="15884" max="15884" width="16.7109375" style="1402" customWidth="1"/>
    <col min="15885" max="15885" width="17.7109375" style="1402" customWidth="1"/>
    <col min="15886" max="16128" width="9.140625" style="1402"/>
    <col min="16129" max="16129" width="4" style="1402" customWidth="1"/>
    <col min="16130" max="16130" width="15.5703125" style="1402" customWidth="1"/>
    <col min="16131" max="16131" width="10.7109375" style="1402" customWidth="1"/>
    <col min="16132" max="16132" width="13" style="1402" customWidth="1"/>
    <col min="16133" max="16133" width="12.85546875" style="1402" customWidth="1"/>
    <col min="16134" max="16134" width="11.140625" style="1402" customWidth="1"/>
    <col min="16135" max="16135" width="11" style="1402" customWidth="1"/>
    <col min="16136" max="16136" width="19.85546875" style="1402" customWidth="1"/>
    <col min="16137" max="16137" width="16.85546875" style="1402" customWidth="1"/>
    <col min="16138" max="16138" width="19.7109375" style="1402" customWidth="1"/>
    <col min="16139" max="16139" width="12.7109375" style="1402" customWidth="1"/>
    <col min="16140" max="16140" width="16.7109375" style="1402" customWidth="1"/>
    <col min="16141" max="16141" width="17.7109375" style="1402" customWidth="1"/>
    <col min="16142" max="16384" width="9.140625" style="1402"/>
  </cols>
  <sheetData>
    <row r="1" spans="1:13" s="1396" customFormat="1" ht="18.75">
      <c r="A1" s="1394"/>
      <c r="B1" s="1394"/>
      <c r="C1" s="1394"/>
      <c r="D1" s="1394"/>
      <c r="E1" s="1394"/>
      <c r="F1" s="1394"/>
      <c r="G1" s="1394"/>
      <c r="H1" s="1395"/>
      <c r="I1" s="1394"/>
      <c r="J1" s="1394"/>
      <c r="K1" s="1394"/>
      <c r="L1" s="1394"/>
      <c r="M1" s="1394"/>
    </row>
    <row r="2" spans="1:13" s="1396" customFormat="1" ht="15.75">
      <c r="A2" s="1394"/>
      <c r="B2" s="1394"/>
      <c r="C2" s="1394"/>
      <c r="D2" s="1394"/>
      <c r="E2" s="1394"/>
      <c r="F2" s="1394"/>
      <c r="G2" s="1394"/>
      <c r="H2" s="1397"/>
      <c r="I2" s="1397"/>
      <c r="J2" s="1394"/>
      <c r="K2" s="1394"/>
      <c r="L2" s="2221" t="s">
        <v>2135</v>
      </c>
      <c r="M2" s="2221"/>
    </row>
    <row r="3" spans="1:13" s="1396" customFormat="1" ht="15.75">
      <c r="A3" s="1394"/>
      <c r="B3" s="1394"/>
      <c r="C3" s="1394"/>
      <c r="D3" s="1394"/>
      <c r="E3" s="1394"/>
      <c r="F3" s="1394"/>
      <c r="G3" s="1398"/>
      <c r="H3" s="1399"/>
      <c r="I3" s="1400"/>
      <c r="J3" s="1399"/>
      <c r="K3" s="1401"/>
      <c r="L3" s="1394"/>
      <c r="M3" s="1394"/>
    </row>
    <row r="4" spans="1:13" ht="25.5" customHeight="1">
      <c r="A4" s="2222" t="s">
        <v>2136</v>
      </c>
      <c r="B4" s="2223"/>
      <c r="C4" s="2223"/>
      <c r="D4" s="2223"/>
      <c r="E4" s="2223"/>
      <c r="F4" s="2223"/>
      <c r="G4" s="2223"/>
      <c r="H4" s="2223"/>
      <c r="I4" s="2223"/>
      <c r="J4" s="2223"/>
      <c r="K4" s="2223"/>
      <c r="L4" s="2223"/>
      <c r="M4" s="2224"/>
    </row>
    <row r="5" spans="1:13" ht="94.5" customHeight="1">
      <c r="A5" s="1403" t="s">
        <v>744</v>
      </c>
      <c r="B5" s="1404" t="s">
        <v>906</v>
      </c>
      <c r="C5" s="1404" t="s">
        <v>160</v>
      </c>
      <c r="D5" s="1404" t="s">
        <v>903</v>
      </c>
      <c r="E5" s="1404" t="s">
        <v>904</v>
      </c>
      <c r="F5" s="1404" t="s">
        <v>907</v>
      </c>
      <c r="G5" s="1404" t="s">
        <v>469</v>
      </c>
      <c r="H5" s="1404" t="s">
        <v>470</v>
      </c>
      <c r="I5" s="1404" t="s">
        <v>2137</v>
      </c>
      <c r="J5" s="1404" t="s">
        <v>471</v>
      </c>
      <c r="K5" s="1405" t="s">
        <v>993</v>
      </c>
      <c r="L5" s="1405" t="s">
        <v>994</v>
      </c>
      <c r="M5" s="1406" t="s">
        <v>995</v>
      </c>
    </row>
    <row r="6" spans="1:13" ht="15">
      <c r="A6" s="1407">
        <v>1</v>
      </c>
      <c r="B6" s="1408">
        <v>2</v>
      </c>
      <c r="C6" s="1408">
        <v>3</v>
      </c>
      <c r="D6" s="1408">
        <v>4</v>
      </c>
      <c r="E6" s="1408">
        <v>5</v>
      </c>
      <c r="F6" s="1408">
        <v>6</v>
      </c>
      <c r="G6" s="1408">
        <v>7</v>
      </c>
      <c r="H6" s="1408">
        <v>8</v>
      </c>
      <c r="I6" s="1408">
        <v>9</v>
      </c>
      <c r="J6" s="1408">
        <v>10</v>
      </c>
      <c r="K6" s="1406">
        <v>11</v>
      </c>
      <c r="L6" s="1406">
        <v>12</v>
      </c>
      <c r="M6" s="1406">
        <v>13</v>
      </c>
    </row>
    <row r="7" spans="1:13" ht="38.25">
      <c r="A7" s="1409">
        <v>1</v>
      </c>
      <c r="B7" s="1410" t="s">
        <v>137</v>
      </c>
      <c r="C7" s="1411" t="s">
        <v>761</v>
      </c>
      <c r="D7" s="1411">
        <v>0.5</v>
      </c>
      <c r="E7" s="1411" t="s">
        <v>531</v>
      </c>
      <c r="F7" s="1412" t="s">
        <v>138</v>
      </c>
      <c r="G7" s="1413" t="s">
        <v>122</v>
      </c>
      <c r="H7" s="1411" t="s">
        <v>529</v>
      </c>
      <c r="I7" s="1288">
        <v>28774</v>
      </c>
      <c r="J7" s="1414" t="s">
        <v>529</v>
      </c>
      <c r="K7" s="1415" t="s">
        <v>139</v>
      </c>
      <c r="L7" s="1289">
        <v>0</v>
      </c>
      <c r="M7" s="1289">
        <v>0</v>
      </c>
    </row>
    <row r="8" spans="1:13" ht="15">
      <c r="A8" s="1416"/>
      <c r="B8" s="81"/>
      <c r="C8" s="1417"/>
      <c r="D8" s="1417"/>
      <c r="E8" s="1417"/>
      <c r="F8" s="1418" t="s">
        <v>140</v>
      </c>
      <c r="G8" s="1419" t="s">
        <v>141</v>
      </c>
      <c r="H8" s="1417"/>
      <c r="I8" s="1290"/>
      <c r="J8" s="1420"/>
      <c r="K8" s="1421"/>
      <c r="L8" s="1291"/>
      <c r="M8" s="1291"/>
    </row>
    <row r="9" spans="1:13" ht="38.25">
      <c r="A9" s="1409">
        <v>2</v>
      </c>
      <c r="B9" s="1410" t="s">
        <v>142</v>
      </c>
      <c r="C9" s="1411" t="s">
        <v>761</v>
      </c>
      <c r="D9" s="1411">
        <v>0.5</v>
      </c>
      <c r="E9" s="1411" t="s">
        <v>531</v>
      </c>
      <c r="F9" s="1412" t="s">
        <v>138</v>
      </c>
      <c r="G9" s="1413" t="s">
        <v>122</v>
      </c>
      <c r="H9" s="1411" t="s">
        <v>529</v>
      </c>
      <c r="I9" s="1288">
        <v>31546</v>
      </c>
      <c r="J9" s="1414" t="s">
        <v>529</v>
      </c>
      <c r="K9" s="1415" t="s">
        <v>139</v>
      </c>
      <c r="L9" s="1289">
        <v>0</v>
      </c>
      <c r="M9" s="1289">
        <v>0</v>
      </c>
    </row>
    <row r="10" spans="1:13" ht="15">
      <c r="A10" s="1416"/>
      <c r="B10" s="81"/>
      <c r="C10" s="1417"/>
      <c r="D10" s="1417"/>
      <c r="E10" s="1417"/>
      <c r="F10" s="1418" t="s">
        <v>140</v>
      </c>
      <c r="G10" s="1419" t="s">
        <v>141</v>
      </c>
      <c r="H10" s="1417"/>
      <c r="I10" s="1290"/>
      <c r="J10" s="1420"/>
      <c r="K10" s="1421"/>
      <c r="L10" s="1291"/>
      <c r="M10" s="1291"/>
    </row>
    <row r="11" spans="1:13" ht="38.25">
      <c r="A11" s="1409">
        <v>3</v>
      </c>
      <c r="B11" s="1410" t="s">
        <v>143</v>
      </c>
      <c r="C11" s="1411" t="s">
        <v>761</v>
      </c>
      <c r="D11" s="1411">
        <v>0.5</v>
      </c>
      <c r="E11" s="1411" t="s">
        <v>531</v>
      </c>
      <c r="F11" s="1412" t="s">
        <v>138</v>
      </c>
      <c r="G11" s="1413" t="s">
        <v>122</v>
      </c>
      <c r="H11" s="1411" t="s">
        <v>529</v>
      </c>
      <c r="I11" s="1288">
        <v>22209</v>
      </c>
      <c r="J11" s="1414" t="s">
        <v>529</v>
      </c>
      <c r="K11" s="1415" t="s">
        <v>139</v>
      </c>
      <c r="L11" s="1289">
        <v>0</v>
      </c>
      <c r="M11" s="1289">
        <v>0</v>
      </c>
    </row>
    <row r="12" spans="1:13" ht="15">
      <c r="A12" s="1416"/>
      <c r="B12" s="81"/>
      <c r="C12" s="1417"/>
      <c r="D12" s="1417"/>
      <c r="E12" s="1417"/>
      <c r="F12" s="1418" t="s">
        <v>140</v>
      </c>
      <c r="G12" s="1419" t="s">
        <v>141</v>
      </c>
      <c r="H12" s="1417"/>
      <c r="I12" s="1290"/>
      <c r="J12" s="1420"/>
      <c r="K12" s="1421"/>
      <c r="L12" s="1291"/>
      <c r="M12" s="1291"/>
    </row>
    <row r="13" spans="1:13" ht="38.25">
      <c r="A13" s="1409">
        <v>4</v>
      </c>
      <c r="B13" s="1410" t="s">
        <v>144</v>
      </c>
      <c r="C13" s="1411" t="s">
        <v>761</v>
      </c>
      <c r="D13" s="1411">
        <v>0.5</v>
      </c>
      <c r="E13" s="1411" t="s">
        <v>531</v>
      </c>
      <c r="F13" s="1412" t="s">
        <v>138</v>
      </c>
      <c r="G13" s="1413" t="s">
        <v>122</v>
      </c>
      <c r="H13" s="1411" t="s">
        <v>529</v>
      </c>
      <c r="I13" s="1288">
        <v>5980</v>
      </c>
      <c r="J13" s="1414" t="s">
        <v>529</v>
      </c>
      <c r="K13" s="1415" t="s">
        <v>139</v>
      </c>
      <c r="L13" s="1289">
        <v>0</v>
      </c>
      <c r="M13" s="1289">
        <v>0</v>
      </c>
    </row>
    <row r="14" spans="1:13" ht="15">
      <c r="A14" s="1416"/>
      <c r="B14" s="81"/>
      <c r="C14" s="1417"/>
      <c r="D14" s="1417"/>
      <c r="E14" s="1417"/>
      <c r="F14" s="1418" t="s">
        <v>140</v>
      </c>
      <c r="G14" s="1419" t="s">
        <v>141</v>
      </c>
      <c r="H14" s="1417"/>
      <c r="I14" s="1290"/>
      <c r="J14" s="1420"/>
      <c r="K14" s="1421"/>
      <c r="L14" s="1291"/>
      <c r="M14" s="1291"/>
    </row>
    <row r="15" spans="1:13" ht="51">
      <c r="A15" s="1409">
        <v>5</v>
      </c>
      <c r="B15" s="1410" t="s">
        <v>145</v>
      </c>
      <c r="C15" s="1411" t="s">
        <v>761</v>
      </c>
      <c r="D15" s="1411">
        <v>0.5</v>
      </c>
      <c r="E15" s="1411" t="s">
        <v>531</v>
      </c>
      <c r="F15" s="1412" t="s">
        <v>138</v>
      </c>
      <c r="G15" s="1413" t="s">
        <v>122</v>
      </c>
      <c r="H15" s="1411" t="s">
        <v>529</v>
      </c>
      <c r="I15" s="1288">
        <v>57969</v>
      </c>
      <c r="J15" s="1414" t="s">
        <v>529</v>
      </c>
      <c r="K15" s="1415" t="s">
        <v>139</v>
      </c>
      <c r="L15" s="1289">
        <v>0</v>
      </c>
      <c r="M15" s="1289">
        <v>0</v>
      </c>
    </row>
    <row r="16" spans="1:13" ht="15">
      <c r="A16" s="1416"/>
      <c r="B16" s="81"/>
      <c r="C16" s="1417"/>
      <c r="D16" s="1417"/>
      <c r="E16" s="1417"/>
      <c r="F16" s="1418" t="s">
        <v>140</v>
      </c>
      <c r="G16" s="1419" t="s">
        <v>141</v>
      </c>
      <c r="H16" s="1417"/>
      <c r="I16" s="1290"/>
      <c r="J16" s="1420"/>
      <c r="K16" s="1421"/>
      <c r="L16" s="1291"/>
      <c r="M16" s="1291"/>
    </row>
    <row r="17" spans="1:13" ht="38.25">
      <c r="A17" s="1409">
        <v>6</v>
      </c>
      <c r="B17" s="1410" t="s">
        <v>146</v>
      </c>
      <c r="C17" s="1411" t="s">
        <v>761</v>
      </c>
      <c r="D17" s="1411">
        <v>0.5</v>
      </c>
      <c r="E17" s="1411" t="s">
        <v>531</v>
      </c>
      <c r="F17" s="1412" t="s">
        <v>138</v>
      </c>
      <c r="G17" s="1413" t="s">
        <v>122</v>
      </c>
      <c r="H17" s="1411" t="s">
        <v>529</v>
      </c>
      <c r="I17" s="1288">
        <v>75177</v>
      </c>
      <c r="J17" s="1414" t="s">
        <v>529</v>
      </c>
      <c r="K17" s="1415" t="s">
        <v>139</v>
      </c>
      <c r="L17" s="1289">
        <v>0</v>
      </c>
      <c r="M17" s="1289">
        <v>0</v>
      </c>
    </row>
    <row r="18" spans="1:13" ht="15">
      <c r="A18" s="1416"/>
      <c r="B18" s="81"/>
      <c r="C18" s="1417"/>
      <c r="D18" s="1417"/>
      <c r="E18" s="1417"/>
      <c r="F18" s="1418" t="s">
        <v>140</v>
      </c>
      <c r="G18" s="1419" t="s">
        <v>141</v>
      </c>
      <c r="H18" s="1417"/>
      <c r="I18" s="1290"/>
      <c r="J18" s="1420"/>
      <c r="K18" s="1421"/>
      <c r="L18" s="1291"/>
      <c r="M18" s="1291"/>
    </row>
    <row r="19" spans="1:13" ht="38.25">
      <c r="A19" s="1409">
        <v>7</v>
      </c>
      <c r="B19" s="1410" t="s">
        <v>147</v>
      </c>
      <c r="C19" s="1411" t="s">
        <v>761</v>
      </c>
      <c r="D19" s="1411">
        <v>0.5</v>
      </c>
      <c r="E19" s="1411" t="s">
        <v>531</v>
      </c>
      <c r="F19" s="1412" t="s">
        <v>138</v>
      </c>
      <c r="G19" s="1413" t="s">
        <v>122</v>
      </c>
      <c r="H19" s="1411" t="s">
        <v>529</v>
      </c>
      <c r="I19" s="1292">
        <v>33240</v>
      </c>
      <c r="J19" s="1414" t="s">
        <v>529</v>
      </c>
      <c r="K19" s="1415" t="s">
        <v>139</v>
      </c>
      <c r="L19" s="1289">
        <v>0</v>
      </c>
      <c r="M19" s="1289">
        <v>0</v>
      </c>
    </row>
    <row r="20" spans="1:13">
      <c r="A20" s="1416"/>
      <c r="B20" s="81"/>
      <c r="C20" s="1417"/>
      <c r="D20" s="1417"/>
      <c r="E20" s="1417"/>
      <c r="F20" s="1418" t="s">
        <v>140</v>
      </c>
      <c r="G20" s="1419" t="s">
        <v>141</v>
      </c>
      <c r="H20" s="1417"/>
      <c r="I20" s="1293"/>
      <c r="J20" s="1420"/>
      <c r="K20" s="1421"/>
      <c r="L20" s="1291"/>
      <c r="M20" s="1291"/>
    </row>
    <row r="21" spans="1:13" ht="38.25">
      <c r="A21" s="1409">
        <v>8</v>
      </c>
      <c r="B21" s="1410" t="s">
        <v>148</v>
      </c>
      <c r="C21" s="1411" t="s">
        <v>761</v>
      </c>
      <c r="D21" s="1411">
        <v>0.5</v>
      </c>
      <c r="E21" s="1411" t="s">
        <v>531</v>
      </c>
      <c r="F21" s="1412" t="s">
        <v>138</v>
      </c>
      <c r="G21" s="1413" t="s">
        <v>122</v>
      </c>
      <c r="H21" s="1411" t="s">
        <v>529</v>
      </c>
      <c r="I21" s="1292">
        <v>43273</v>
      </c>
      <c r="J21" s="1414" t="s">
        <v>529</v>
      </c>
      <c r="K21" s="1415" t="s">
        <v>139</v>
      </c>
      <c r="L21" s="1289">
        <v>0</v>
      </c>
      <c r="M21" s="1289">
        <v>0</v>
      </c>
    </row>
    <row r="22" spans="1:13">
      <c r="A22" s="1416"/>
      <c r="B22" s="81"/>
      <c r="C22" s="1417"/>
      <c r="D22" s="1417"/>
      <c r="E22" s="1417"/>
      <c r="F22" s="1418" t="s">
        <v>140</v>
      </c>
      <c r="G22" s="1419" t="s">
        <v>141</v>
      </c>
      <c r="H22" s="1417"/>
      <c r="I22" s="1293"/>
      <c r="J22" s="1420"/>
      <c r="K22" s="1421"/>
      <c r="L22" s="1291"/>
      <c r="M22" s="1291"/>
    </row>
    <row r="23" spans="1:13" ht="38.25">
      <c r="A23" s="1409">
        <v>9</v>
      </c>
      <c r="B23" s="1410" t="s">
        <v>790</v>
      </c>
      <c r="C23" s="1411" t="s">
        <v>761</v>
      </c>
      <c r="D23" s="1411">
        <v>0.5</v>
      </c>
      <c r="E23" s="1411" t="s">
        <v>531</v>
      </c>
      <c r="F23" s="1412" t="s">
        <v>138</v>
      </c>
      <c r="G23" s="1413" t="s">
        <v>122</v>
      </c>
      <c r="H23" s="1411" t="s">
        <v>529</v>
      </c>
      <c r="I23" s="1292">
        <v>5079</v>
      </c>
      <c r="J23" s="1414" t="s">
        <v>529</v>
      </c>
      <c r="K23" s="1415" t="s">
        <v>139</v>
      </c>
      <c r="L23" s="1289">
        <v>0</v>
      </c>
      <c r="M23" s="1289">
        <v>0</v>
      </c>
    </row>
    <row r="24" spans="1:13">
      <c r="A24" s="1416"/>
      <c r="B24" s="81"/>
      <c r="C24" s="1417"/>
      <c r="D24" s="1417"/>
      <c r="E24" s="1417"/>
      <c r="F24" s="1418" t="s">
        <v>140</v>
      </c>
      <c r="G24" s="1419" t="s">
        <v>141</v>
      </c>
      <c r="H24" s="1417"/>
      <c r="I24" s="1293"/>
      <c r="J24" s="1420"/>
      <c r="K24" s="1421"/>
      <c r="L24" s="1291"/>
      <c r="M24" s="1291"/>
    </row>
    <row r="25" spans="1:13">
      <c r="A25" s="1409">
        <v>10</v>
      </c>
      <c r="B25" s="1412" t="s">
        <v>1145</v>
      </c>
      <c r="C25" s="1411" t="s">
        <v>761</v>
      </c>
      <c r="D25" s="1411">
        <v>0.5</v>
      </c>
      <c r="E25" s="1411" t="s">
        <v>531</v>
      </c>
      <c r="F25" s="1412" t="s">
        <v>138</v>
      </c>
      <c r="G25" s="1413" t="s">
        <v>122</v>
      </c>
      <c r="H25" s="1411" t="s">
        <v>529</v>
      </c>
      <c r="I25" s="1292">
        <v>183719</v>
      </c>
      <c r="J25" s="1414" t="s">
        <v>529</v>
      </c>
      <c r="K25" s="1415" t="s">
        <v>139</v>
      </c>
      <c r="L25" s="1289">
        <v>0</v>
      </c>
      <c r="M25" s="1289">
        <v>0</v>
      </c>
    </row>
    <row r="26" spans="1:13">
      <c r="A26" s="1416"/>
      <c r="B26" s="1418" t="s">
        <v>791</v>
      </c>
      <c r="C26" s="1417"/>
      <c r="D26" s="1417"/>
      <c r="E26" s="1417"/>
      <c r="F26" s="1418" t="s">
        <v>140</v>
      </c>
      <c r="G26" s="1419" t="s">
        <v>141</v>
      </c>
      <c r="H26" s="1417"/>
      <c r="I26" s="1293"/>
      <c r="J26" s="1420"/>
      <c r="K26" s="1421"/>
      <c r="L26" s="1291"/>
      <c r="M26" s="1291"/>
    </row>
    <row r="27" spans="1:13">
      <c r="A27" s="1409">
        <v>11</v>
      </c>
      <c r="B27" s="1412" t="s">
        <v>1145</v>
      </c>
      <c r="C27" s="1411" t="s">
        <v>761</v>
      </c>
      <c r="D27" s="1411">
        <v>0.5</v>
      </c>
      <c r="E27" s="1411" t="s">
        <v>531</v>
      </c>
      <c r="F27" s="1412" t="s">
        <v>138</v>
      </c>
      <c r="G27" s="1413" t="s">
        <v>122</v>
      </c>
      <c r="H27" s="1411" t="s">
        <v>529</v>
      </c>
      <c r="I27" s="1292">
        <v>236780</v>
      </c>
      <c r="J27" s="1414" t="s">
        <v>529</v>
      </c>
      <c r="K27" s="1415" t="s">
        <v>139</v>
      </c>
      <c r="L27" s="1289">
        <v>0</v>
      </c>
      <c r="M27" s="1289">
        <v>0</v>
      </c>
    </row>
    <row r="28" spans="1:13">
      <c r="A28" s="1416"/>
      <c r="B28" s="1418" t="s">
        <v>792</v>
      </c>
      <c r="C28" s="1417"/>
      <c r="D28" s="1417"/>
      <c r="E28" s="1417"/>
      <c r="F28" s="1418" t="s">
        <v>140</v>
      </c>
      <c r="G28" s="1419" t="s">
        <v>141</v>
      </c>
      <c r="H28" s="1417"/>
      <c r="I28" s="1293"/>
      <c r="J28" s="1420"/>
      <c r="K28" s="1421"/>
      <c r="L28" s="1291"/>
      <c r="M28" s="1291"/>
    </row>
    <row r="29" spans="1:13">
      <c r="A29" s="1409">
        <v>12</v>
      </c>
      <c r="B29" s="1412" t="s">
        <v>1145</v>
      </c>
      <c r="C29" s="1411" t="s">
        <v>761</v>
      </c>
      <c r="D29" s="1411">
        <v>0.5</v>
      </c>
      <c r="E29" s="1411" t="s">
        <v>531</v>
      </c>
      <c r="F29" s="1412" t="s">
        <v>138</v>
      </c>
      <c r="G29" s="1413" t="s">
        <v>122</v>
      </c>
      <c r="H29" s="1411" t="s">
        <v>529</v>
      </c>
      <c r="I29" s="1292">
        <v>16120</v>
      </c>
      <c r="J29" s="1414" t="s">
        <v>529</v>
      </c>
      <c r="K29" s="1415" t="s">
        <v>139</v>
      </c>
      <c r="L29" s="1289">
        <v>0</v>
      </c>
      <c r="M29" s="1289">
        <v>0</v>
      </c>
    </row>
    <row r="30" spans="1:13">
      <c r="A30" s="1416"/>
      <c r="B30" s="1418" t="s">
        <v>793</v>
      </c>
      <c r="C30" s="1417"/>
      <c r="D30" s="1417"/>
      <c r="E30" s="1417"/>
      <c r="F30" s="1418" t="s">
        <v>140</v>
      </c>
      <c r="G30" s="1419" t="s">
        <v>141</v>
      </c>
      <c r="H30" s="1417"/>
      <c r="I30" s="1293"/>
      <c r="J30" s="1420"/>
      <c r="K30" s="1421"/>
      <c r="L30" s="1291"/>
      <c r="M30" s="1291"/>
    </row>
    <row r="31" spans="1:13">
      <c r="A31" s="1409">
        <v>13</v>
      </c>
      <c r="B31" s="1412" t="s">
        <v>1145</v>
      </c>
      <c r="C31" s="1411" t="s">
        <v>761</v>
      </c>
      <c r="D31" s="1411">
        <v>0.5</v>
      </c>
      <c r="E31" s="1411" t="s">
        <v>531</v>
      </c>
      <c r="F31" s="1412" t="s">
        <v>138</v>
      </c>
      <c r="G31" s="1413" t="s">
        <v>122</v>
      </c>
      <c r="H31" s="1411" t="s">
        <v>529</v>
      </c>
      <c r="I31" s="1292">
        <v>13274</v>
      </c>
      <c r="J31" s="1414" t="s">
        <v>529</v>
      </c>
      <c r="K31" s="1415" t="s">
        <v>139</v>
      </c>
      <c r="L31" s="1289">
        <v>0</v>
      </c>
      <c r="M31" s="1289">
        <v>0</v>
      </c>
    </row>
    <row r="32" spans="1:13">
      <c r="A32" s="1416"/>
      <c r="B32" s="1418" t="s">
        <v>794</v>
      </c>
      <c r="C32" s="1417"/>
      <c r="D32" s="1417"/>
      <c r="E32" s="1417"/>
      <c r="F32" s="1418" t="s">
        <v>140</v>
      </c>
      <c r="G32" s="1419" t="s">
        <v>141</v>
      </c>
      <c r="H32" s="1417"/>
      <c r="I32" s="1293"/>
      <c r="J32" s="1420"/>
      <c r="K32" s="1421"/>
      <c r="L32" s="1291"/>
      <c r="M32" s="1291"/>
    </row>
    <row r="33" spans="1:13">
      <c r="A33" s="1409">
        <v>14</v>
      </c>
      <c r="B33" s="1412" t="s">
        <v>1145</v>
      </c>
      <c r="C33" s="1411" t="s">
        <v>761</v>
      </c>
      <c r="D33" s="1411">
        <v>0.5</v>
      </c>
      <c r="E33" s="1411" t="s">
        <v>531</v>
      </c>
      <c r="F33" s="1412" t="s">
        <v>138</v>
      </c>
      <c r="G33" s="1413" t="s">
        <v>122</v>
      </c>
      <c r="H33" s="1411" t="s">
        <v>529</v>
      </c>
      <c r="I33" s="1292">
        <v>150768</v>
      </c>
      <c r="J33" s="1414" t="s">
        <v>529</v>
      </c>
      <c r="K33" s="1415" t="s">
        <v>139</v>
      </c>
      <c r="L33" s="1289">
        <v>0</v>
      </c>
      <c r="M33" s="1289">
        <v>0</v>
      </c>
    </row>
    <row r="34" spans="1:13">
      <c r="A34" s="1416"/>
      <c r="B34" s="1418" t="s">
        <v>684</v>
      </c>
      <c r="C34" s="1417"/>
      <c r="D34" s="1417"/>
      <c r="E34" s="1417"/>
      <c r="F34" s="1418" t="s">
        <v>140</v>
      </c>
      <c r="G34" s="1419" t="s">
        <v>141</v>
      </c>
      <c r="H34" s="1417"/>
      <c r="I34" s="1293"/>
      <c r="J34" s="1420"/>
      <c r="K34" s="1421"/>
      <c r="L34" s="1291"/>
      <c r="M34" s="1291"/>
    </row>
    <row r="35" spans="1:13">
      <c r="A35" s="1409">
        <v>15</v>
      </c>
      <c r="B35" s="1412" t="s">
        <v>1145</v>
      </c>
      <c r="C35" s="1411" t="s">
        <v>761</v>
      </c>
      <c r="D35" s="1411">
        <v>0.5</v>
      </c>
      <c r="E35" s="1411" t="s">
        <v>531</v>
      </c>
      <c r="F35" s="1412" t="s">
        <v>138</v>
      </c>
      <c r="G35" s="1413" t="s">
        <v>122</v>
      </c>
      <c r="H35" s="1411" t="s">
        <v>529</v>
      </c>
      <c r="I35" s="1292">
        <v>234207</v>
      </c>
      <c r="J35" s="1414" t="s">
        <v>529</v>
      </c>
      <c r="K35" s="1415" t="s">
        <v>139</v>
      </c>
      <c r="L35" s="1289">
        <v>0</v>
      </c>
      <c r="M35" s="1289">
        <v>0</v>
      </c>
    </row>
    <row r="36" spans="1:13">
      <c r="A36" s="1416"/>
      <c r="B36" s="1418" t="s">
        <v>795</v>
      </c>
      <c r="C36" s="1417"/>
      <c r="D36" s="1417"/>
      <c r="E36" s="1417"/>
      <c r="F36" s="1418" t="s">
        <v>140</v>
      </c>
      <c r="G36" s="1419" t="s">
        <v>141</v>
      </c>
      <c r="H36" s="1417"/>
      <c r="I36" s="1293"/>
      <c r="J36" s="1420"/>
      <c r="K36" s="1421"/>
      <c r="L36" s="1291"/>
      <c r="M36" s="1291"/>
    </row>
    <row r="37" spans="1:13">
      <c r="A37" s="1409">
        <v>16</v>
      </c>
      <c r="B37" s="1412" t="s">
        <v>1145</v>
      </c>
      <c r="C37" s="1411" t="s">
        <v>761</v>
      </c>
      <c r="D37" s="1411">
        <v>0.5</v>
      </c>
      <c r="E37" s="1411" t="s">
        <v>531</v>
      </c>
      <c r="F37" s="1412" t="s">
        <v>138</v>
      </c>
      <c r="G37" s="1413" t="s">
        <v>122</v>
      </c>
      <c r="H37" s="1411" t="s">
        <v>529</v>
      </c>
      <c r="I37" s="1292">
        <v>77131</v>
      </c>
      <c r="J37" s="1414" t="s">
        <v>529</v>
      </c>
      <c r="K37" s="1415" t="s">
        <v>139</v>
      </c>
      <c r="L37" s="1289">
        <v>0</v>
      </c>
      <c r="M37" s="1289">
        <v>0</v>
      </c>
    </row>
    <row r="38" spans="1:13">
      <c r="A38" s="1416"/>
      <c r="B38" s="1418" t="s">
        <v>796</v>
      </c>
      <c r="C38" s="1417"/>
      <c r="D38" s="1417"/>
      <c r="E38" s="1417"/>
      <c r="F38" s="1418" t="s">
        <v>140</v>
      </c>
      <c r="G38" s="1419" t="s">
        <v>141</v>
      </c>
      <c r="H38" s="1417"/>
      <c r="I38" s="1293"/>
      <c r="J38" s="1420"/>
      <c r="K38" s="1421"/>
      <c r="L38" s="1291"/>
      <c r="M38" s="1291"/>
    </row>
    <row r="39" spans="1:13">
      <c r="A39" s="1409">
        <v>17</v>
      </c>
      <c r="B39" s="1412" t="s">
        <v>1145</v>
      </c>
      <c r="C39" s="1411" t="s">
        <v>761</v>
      </c>
      <c r="D39" s="1411">
        <v>0.5</v>
      </c>
      <c r="E39" s="1411" t="s">
        <v>797</v>
      </c>
      <c r="F39" s="1412" t="s">
        <v>138</v>
      </c>
      <c r="G39" s="1413" t="s">
        <v>122</v>
      </c>
      <c r="H39" s="1411" t="s">
        <v>529</v>
      </c>
      <c r="I39" s="1292">
        <v>31444</v>
      </c>
      <c r="J39" s="1414" t="s">
        <v>529</v>
      </c>
      <c r="K39" s="1415" t="s">
        <v>139</v>
      </c>
      <c r="L39" s="1289">
        <v>0</v>
      </c>
      <c r="M39" s="1289">
        <v>0</v>
      </c>
    </row>
    <row r="40" spans="1:13">
      <c r="A40" s="1416"/>
      <c r="B40" s="1417" t="s">
        <v>798</v>
      </c>
      <c r="C40" s="1417"/>
      <c r="D40" s="1417"/>
      <c r="E40" s="1417"/>
      <c r="F40" s="1418" t="s">
        <v>799</v>
      </c>
      <c r="G40" s="1419" t="s">
        <v>141</v>
      </c>
      <c r="H40" s="1417"/>
      <c r="I40" s="1293"/>
      <c r="J40" s="1420"/>
      <c r="K40" s="1421"/>
      <c r="L40" s="1291"/>
      <c r="M40" s="1291"/>
    </row>
    <row r="41" spans="1:13">
      <c r="A41" s="1409">
        <v>18</v>
      </c>
      <c r="B41" s="1412" t="s">
        <v>1145</v>
      </c>
      <c r="C41" s="1411" t="s">
        <v>926</v>
      </c>
      <c r="D41" s="1411">
        <v>1</v>
      </c>
      <c r="E41" s="1411">
        <v>1</v>
      </c>
      <c r="F41" s="1412" t="s">
        <v>138</v>
      </c>
      <c r="G41" s="1413" t="s">
        <v>122</v>
      </c>
      <c r="H41" s="1411" t="s">
        <v>529</v>
      </c>
      <c r="I41" s="1292">
        <v>36411</v>
      </c>
      <c r="J41" s="1414" t="s">
        <v>529</v>
      </c>
      <c r="K41" s="1415" t="s">
        <v>91</v>
      </c>
      <c r="L41" s="1289">
        <v>0</v>
      </c>
      <c r="M41" s="1289">
        <v>0</v>
      </c>
    </row>
    <row r="42" spans="1:13">
      <c r="A42" s="1416"/>
      <c r="B42" s="1418" t="s">
        <v>800</v>
      </c>
      <c r="C42" s="1417"/>
      <c r="D42" s="1417"/>
      <c r="E42" s="1417"/>
      <c r="F42" s="1418" t="s">
        <v>801</v>
      </c>
      <c r="G42" s="1419" t="s">
        <v>141</v>
      </c>
      <c r="H42" s="1417"/>
      <c r="I42" s="1293"/>
      <c r="J42" s="1420"/>
      <c r="K42" s="1421"/>
      <c r="L42" s="1291"/>
      <c r="M42" s="1291"/>
    </row>
    <row r="43" spans="1:13">
      <c r="A43" s="1409">
        <v>19</v>
      </c>
      <c r="B43" s="1412" t="s">
        <v>1145</v>
      </c>
      <c r="C43" s="1411" t="s">
        <v>926</v>
      </c>
      <c r="D43" s="1411">
        <v>1</v>
      </c>
      <c r="E43" s="1411">
        <v>1</v>
      </c>
      <c r="F43" s="1412" t="s">
        <v>138</v>
      </c>
      <c r="G43" s="1413" t="s">
        <v>122</v>
      </c>
      <c r="H43" s="1411" t="s">
        <v>529</v>
      </c>
      <c r="I43" s="1292">
        <v>38709</v>
      </c>
      <c r="J43" s="1414" t="s">
        <v>529</v>
      </c>
      <c r="K43" s="1415" t="s">
        <v>91</v>
      </c>
      <c r="L43" s="1289">
        <v>0</v>
      </c>
      <c r="M43" s="1289">
        <v>0</v>
      </c>
    </row>
    <row r="44" spans="1:13">
      <c r="A44" s="1416"/>
      <c r="B44" s="1418" t="s">
        <v>802</v>
      </c>
      <c r="C44" s="1417"/>
      <c r="D44" s="1417"/>
      <c r="E44" s="1417"/>
      <c r="F44" s="1418" t="s">
        <v>801</v>
      </c>
      <c r="G44" s="1419" t="s">
        <v>141</v>
      </c>
      <c r="H44" s="1417"/>
      <c r="I44" s="1293"/>
      <c r="J44" s="1420"/>
      <c r="K44" s="1421"/>
      <c r="L44" s="1291"/>
      <c r="M44" s="1291"/>
    </row>
    <row r="45" spans="1:13">
      <c r="A45" s="1409">
        <v>20</v>
      </c>
      <c r="B45" s="1412" t="s">
        <v>1145</v>
      </c>
      <c r="C45" s="1411" t="s">
        <v>926</v>
      </c>
      <c r="D45" s="1411">
        <v>1</v>
      </c>
      <c r="E45" s="1411">
        <v>1</v>
      </c>
      <c r="F45" s="1412" t="s">
        <v>138</v>
      </c>
      <c r="G45" s="1413" t="s">
        <v>122</v>
      </c>
      <c r="H45" s="1411" t="s">
        <v>529</v>
      </c>
      <c r="I45" s="1292">
        <v>13587</v>
      </c>
      <c r="J45" s="1414" t="s">
        <v>529</v>
      </c>
      <c r="K45" s="1415" t="s">
        <v>91</v>
      </c>
      <c r="L45" s="1289">
        <v>0</v>
      </c>
      <c r="M45" s="1289">
        <v>0</v>
      </c>
    </row>
    <row r="46" spans="1:13">
      <c r="A46" s="1416"/>
      <c r="B46" s="1418" t="s">
        <v>803</v>
      </c>
      <c r="C46" s="1417"/>
      <c r="D46" s="1417"/>
      <c r="E46" s="1417"/>
      <c r="F46" s="1418" t="s">
        <v>801</v>
      </c>
      <c r="G46" s="1419" t="s">
        <v>141</v>
      </c>
      <c r="H46" s="1417"/>
      <c r="I46" s="1293"/>
      <c r="J46" s="1420"/>
      <c r="K46" s="1421"/>
      <c r="L46" s="1291"/>
      <c r="M46" s="1291"/>
    </row>
    <row r="47" spans="1:13">
      <c r="A47" s="1409">
        <v>21</v>
      </c>
      <c r="B47" s="1412" t="s">
        <v>1145</v>
      </c>
      <c r="C47" s="1411" t="s">
        <v>926</v>
      </c>
      <c r="D47" s="1411">
        <v>1</v>
      </c>
      <c r="E47" s="1411">
        <v>1</v>
      </c>
      <c r="F47" s="1412" t="s">
        <v>138</v>
      </c>
      <c r="G47" s="1413" t="s">
        <v>122</v>
      </c>
      <c r="H47" s="1411" t="s">
        <v>529</v>
      </c>
      <c r="I47" s="1292">
        <v>14265</v>
      </c>
      <c r="J47" s="1414" t="s">
        <v>529</v>
      </c>
      <c r="K47" s="1415" t="s">
        <v>91</v>
      </c>
      <c r="L47" s="1289">
        <v>0</v>
      </c>
      <c r="M47" s="1289">
        <v>0</v>
      </c>
    </row>
    <row r="48" spans="1:13">
      <c r="A48" s="1416"/>
      <c r="B48" s="1418" t="s">
        <v>804</v>
      </c>
      <c r="C48" s="1417"/>
      <c r="D48" s="1417"/>
      <c r="E48" s="1417"/>
      <c r="F48" s="1418" t="s">
        <v>801</v>
      </c>
      <c r="G48" s="1419" t="s">
        <v>141</v>
      </c>
      <c r="H48" s="1417"/>
      <c r="I48" s="1293"/>
      <c r="J48" s="1420"/>
      <c r="K48" s="1421"/>
      <c r="L48" s="1291"/>
      <c r="M48" s="1291"/>
    </row>
    <row r="49" spans="1:13">
      <c r="A49" s="1409">
        <v>22</v>
      </c>
      <c r="B49" s="1412" t="s">
        <v>1145</v>
      </c>
      <c r="C49" s="1411" t="s">
        <v>926</v>
      </c>
      <c r="D49" s="1411">
        <v>1</v>
      </c>
      <c r="E49" s="1411">
        <v>1</v>
      </c>
      <c r="F49" s="1412" t="s">
        <v>138</v>
      </c>
      <c r="G49" s="1413" t="s">
        <v>122</v>
      </c>
      <c r="H49" s="1411" t="s">
        <v>529</v>
      </c>
      <c r="I49" s="1292">
        <v>5733</v>
      </c>
      <c r="J49" s="1414" t="s">
        <v>529</v>
      </c>
      <c r="K49" s="1415" t="s">
        <v>91</v>
      </c>
      <c r="L49" s="1289">
        <v>0</v>
      </c>
      <c r="M49" s="1289">
        <v>0</v>
      </c>
    </row>
    <row r="50" spans="1:13">
      <c r="A50" s="1416"/>
      <c r="B50" s="1418" t="s">
        <v>805</v>
      </c>
      <c r="C50" s="1417"/>
      <c r="D50" s="1417"/>
      <c r="E50" s="1417"/>
      <c r="F50" s="1418" t="s">
        <v>801</v>
      </c>
      <c r="G50" s="1419" t="s">
        <v>141</v>
      </c>
      <c r="H50" s="1417"/>
      <c r="I50" s="1293"/>
      <c r="J50" s="1420"/>
      <c r="K50" s="1421"/>
      <c r="L50" s="1291"/>
      <c r="M50" s="1291"/>
    </row>
    <row r="51" spans="1:13">
      <c r="A51" s="1409">
        <v>23</v>
      </c>
      <c r="B51" s="1412" t="s">
        <v>1145</v>
      </c>
      <c r="C51" s="1411" t="s">
        <v>926</v>
      </c>
      <c r="D51" s="1411">
        <v>1</v>
      </c>
      <c r="E51" s="1411">
        <v>1</v>
      </c>
      <c r="F51" s="1412" t="s">
        <v>138</v>
      </c>
      <c r="G51" s="1413" t="s">
        <v>122</v>
      </c>
      <c r="H51" s="1411" t="s">
        <v>529</v>
      </c>
      <c r="I51" s="1292">
        <v>3659</v>
      </c>
      <c r="J51" s="1414" t="s">
        <v>529</v>
      </c>
      <c r="K51" s="1415" t="s">
        <v>91</v>
      </c>
      <c r="L51" s="1289">
        <v>0</v>
      </c>
      <c r="M51" s="1289">
        <v>0</v>
      </c>
    </row>
    <row r="52" spans="1:13">
      <c r="A52" s="1416"/>
      <c r="B52" s="1418" t="s">
        <v>806</v>
      </c>
      <c r="C52" s="1417"/>
      <c r="D52" s="1417"/>
      <c r="E52" s="1417"/>
      <c r="F52" s="1418" t="s">
        <v>801</v>
      </c>
      <c r="G52" s="1419" t="s">
        <v>141</v>
      </c>
      <c r="H52" s="1417"/>
      <c r="I52" s="1293"/>
      <c r="J52" s="1420"/>
      <c r="K52" s="1421"/>
      <c r="L52" s="1291"/>
      <c r="M52" s="1291"/>
    </row>
    <row r="53" spans="1:13">
      <c r="A53" s="1409">
        <v>24</v>
      </c>
      <c r="B53" s="1412" t="s">
        <v>1145</v>
      </c>
      <c r="C53" s="1411" t="s">
        <v>530</v>
      </c>
      <c r="D53" s="1411">
        <v>1</v>
      </c>
      <c r="E53" s="1411">
        <v>1</v>
      </c>
      <c r="F53" s="1412" t="s">
        <v>138</v>
      </c>
      <c r="G53" s="1413" t="s">
        <v>122</v>
      </c>
      <c r="H53" s="1411" t="s">
        <v>529</v>
      </c>
      <c r="I53" s="1292">
        <v>675</v>
      </c>
      <c r="J53" s="1414" t="s">
        <v>529</v>
      </c>
      <c r="K53" s="1415" t="s">
        <v>91</v>
      </c>
      <c r="L53" s="1289">
        <v>0</v>
      </c>
      <c r="M53" s="1289">
        <v>0</v>
      </c>
    </row>
    <row r="54" spans="1:13">
      <c r="A54" s="1416"/>
      <c r="B54" s="1417" t="s">
        <v>807</v>
      </c>
      <c r="C54" s="1417"/>
      <c r="D54" s="1417"/>
      <c r="E54" s="1417"/>
      <c r="F54" s="1418" t="s">
        <v>801</v>
      </c>
      <c r="G54" s="1419" t="s">
        <v>141</v>
      </c>
      <c r="H54" s="1417"/>
      <c r="I54" s="1293"/>
      <c r="J54" s="1420"/>
      <c r="K54" s="1421"/>
      <c r="L54" s="1291"/>
      <c r="M54" s="1291"/>
    </row>
    <row r="55" spans="1:13">
      <c r="A55" s="1409">
        <v>25</v>
      </c>
      <c r="B55" s="1412" t="s">
        <v>1145</v>
      </c>
      <c r="C55" s="1411" t="s">
        <v>530</v>
      </c>
      <c r="D55" s="1411">
        <v>1</v>
      </c>
      <c r="E55" s="1411">
        <v>1</v>
      </c>
      <c r="F55" s="1412" t="s">
        <v>138</v>
      </c>
      <c r="G55" s="1413" t="s">
        <v>122</v>
      </c>
      <c r="H55" s="1411" t="s">
        <v>529</v>
      </c>
      <c r="I55" s="1292">
        <v>735</v>
      </c>
      <c r="J55" s="1414" t="s">
        <v>529</v>
      </c>
      <c r="K55" s="1415" t="s">
        <v>91</v>
      </c>
      <c r="L55" s="1289">
        <v>0</v>
      </c>
      <c r="M55" s="1289">
        <v>0</v>
      </c>
    </row>
    <row r="56" spans="1:13">
      <c r="A56" s="1416"/>
      <c r="B56" s="1417" t="s">
        <v>808</v>
      </c>
      <c r="C56" s="1417"/>
      <c r="D56" s="1417"/>
      <c r="E56" s="1417"/>
      <c r="F56" s="1418" t="s">
        <v>801</v>
      </c>
      <c r="G56" s="1419" t="s">
        <v>141</v>
      </c>
      <c r="H56" s="1417"/>
      <c r="I56" s="1293"/>
      <c r="J56" s="1420"/>
      <c r="K56" s="1421"/>
      <c r="L56" s="1291"/>
      <c r="M56" s="1291"/>
    </row>
    <row r="57" spans="1:13">
      <c r="A57" s="1409">
        <v>26</v>
      </c>
      <c r="B57" s="1412" t="s">
        <v>1145</v>
      </c>
      <c r="C57" s="1411" t="s">
        <v>530</v>
      </c>
      <c r="D57" s="1411">
        <v>1</v>
      </c>
      <c r="E57" s="1411">
        <v>1</v>
      </c>
      <c r="F57" s="1412" t="s">
        <v>138</v>
      </c>
      <c r="G57" s="1413" t="s">
        <v>122</v>
      </c>
      <c r="H57" s="1411" t="s">
        <v>529</v>
      </c>
      <c r="I57" s="1292">
        <v>87</v>
      </c>
      <c r="J57" s="1414" t="s">
        <v>529</v>
      </c>
      <c r="K57" s="1415" t="s">
        <v>91</v>
      </c>
      <c r="L57" s="1289">
        <v>0</v>
      </c>
      <c r="M57" s="1289">
        <v>0</v>
      </c>
    </row>
    <row r="58" spans="1:13">
      <c r="A58" s="1416"/>
      <c r="B58" s="1417" t="s">
        <v>809</v>
      </c>
      <c r="C58" s="1417"/>
      <c r="D58" s="1417"/>
      <c r="E58" s="1417"/>
      <c r="F58" s="1418" t="s">
        <v>801</v>
      </c>
      <c r="G58" s="1419" t="s">
        <v>141</v>
      </c>
      <c r="H58" s="1417"/>
      <c r="I58" s="1293"/>
      <c r="J58" s="1420"/>
      <c r="K58" s="1421"/>
      <c r="L58" s="1291"/>
      <c r="M58" s="1291"/>
    </row>
    <row r="59" spans="1:13">
      <c r="A59" s="1409">
        <v>27</v>
      </c>
      <c r="B59" s="1412" t="s">
        <v>1145</v>
      </c>
      <c r="C59" s="1411" t="s">
        <v>530</v>
      </c>
      <c r="D59" s="1411">
        <v>1</v>
      </c>
      <c r="E59" s="1411">
        <v>1</v>
      </c>
      <c r="F59" s="1412" t="s">
        <v>138</v>
      </c>
      <c r="G59" s="1413" t="s">
        <v>122</v>
      </c>
      <c r="H59" s="1411" t="s">
        <v>529</v>
      </c>
      <c r="I59" s="1292">
        <v>1911</v>
      </c>
      <c r="J59" s="1414" t="s">
        <v>529</v>
      </c>
      <c r="K59" s="1415" t="s">
        <v>91</v>
      </c>
      <c r="L59" s="1289">
        <v>0</v>
      </c>
      <c r="M59" s="1289">
        <v>0</v>
      </c>
    </row>
    <row r="60" spans="1:13">
      <c r="A60" s="1416"/>
      <c r="B60" s="1417" t="s">
        <v>810</v>
      </c>
      <c r="C60" s="1417"/>
      <c r="D60" s="1417"/>
      <c r="E60" s="1417"/>
      <c r="F60" s="1418" t="s">
        <v>801</v>
      </c>
      <c r="G60" s="1419" t="s">
        <v>141</v>
      </c>
      <c r="H60" s="1417"/>
      <c r="I60" s="1293"/>
      <c r="J60" s="1420"/>
      <c r="K60" s="1421"/>
      <c r="L60" s="1291"/>
      <c r="M60" s="1291"/>
    </row>
    <row r="61" spans="1:13">
      <c r="A61" s="1409">
        <v>28</v>
      </c>
      <c r="B61" s="1412" t="s">
        <v>1145</v>
      </c>
      <c r="C61" s="1411" t="s">
        <v>530</v>
      </c>
      <c r="D61" s="1411">
        <v>1</v>
      </c>
      <c r="E61" s="1411">
        <v>1</v>
      </c>
      <c r="F61" s="1412" t="s">
        <v>138</v>
      </c>
      <c r="G61" s="1413" t="s">
        <v>122</v>
      </c>
      <c r="H61" s="1411" t="s">
        <v>529</v>
      </c>
      <c r="I61" s="1292">
        <v>463</v>
      </c>
      <c r="J61" s="1414" t="s">
        <v>529</v>
      </c>
      <c r="K61" s="1415" t="s">
        <v>91</v>
      </c>
      <c r="L61" s="1289">
        <v>0</v>
      </c>
      <c r="M61" s="1289">
        <v>0</v>
      </c>
    </row>
    <row r="62" spans="1:13">
      <c r="A62" s="1416"/>
      <c r="B62" s="1417" t="s">
        <v>811</v>
      </c>
      <c r="C62" s="1417"/>
      <c r="D62" s="1417"/>
      <c r="E62" s="1417"/>
      <c r="F62" s="1418" t="s">
        <v>801</v>
      </c>
      <c r="G62" s="1419" t="s">
        <v>141</v>
      </c>
      <c r="H62" s="1417"/>
      <c r="I62" s="1293"/>
      <c r="J62" s="1420"/>
      <c r="K62" s="1421"/>
      <c r="L62" s="1291"/>
      <c r="M62" s="1291"/>
    </row>
    <row r="63" spans="1:13">
      <c r="A63" s="1409">
        <v>29</v>
      </c>
      <c r="B63" s="1412" t="s">
        <v>1145</v>
      </c>
      <c r="C63" s="1411" t="s">
        <v>530</v>
      </c>
      <c r="D63" s="1411">
        <v>1</v>
      </c>
      <c r="E63" s="1411">
        <v>1</v>
      </c>
      <c r="F63" s="1412" t="s">
        <v>138</v>
      </c>
      <c r="G63" s="1413" t="s">
        <v>122</v>
      </c>
      <c r="H63" s="1411" t="s">
        <v>529</v>
      </c>
      <c r="I63" s="1292">
        <v>545</v>
      </c>
      <c r="J63" s="1414" t="s">
        <v>529</v>
      </c>
      <c r="K63" s="1415" t="s">
        <v>91</v>
      </c>
      <c r="L63" s="1289">
        <v>0</v>
      </c>
      <c r="M63" s="1289">
        <v>0</v>
      </c>
    </row>
    <row r="64" spans="1:13">
      <c r="A64" s="1416"/>
      <c r="B64" s="1417" t="s">
        <v>812</v>
      </c>
      <c r="C64" s="1417"/>
      <c r="D64" s="1417"/>
      <c r="E64" s="1417"/>
      <c r="F64" s="1418" t="s">
        <v>801</v>
      </c>
      <c r="G64" s="1419" t="s">
        <v>141</v>
      </c>
      <c r="H64" s="1417"/>
      <c r="I64" s="1293"/>
      <c r="J64" s="1420"/>
      <c r="K64" s="1421"/>
      <c r="L64" s="1291"/>
      <c r="M64" s="1291"/>
    </row>
    <row r="65" spans="1:13">
      <c r="A65" s="1409">
        <v>30</v>
      </c>
      <c r="B65" s="1412" t="s">
        <v>1145</v>
      </c>
      <c r="C65" s="1411" t="s">
        <v>530</v>
      </c>
      <c r="D65" s="1411">
        <v>1</v>
      </c>
      <c r="E65" s="1411">
        <v>1</v>
      </c>
      <c r="F65" s="1412" t="s">
        <v>138</v>
      </c>
      <c r="G65" s="1413" t="s">
        <v>122</v>
      </c>
      <c r="H65" s="1411" t="s">
        <v>529</v>
      </c>
      <c r="I65" s="1292">
        <v>16937</v>
      </c>
      <c r="J65" s="1414" t="s">
        <v>529</v>
      </c>
      <c r="K65" s="1415" t="s">
        <v>91</v>
      </c>
      <c r="L65" s="1289">
        <v>0</v>
      </c>
      <c r="M65" s="1289">
        <v>0</v>
      </c>
    </row>
    <row r="66" spans="1:13">
      <c r="A66" s="1416"/>
      <c r="B66" s="1417" t="s">
        <v>813</v>
      </c>
      <c r="C66" s="1417"/>
      <c r="D66" s="1417"/>
      <c r="E66" s="1417"/>
      <c r="F66" s="1418" t="s">
        <v>801</v>
      </c>
      <c r="G66" s="1419" t="s">
        <v>141</v>
      </c>
      <c r="H66" s="1417"/>
      <c r="I66" s="1293"/>
      <c r="J66" s="1420"/>
      <c r="K66" s="1421"/>
      <c r="L66" s="1291"/>
      <c r="M66" s="1291"/>
    </row>
    <row r="67" spans="1:13">
      <c r="A67" s="1409">
        <v>31</v>
      </c>
      <c r="B67" s="1412" t="s">
        <v>1145</v>
      </c>
      <c r="C67" s="1411" t="s">
        <v>530</v>
      </c>
      <c r="D67" s="1411">
        <v>1</v>
      </c>
      <c r="E67" s="1411">
        <v>1</v>
      </c>
      <c r="F67" s="1412" t="s">
        <v>138</v>
      </c>
      <c r="G67" s="1413" t="s">
        <v>122</v>
      </c>
      <c r="H67" s="1411" t="s">
        <v>529</v>
      </c>
      <c r="I67" s="1292">
        <v>733</v>
      </c>
      <c r="J67" s="1414" t="s">
        <v>529</v>
      </c>
      <c r="K67" s="1415" t="s">
        <v>91</v>
      </c>
      <c r="L67" s="1289">
        <v>0</v>
      </c>
      <c r="M67" s="1289">
        <v>0</v>
      </c>
    </row>
    <row r="68" spans="1:13">
      <c r="A68" s="1416"/>
      <c r="B68" s="1417" t="s">
        <v>814</v>
      </c>
      <c r="C68" s="1417"/>
      <c r="D68" s="1417"/>
      <c r="E68" s="1417"/>
      <c r="F68" s="1418" t="s">
        <v>801</v>
      </c>
      <c r="G68" s="1419" t="s">
        <v>141</v>
      </c>
      <c r="H68" s="1417"/>
      <c r="I68" s="1293"/>
      <c r="J68" s="1420"/>
      <c r="K68" s="1421"/>
      <c r="L68" s="1291"/>
      <c r="M68" s="1291"/>
    </row>
    <row r="69" spans="1:13">
      <c r="A69" s="1409">
        <v>32</v>
      </c>
      <c r="B69" s="1411" t="s">
        <v>815</v>
      </c>
      <c r="C69" s="1411" t="s">
        <v>761</v>
      </c>
      <c r="D69" s="1411">
        <v>0.5</v>
      </c>
      <c r="E69" s="1411" t="s">
        <v>531</v>
      </c>
      <c r="F69" s="1412" t="s">
        <v>138</v>
      </c>
      <c r="G69" s="1413" t="s">
        <v>122</v>
      </c>
      <c r="H69" s="1411" t="s">
        <v>529</v>
      </c>
      <c r="I69" s="1292">
        <v>371</v>
      </c>
      <c r="J69" s="1414" t="s">
        <v>529</v>
      </c>
      <c r="K69" s="1415" t="s">
        <v>139</v>
      </c>
      <c r="L69" s="1289">
        <v>0</v>
      </c>
      <c r="M69" s="1289">
        <v>0</v>
      </c>
    </row>
    <row r="70" spans="1:13">
      <c r="A70" s="1416"/>
      <c r="B70" s="1418" t="s">
        <v>678</v>
      </c>
      <c r="C70" s="1417"/>
      <c r="D70" s="1417"/>
      <c r="E70" s="1417"/>
      <c r="F70" s="1418" t="s">
        <v>140</v>
      </c>
      <c r="G70" s="1419" t="s">
        <v>141</v>
      </c>
      <c r="H70" s="1417"/>
      <c r="I70" s="1293"/>
      <c r="J70" s="1420"/>
      <c r="K70" s="1421"/>
      <c r="L70" s="1291"/>
      <c r="M70" s="1291"/>
    </row>
    <row r="71" spans="1:13">
      <c r="A71" s="1409">
        <v>33</v>
      </c>
      <c r="B71" s="1411" t="s">
        <v>815</v>
      </c>
      <c r="C71" s="1411" t="s">
        <v>761</v>
      </c>
      <c r="D71" s="1411">
        <v>0.5</v>
      </c>
      <c r="E71" s="1411" t="s">
        <v>531</v>
      </c>
      <c r="F71" s="1412" t="s">
        <v>138</v>
      </c>
      <c r="G71" s="1413" t="s">
        <v>122</v>
      </c>
      <c r="H71" s="1411" t="s">
        <v>529</v>
      </c>
      <c r="I71" s="1292">
        <v>182</v>
      </c>
      <c r="J71" s="1414" t="s">
        <v>529</v>
      </c>
      <c r="K71" s="1415" t="s">
        <v>139</v>
      </c>
      <c r="L71" s="1289">
        <v>0</v>
      </c>
      <c r="M71" s="1289">
        <v>0</v>
      </c>
    </row>
    <row r="72" spans="1:13">
      <c r="A72" s="1416"/>
      <c r="B72" s="1418" t="s">
        <v>816</v>
      </c>
      <c r="C72" s="1417"/>
      <c r="D72" s="1417"/>
      <c r="E72" s="1417"/>
      <c r="F72" s="1418" t="s">
        <v>140</v>
      </c>
      <c r="G72" s="1419" t="s">
        <v>141</v>
      </c>
      <c r="H72" s="1417"/>
      <c r="I72" s="1293"/>
      <c r="J72" s="1420"/>
      <c r="K72" s="1421"/>
      <c r="L72" s="1291"/>
      <c r="M72" s="1291"/>
    </row>
    <row r="73" spans="1:13">
      <c r="A73" s="1409">
        <v>34</v>
      </c>
      <c r="B73" s="1411" t="s">
        <v>815</v>
      </c>
      <c r="C73" s="1411" t="s">
        <v>761</v>
      </c>
      <c r="D73" s="1411">
        <v>0.5</v>
      </c>
      <c r="E73" s="1411" t="s">
        <v>531</v>
      </c>
      <c r="F73" s="1412" t="s">
        <v>138</v>
      </c>
      <c r="G73" s="1413" t="s">
        <v>122</v>
      </c>
      <c r="H73" s="1411" t="s">
        <v>529</v>
      </c>
      <c r="I73" s="1292">
        <v>21191</v>
      </c>
      <c r="J73" s="1414" t="s">
        <v>529</v>
      </c>
      <c r="K73" s="1415" t="s">
        <v>139</v>
      </c>
      <c r="L73" s="1289">
        <v>0</v>
      </c>
      <c r="M73" s="1289">
        <v>0</v>
      </c>
    </row>
    <row r="74" spans="1:13">
      <c r="A74" s="1416"/>
      <c r="B74" s="1418" t="s">
        <v>817</v>
      </c>
      <c r="C74" s="1417"/>
      <c r="D74" s="1417"/>
      <c r="E74" s="1417"/>
      <c r="F74" s="1418" t="s">
        <v>140</v>
      </c>
      <c r="G74" s="1419" t="s">
        <v>141</v>
      </c>
      <c r="H74" s="1417"/>
      <c r="I74" s="1293"/>
      <c r="J74" s="1420"/>
      <c r="K74" s="1421"/>
      <c r="L74" s="1291"/>
      <c r="M74" s="1291"/>
    </row>
    <row r="75" spans="1:13">
      <c r="A75" s="1409">
        <v>35</v>
      </c>
      <c r="B75" s="1411" t="s">
        <v>815</v>
      </c>
      <c r="C75" s="1411" t="s">
        <v>761</v>
      </c>
      <c r="D75" s="1411">
        <v>0.5</v>
      </c>
      <c r="E75" s="1411" t="s">
        <v>531</v>
      </c>
      <c r="F75" s="1412" t="s">
        <v>138</v>
      </c>
      <c r="G75" s="1413" t="s">
        <v>122</v>
      </c>
      <c r="H75" s="1411" t="s">
        <v>529</v>
      </c>
      <c r="I75" s="1292">
        <v>25023</v>
      </c>
      <c r="J75" s="1414" t="s">
        <v>529</v>
      </c>
      <c r="K75" s="1415" t="s">
        <v>139</v>
      </c>
      <c r="L75" s="1289">
        <v>0</v>
      </c>
      <c r="M75" s="1289">
        <v>0</v>
      </c>
    </row>
    <row r="76" spans="1:13">
      <c r="A76" s="1416"/>
      <c r="B76" s="1418" t="s">
        <v>818</v>
      </c>
      <c r="C76" s="1417"/>
      <c r="D76" s="1417"/>
      <c r="E76" s="1417"/>
      <c r="F76" s="1418" t="s">
        <v>140</v>
      </c>
      <c r="G76" s="1419" t="s">
        <v>141</v>
      </c>
      <c r="H76" s="1417"/>
      <c r="I76" s="1293"/>
      <c r="J76" s="1420"/>
      <c r="K76" s="1421"/>
      <c r="L76" s="1291"/>
      <c r="M76" s="1291"/>
    </row>
    <row r="77" spans="1:13">
      <c r="A77" s="1409">
        <v>36</v>
      </c>
      <c r="B77" s="1411" t="s">
        <v>815</v>
      </c>
      <c r="C77" s="1411" t="s">
        <v>761</v>
      </c>
      <c r="D77" s="1411">
        <v>0.5</v>
      </c>
      <c r="E77" s="1411" t="s">
        <v>531</v>
      </c>
      <c r="F77" s="1412" t="s">
        <v>138</v>
      </c>
      <c r="G77" s="1413" t="s">
        <v>122</v>
      </c>
      <c r="H77" s="1411" t="s">
        <v>529</v>
      </c>
      <c r="I77" s="1292">
        <v>1047</v>
      </c>
      <c r="J77" s="1414" t="s">
        <v>529</v>
      </c>
      <c r="K77" s="1415" t="s">
        <v>139</v>
      </c>
      <c r="L77" s="1289">
        <v>0</v>
      </c>
      <c r="M77" s="1289">
        <v>0</v>
      </c>
    </row>
    <row r="78" spans="1:13">
      <c r="A78" s="1416"/>
      <c r="B78" s="1417" t="s">
        <v>798</v>
      </c>
      <c r="C78" s="1417"/>
      <c r="D78" s="1417"/>
      <c r="E78" s="1417"/>
      <c r="F78" s="1418" t="s">
        <v>140</v>
      </c>
      <c r="G78" s="1419" t="s">
        <v>141</v>
      </c>
      <c r="H78" s="1417"/>
      <c r="I78" s="1293"/>
      <c r="J78" s="1420"/>
      <c r="K78" s="1421"/>
      <c r="L78" s="1291"/>
      <c r="M78" s="1291"/>
    </row>
    <row r="79" spans="1:13">
      <c r="A79" s="1409">
        <v>37</v>
      </c>
      <c r="B79" s="1411" t="s">
        <v>819</v>
      </c>
      <c r="C79" s="1411" t="s">
        <v>761</v>
      </c>
      <c r="D79" s="1411">
        <v>0.5</v>
      </c>
      <c r="E79" s="1411" t="s">
        <v>531</v>
      </c>
      <c r="F79" s="1412" t="s">
        <v>820</v>
      </c>
      <c r="G79" s="1413" t="s">
        <v>821</v>
      </c>
      <c r="H79" s="1411" t="s">
        <v>529</v>
      </c>
      <c r="I79" s="1292">
        <v>55571</v>
      </c>
      <c r="J79" s="1414" t="s">
        <v>529</v>
      </c>
      <c r="K79" s="1415" t="s">
        <v>139</v>
      </c>
      <c r="L79" s="1289">
        <v>0</v>
      </c>
      <c r="M79" s="1289">
        <v>0</v>
      </c>
    </row>
    <row r="80" spans="1:13">
      <c r="A80" s="1416"/>
      <c r="B80" s="1417" t="s">
        <v>822</v>
      </c>
      <c r="C80" s="1417"/>
      <c r="D80" s="1417"/>
      <c r="E80" s="1417"/>
      <c r="F80" s="1418" t="s">
        <v>823</v>
      </c>
      <c r="G80" s="1419"/>
      <c r="H80" s="1417"/>
      <c r="I80" s="1293"/>
      <c r="J80" s="1420"/>
      <c r="K80" s="1421"/>
      <c r="L80" s="1291"/>
      <c r="M80" s="1291"/>
    </row>
    <row r="81" spans="1:13">
      <c r="A81" s="1409">
        <v>38</v>
      </c>
      <c r="B81" s="1411" t="s">
        <v>824</v>
      </c>
      <c r="C81" s="1411" t="s">
        <v>926</v>
      </c>
      <c r="D81" s="1411">
        <v>1</v>
      </c>
      <c r="E81" s="1411" t="s">
        <v>531</v>
      </c>
      <c r="F81" s="1412" t="s">
        <v>820</v>
      </c>
      <c r="G81" s="1413" t="s">
        <v>821</v>
      </c>
      <c r="H81" s="1411" t="s">
        <v>529</v>
      </c>
      <c r="I81" s="1292">
        <v>71</v>
      </c>
      <c r="J81" s="1414" t="s">
        <v>529</v>
      </c>
      <c r="K81" s="1415" t="s">
        <v>139</v>
      </c>
      <c r="L81" s="1289">
        <v>0</v>
      </c>
      <c r="M81" s="1289">
        <v>0</v>
      </c>
    </row>
    <row r="82" spans="1:13">
      <c r="A82" s="1416"/>
      <c r="B82" s="1417" t="s">
        <v>825</v>
      </c>
      <c r="C82" s="1417"/>
      <c r="D82" s="1417"/>
      <c r="E82" s="1417"/>
      <c r="F82" s="1418" t="s">
        <v>823</v>
      </c>
      <c r="G82" s="1419"/>
      <c r="H82" s="1417"/>
      <c r="I82" s="1293"/>
      <c r="J82" s="1420"/>
      <c r="K82" s="1421"/>
      <c r="L82" s="1291"/>
      <c r="M82" s="1291"/>
    </row>
    <row r="83" spans="1:13">
      <c r="A83" s="1409">
        <v>39</v>
      </c>
      <c r="B83" s="1411" t="s">
        <v>532</v>
      </c>
      <c r="C83" s="1411" t="s">
        <v>761</v>
      </c>
      <c r="D83" s="1411">
        <v>0.5</v>
      </c>
      <c r="E83" s="1411" t="s">
        <v>531</v>
      </c>
      <c r="F83" s="1412" t="s">
        <v>820</v>
      </c>
      <c r="G83" s="1413" t="s">
        <v>821</v>
      </c>
      <c r="H83" s="1411" t="s">
        <v>529</v>
      </c>
      <c r="I83" s="1292">
        <v>67723</v>
      </c>
      <c r="J83" s="1414" t="s">
        <v>529</v>
      </c>
      <c r="K83" s="1415" t="s">
        <v>139</v>
      </c>
      <c r="L83" s="1289">
        <v>0</v>
      </c>
      <c r="M83" s="1289">
        <v>0</v>
      </c>
    </row>
    <row r="84" spans="1:13">
      <c r="A84" s="1416"/>
      <c r="B84" s="1417" t="s">
        <v>826</v>
      </c>
      <c r="C84" s="1417"/>
      <c r="D84" s="1417"/>
      <c r="E84" s="1417"/>
      <c r="F84" s="1418" t="s">
        <v>823</v>
      </c>
      <c r="G84" s="1419"/>
      <c r="H84" s="1417"/>
      <c r="I84" s="1293"/>
      <c r="J84" s="1420"/>
      <c r="K84" s="1421"/>
      <c r="L84" s="1291"/>
      <c r="M84" s="1291"/>
    </row>
    <row r="85" spans="1:13">
      <c r="A85" s="1409">
        <v>40</v>
      </c>
      <c r="B85" s="1411" t="s">
        <v>532</v>
      </c>
      <c r="C85" s="1411" t="s">
        <v>761</v>
      </c>
      <c r="D85" s="1411">
        <v>0.5</v>
      </c>
      <c r="E85" s="1411" t="s">
        <v>531</v>
      </c>
      <c r="F85" s="1412" t="s">
        <v>820</v>
      </c>
      <c r="G85" s="1413" t="s">
        <v>821</v>
      </c>
      <c r="H85" s="1411" t="s">
        <v>529</v>
      </c>
      <c r="I85" s="1292">
        <v>19337</v>
      </c>
      <c r="J85" s="1414" t="s">
        <v>529</v>
      </c>
      <c r="K85" s="1415" t="s">
        <v>139</v>
      </c>
      <c r="L85" s="1289">
        <v>0</v>
      </c>
      <c r="M85" s="1289">
        <v>0</v>
      </c>
    </row>
    <row r="86" spans="1:13">
      <c r="A86" s="1416"/>
      <c r="B86" s="1417" t="s">
        <v>827</v>
      </c>
      <c r="C86" s="1417"/>
      <c r="D86" s="1417"/>
      <c r="E86" s="1417"/>
      <c r="F86" s="1418" t="s">
        <v>823</v>
      </c>
      <c r="G86" s="1419"/>
      <c r="H86" s="1417"/>
      <c r="I86" s="1293"/>
      <c r="J86" s="1420"/>
      <c r="K86" s="1421"/>
      <c r="L86" s="1291"/>
      <c r="M86" s="1291"/>
    </row>
    <row r="87" spans="1:13">
      <c r="A87" s="1409">
        <v>41</v>
      </c>
      <c r="B87" s="1411" t="s">
        <v>877</v>
      </c>
      <c r="C87" s="1411" t="s">
        <v>761</v>
      </c>
      <c r="D87" s="1411">
        <v>0.5</v>
      </c>
      <c r="E87" s="1411" t="s">
        <v>531</v>
      </c>
      <c r="F87" s="1412" t="s">
        <v>820</v>
      </c>
      <c r="G87" s="1413" t="s">
        <v>821</v>
      </c>
      <c r="H87" s="1411" t="s">
        <v>529</v>
      </c>
      <c r="I87" s="1292">
        <v>109827</v>
      </c>
      <c r="J87" s="1414" t="s">
        <v>529</v>
      </c>
      <c r="K87" s="1415" t="s">
        <v>139</v>
      </c>
      <c r="L87" s="1289">
        <v>0</v>
      </c>
      <c r="M87" s="1289">
        <v>0</v>
      </c>
    </row>
    <row r="88" spans="1:13">
      <c r="A88" s="1416"/>
      <c r="B88" s="1418" t="s">
        <v>828</v>
      </c>
      <c r="C88" s="1417"/>
      <c r="D88" s="1417"/>
      <c r="E88" s="1417"/>
      <c r="F88" s="1418" t="s">
        <v>823</v>
      </c>
      <c r="G88" s="1419"/>
      <c r="H88" s="1417"/>
      <c r="I88" s="1293"/>
      <c r="J88" s="1420"/>
      <c r="K88" s="1421"/>
      <c r="L88" s="1291"/>
      <c r="M88" s="1291"/>
    </row>
    <row r="89" spans="1:13">
      <c r="A89" s="1409">
        <v>42</v>
      </c>
      <c r="B89" s="1411" t="s">
        <v>829</v>
      </c>
      <c r="C89" s="1411" t="s">
        <v>761</v>
      </c>
      <c r="D89" s="1411">
        <v>0.5</v>
      </c>
      <c r="E89" s="1411" t="s">
        <v>531</v>
      </c>
      <c r="F89" s="1412" t="s">
        <v>138</v>
      </c>
      <c r="G89" s="1413" t="s">
        <v>122</v>
      </c>
      <c r="H89" s="1411" t="s">
        <v>529</v>
      </c>
      <c r="I89" s="1292">
        <v>10688</v>
      </c>
      <c r="J89" s="1414" t="s">
        <v>529</v>
      </c>
      <c r="K89" s="1415" t="s">
        <v>139</v>
      </c>
      <c r="L89" s="1289">
        <v>0</v>
      </c>
      <c r="M89" s="1289">
        <v>0</v>
      </c>
    </row>
    <row r="90" spans="1:13">
      <c r="A90" s="1416"/>
      <c r="B90" s="1417" t="s">
        <v>830</v>
      </c>
      <c r="C90" s="1417"/>
      <c r="D90" s="1417"/>
      <c r="E90" s="1417"/>
      <c r="F90" s="1418" t="s">
        <v>140</v>
      </c>
      <c r="G90" s="1419" t="s">
        <v>141</v>
      </c>
      <c r="H90" s="1417"/>
      <c r="I90" s="1293"/>
      <c r="J90" s="1420"/>
      <c r="K90" s="1421"/>
      <c r="L90" s="1291"/>
      <c r="M90" s="1291"/>
    </row>
    <row r="91" spans="1:13">
      <c r="A91" s="1409">
        <v>43</v>
      </c>
      <c r="B91" s="1422" t="s">
        <v>831</v>
      </c>
      <c r="C91" s="1422" t="s">
        <v>761</v>
      </c>
      <c r="D91" s="1422">
        <v>0.5</v>
      </c>
      <c r="E91" s="1411" t="s">
        <v>531</v>
      </c>
      <c r="F91" s="1412" t="s">
        <v>820</v>
      </c>
      <c r="G91" s="1413" t="s">
        <v>821</v>
      </c>
      <c r="H91" s="1422" t="s">
        <v>529</v>
      </c>
      <c r="I91" s="1294">
        <v>12964</v>
      </c>
      <c r="J91" s="1414" t="s">
        <v>529</v>
      </c>
      <c r="K91" s="1415" t="s">
        <v>139</v>
      </c>
      <c r="L91" s="1289">
        <v>0</v>
      </c>
      <c r="M91" s="1289">
        <v>0</v>
      </c>
    </row>
    <row r="92" spans="1:13">
      <c r="A92" s="1416"/>
      <c r="B92" s="1417" t="s">
        <v>832</v>
      </c>
      <c r="C92" s="1417"/>
      <c r="D92" s="1417"/>
      <c r="E92" s="1417"/>
      <c r="F92" s="1418" t="s">
        <v>823</v>
      </c>
      <c r="G92" s="1419"/>
      <c r="H92" s="1417"/>
      <c r="I92" s="1293"/>
      <c r="J92" s="1420"/>
      <c r="K92" s="1421"/>
      <c r="L92" s="1291"/>
      <c r="M92" s="1291"/>
    </row>
    <row r="93" spans="1:13">
      <c r="A93" s="1423">
        <v>44</v>
      </c>
      <c r="B93" s="1422" t="s">
        <v>831</v>
      </c>
      <c r="C93" s="1422" t="s">
        <v>761</v>
      </c>
      <c r="D93" s="1422">
        <v>0.5</v>
      </c>
      <c r="E93" s="1411" t="s">
        <v>531</v>
      </c>
      <c r="F93" s="1412" t="s">
        <v>820</v>
      </c>
      <c r="G93" s="1413" t="s">
        <v>821</v>
      </c>
      <c r="H93" s="1422" t="s">
        <v>529</v>
      </c>
      <c r="I93" s="1294">
        <v>26522</v>
      </c>
      <c r="J93" s="1414" t="s">
        <v>529</v>
      </c>
      <c r="K93" s="1415" t="s">
        <v>139</v>
      </c>
      <c r="L93" s="1289">
        <v>0</v>
      </c>
      <c r="M93" s="1289">
        <v>0</v>
      </c>
    </row>
    <row r="94" spans="1:13">
      <c r="A94" s="1416"/>
      <c r="B94" s="1417" t="s">
        <v>798</v>
      </c>
      <c r="C94" s="1417"/>
      <c r="D94" s="1417"/>
      <c r="E94" s="1417"/>
      <c r="F94" s="1418" t="s">
        <v>823</v>
      </c>
      <c r="G94" s="1419"/>
      <c r="H94" s="1417"/>
      <c r="I94" s="1293"/>
      <c r="J94" s="1420"/>
      <c r="K94" s="1421"/>
      <c r="L94" s="1291"/>
      <c r="M94" s="1291"/>
    </row>
    <row r="95" spans="1:13">
      <c r="A95" s="1423">
        <v>45</v>
      </c>
      <c r="B95" s="1411" t="s">
        <v>833</v>
      </c>
      <c r="C95" s="1411" t="s">
        <v>761</v>
      </c>
      <c r="D95" s="1411">
        <v>0.5</v>
      </c>
      <c r="E95" s="1411" t="s">
        <v>531</v>
      </c>
      <c r="F95" s="1412" t="s">
        <v>834</v>
      </c>
      <c r="G95" s="1413" t="s">
        <v>835</v>
      </c>
      <c r="H95" s="1411" t="s">
        <v>529</v>
      </c>
      <c r="I95" s="1292">
        <v>65246</v>
      </c>
      <c r="J95" s="1414" t="s">
        <v>529</v>
      </c>
      <c r="K95" s="1415" t="s">
        <v>91</v>
      </c>
      <c r="L95" s="1289">
        <v>0</v>
      </c>
      <c r="M95" s="1289">
        <v>0</v>
      </c>
    </row>
    <row r="96" spans="1:13">
      <c r="A96" s="1423"/>
      <c r="B96" s="1417" t="s">
        <v>836</v>
      </c>
      <c r="C96" s="1417"/>
      <c r="D96" s="1417"/>
      <c r="E96" s="1417"/>
      <c r="F96" s="1418" t="s">
        <v>837</v>
      </c>
      <c r="G96" s="1419" t="s">
        <v>838</v>
      </c>
      <c r="H96" s="1417"/>
      <c r="I96" s="1293"/>
      <c r="J96" s="1420"/>
      <c r="K96" s="1421"/>
      <c r="L96" s="1291"/>
      <c r="M96" s="1291"/>
    </row>
    <row r="97" spans="1:13">
      <c r="A97" s="1409">
        <v>46</v>
      </c>
      <c r="B97" s="1411" t="s">
        <v>833</v>
      </c>
      <c r="C97" s="1411" t="s">
        <v>761</v>
      </c>
      <c r="D97" s="1411">
        <v>0.5</v>
      </c>
      <c r="E97" s="1411" t="s">
        <v>531</v>
      </c>
      <c r="F97" s="1412" t="s">
        <v>834</v>
      </c>
      <c r="G97" s="1413" t="s">
        <v>835</v>
      </c>
      <c r="H97" s="1411" t="s">
        <v>529</v>
      </c>
      <c r="I97" s="1292">
        <v>6416</v>
      </c>
      <c r="J97" s="1414" t="s">
        <v>529</v>
      </c>
      <c r="K97" s="1415" t="s">
        <v>91</v>
      </c>
      <c r="L97" s="1289">
        <v>0</v>
      </c>
      <c r="M97" s="1289">
        <v>0</v>
      </c>
    </row>
    <row r="98" spans="1:13">
      <c r="A98" s="1416"/>
      <c r="B98" s="1417" t="s">
        <v>839</v>
      </c>
      <c r="C98" s="1417"/>
      <c r="D98" s="1417"/>
      <c r="E98" s="1417"/>
      <c r="F98" s="1418" t="s">
        <v>837</v>
      </c>
      <c r="G98" s="1419" t="s">
        <v>838</v>
      </c>
      <c r="H98" s="1417"/>
      <c r="I98" s="1293"/>
      <c r="J98" s="1420"/>
      <c r="K98" s="1421"/>
      <c r="L98" s="1291"/>
      <c r="M98" s="1291"/>
    </row>
    <row r="99" spans="1:13">
      <c r="A99" s="1409">
        <v>47</v>
      </c>
      <c r="B99" s="1411" t="s">
        <v>840</v>
      </c>
      <c r="C99" s="1411" t="s">
        <v>761</v>
      </c>
      <c r="D99" s="1411">
        <v>0.5</v>
      </c>
      <c r="E99" s="1411" t="s">
        <v>531</v>
      </c>
      <c r="F99" s="1412" t="s">
        <v>138</v>
      </c>
      <c r="G99" s="1413" t="s">
        <v>122</v>
      </c>
      <c r="H99" s="1411" t="s">
        <v>529</v>
      </c>
      <c r="I99" s="1292">
        <v>55222</v>
      </c>
      <c r="J99" s="1414" t="s">
        <v>529</v>
      </c>
      <c r="K99" s="1415" t="s">
        <v>139</v>
      </c>
      <c r="L99" s="1289">
        <v>0</v>
      </c>
      <c r="M99" s="1289">
        <v>0</v>
      </c>
    </row>
    <row r="100" spans="1:13">
      <c r="A100" s="1416"/>
      <c r="B100" s="1417" t="s">
        <v>2152</v>
      </c>
      <c r="C100" s="1417"/>
      <c r="D100" s="1417"/>
      <c r="E100" s="1417"/>
      <c r="F100" s="1418" t="s">
        <v>140</v>
      </c>
      <c r="G100" s="1419" t="s">
        <v>141</v>
      </c>
      <c r="H100" s="1417"/>
      <c r="I100" s="1293"/>
      <c r="J100" s="1420"/>
      <c r="K100" s="1421"/>
      <c r="L100" s="1291"/>
      <c r="M100" s="1291"/>
    </row>
    <row r="101" spans="1:13">
      <c r="A101" s="1409">
        <v>48</v>
      </c>
      <c r="B101" s="1411" t="s">
        <v>840</v>
      </c>
      <c r="C101" s="1411" t="s">
        <v>761</v>
      </c>
      <c r="D101" s="1411">
        <v>0.5</v>
      </c>
      <c r="E101" s="1411" t="s">
        <v>531</v>
      </c>
      <c r="F101" s="1412" t="s">
        <v>138</v>
      </c>
      <c r="G101" s="1413" t="s">
        <v>122</v>
      </c>
      <c r="H101" s="1411" t="s">
        <v>529</v>
      </c>
      <c r="I101" s="1292">
        <v>1564</v>
      </c>
      <c r="J101" s="1414" t="s">
        <v>529</v>
      </c>
      <c r="K101" s="1415" t="s">
        <v>139</v>
      </c>
      <c r="L101" s="1289">
        <v>0</v>
      </c>
      <c r="M101" s="1289">
        <v>0</v>
      </c>
    </row>
    <row r="102" spans="1:13">
      <c r="A102" s="1416"/>
      <c r="B102" s="1417" t="s">
        <v>839</v>
      </c>
      <c r="C102" s="1417"/>
      <c r="D102" s="1417"/>
      <c r="E102" s="1417"/>
      <c r="F102" s="1418" t="s">
        <v>140</v>
      </c>
      <c r="G102" s="1419" t="s">
        <v>141</v>
      </c>
      <c r="H102" s="1417"/>
      <c r="I102" s="1293"/>
      <c r="J102" s="1420"/>
      <c r="K102" s="1421"/>
      <c r="L102" s="1291"/>
      <c r="M102" s="1291"/>
    </row>
    <row r="103" spans="1:13">
      <c r="A103" s="1409">
        <v>49</v>
      </c>
      <c r="B103" s="1411" t="s">
        <v>841</v>
      </c>
      <c r="C103" s="1411" t="s">
        <v>926</v>
      </c>
      <c r="D103" s="1411">
        <v>1</v>
      </c>
      <c r="E103" s="1411" t="s">
        <v>531</v>
      </c>
      <c r="F103" s="1412" t="s">
        <v>820</v>
      </c>
      <c r="G103" s="1413" t="s">
        <v>821</v>
      </c>
      <c r="H103" s="1411" t="s">
        <v>529</v>
      </c>
      <c r="I103" s="1292">
        <v>5</v>
      </c>
      <c r="J103" s="1414" t="s">
        <v>529</v>
      </c>
      <c r="K103" s="1415" t="s">
        <v>91</v>
      </c>
      <c r="L103" s="1289">
        <v>0</v>
      </c>
      <c r="M103" s="1289">
        <v>0</v>
      </c>
    </row>
    <row r="104" spans="1:13">
      <c r="A104" s="1416"/>
      <c r="B104" s="1417" t="s">
        <v>842</v>
      </c>
      <c r="C104" s="1417"/>
      <c r="D104" s="1417"/>
      <c r="E104" s="1417"/>
      <c r="F104" s="1418" t="s">
        <v>823</v>
      </c>
      <c r="G104" s="1419"/>
      <c r="H104" s="1417"/>
      <c r="I104" s="1293"/>
      <c r="J104" s="1420"/>
      <c r="K104" s="1421"/>
      <c r="L104" s="1291"/>
      <c r="M104" s="1291"/>
    </row>
    <row r="105" spans="1:13">
      <c r="A105" s="1409">
        <v>50</v>
      </c>
      <c r="B105" s="1411" t="s">
        <v>843</v>
      </c>
      <c r="C105" s="1411" t="s">
        <v>926</v>
      </c>
      <c r="D105" s="1411">
        <v>1</v>
      </c>
      <c r="E105" s="1411" t="s">
        <v>531</v>
      </c>
      <c r="F105" s="1412" t="s">
        <v>820</v>
      </c>
      <c r="G105" s="1413" t="s">
        <v>821</v>
      </c>
      <c r="H105" s="1411" t="s">
        <v>529</v>
      </c>
      <c r="I105" s="1292">
        <v>16029</v>
      </c>
      <c r="J105" s="1414" t="s">
        <v>529</v>
      </c>
      <c r="K105" s="1415" t="s">
        <v>91</v>
      </c>
      <c r="L105" s="1289">
        <v>0</v>
      </c>
      <c r="M105" s="1289">
        <v>0</v>
      </c>
    </row>
    <row r="106" spans="1:13">
      <c r="A106" s="1416"/>
      <c r="B106" s="1417" t="s">
        <v>844</v>
      </c>
      <c r="C106" s="1417"/>
      <c r="D106" s="1417"/>
      <c r="E106" s="1417"/>
      <c r="F106" s="1418" t="s">
        <v>823</v>
      </c>
      <c r="G106" s="1419"/>
      <c r="H106" s="1417"/>
      <c r="I106" s="1293"/>
      <c r="J106" s="1420"/>
      <c r="K106" s="1421"/>
      <c r="L106" s="1291"/>
      <c r="M106" s="1291"/>
    </row>
    <row r="107" spans="1:13">
      <c r="A107" s="1409">
        <v>51</v>
      </c>
      <c r="B107" s="1411" t="s">
        <v>843</v>
      </c>
      <c r="C107" s="1411" t="s">
        <v>845</v>
      </c>
      <c r="D107" s="1411">
        <v>1</v>
      </c>
      <c r="E107" s="1411" t="s">
        <v>531</v>
      </c>
      <c r="F107" s="1412" t="s">
        <v>820</v>
      </c>
      <c r="G107" s="1413" t="s">
        <v>821</v>
      </c>
      <c r="H107" s="1411" t="s">
        <v>529</v>
      </c>
      <c r="I107" s="1292">
        <v>3114</v>
      </c>
      <c r="J107" s="1414" t="s">
        <v>529</v>
      </c>
      <c r="K107" s="1415" t="s">
        <v>91</v>
      </c>
      <c r="L107" s="1289">
        <v>0</v>
      </c>
      <c r="M107" s="1289">
        <v>0</v>
      </c>
    </row>
    <row r="108" spans="1:13">
      <c r="A108" s="1416"/>
      <c r="B108" s="1417" t="s">
        <v>846</v>
      </c>
      <c r="C108" s="1417"/>
      <c r="D108" s="1417"/>
      <c r="E108" s="1417"/>
      <c r="F108" s="1418" t="s">
        <v>823</v>
      </c>
      <c r="G108" s="1419"/>
      <c r="H108" s="1417"/>
      <c r="I108" s="1293"/>
      <c r="J108" s="1420"/>
      <c r="K108" s="1421"/>
      <c r="L108" s="1291"/>
      <c r="M108" s="1291"/>
    </row>
    <row r="109" spans="1:13">
      <c r="A109" s="1409">
        <v>52</v>
      </c>
      <c r="B109" s="1411" t="s">
        <v>843</v>
      </c>
      <c r="C109" s="1411" t="s">
        <v>845</v>
      </c>
      <c r="D109" s="1411">
        <v>1</v>
      </c>
      <c r="E109" s="1411" t="s">
        <v>531</v>
      </c>
      <c r="F109" s="1412" t="s">
        <v>820</v>
      </c>
      <c r="G109" s="1413" t="s">
        <v>821</v>
      </c>
      <c r="H109" s="1411" t="s">
        <v>529</v>
      </c>
      <c r="I109" s="1292">
        <v>5816</v>
      </c>
      <c r="J109" s="1414" t="s">
        <v>529</v>
      </c>
      <c r="K109" s="1415" t="s">
        <v>91</v>
      </c>
      <c r="L109" s="1289">
        <v>0</v>
      </c>
      <c r="M109" s="1289">
        <v>0</v>
      </c>
    </row>
    <row r="110" spans="1:13">
      <c r="A110" s="1416"/>
      <c r="B110" s="1417" t="s">
        <v>847</v>
      </c>
      <c r="C110" s="1417"/>
      <c r="D110" s="1417"/>
      <c r="E110" s="1417"/>
      <c r="F110" s="1418" t="s">
        <v>823</v>
      </c>
      <c r="G110" s="1419"/>
      <c r="H110" s="1417"/>
      <c r="I110" s="1293"/>
      <c r="J110" s="1420"/>
      <c r="K110" s="1421"/>
      <c r="L110" s="1291"/>
      <c r="M110" s="1291"/>
    </row>
    <row r="111" spans="1:13">
      <c r="A111" s="1409">
        <v>53</v>
      </c>
      <c r="B111" s="1411" t="s">
        <v>843</v>
      </c>
      <c r="C111" s="1411" t="s">
        <v>990</v>
      </c>
      <c r="D111" s="1411">
        <v>1</v>
      </c>
      <c r="E111" s="1411" t="s">
        <v>531</v>
      </c>
      <c r="F111" s="1412" t="s">
        <v>820</v>
      </c>
      <c r="G111" s="1413" t="s">
        <v>821</v>
      </c>
      <c r="H111" s="1411" t="s">
        <v>529</v>
      </c>
      <c r="I111" s="1292">
        <v>0</v>
      </c>
      <c r="J111" s="1414" t="s">
        <v>529</v>
      </c>
      <c r="K111" s="1415" t="s">
        <v>91</v>
      </c>
      <c r="L111" s="1289">
        <v>0</v>
      </c>
      <c r="M111" s="1289">
        <v>0</v>
      </c>
    </row>
    <row r="112" spans="1:13">
      <c r="A112" s="1416"/>
      <c r="B112" s="1417" t="s">
        <v>873</v>
      </c>
      <c r="C112" s="1417"/>
      <c r="D112" s="1417"/>
      <c r="E112" s="1417"/>
      <c r="F112" s="1418" t="s">
        <v>823</v>
      </c>
      <c r="G112" s="1419"/>
      <c r="H112" s="1417"/>
      <c r="I112" s="1293"/>
      <c r="J112" s="1420"/>
      <c r="K112" s="1421"/>
      <c r="L112" s="1291"/>
      <c r="M112" s="1291"/>
    </row>
    <row r="113" spans="1:13">
      <c r="A113" s="1409">
        <v>54</v>
      </c>
      <c r="B113" s="1411" t="s">
        <v>843</v>
      </c>
      <c r="C113" s="1411" t="s">
        <v>990</v>
      </c>
      <c r="D113" s="1411">
        <v>1</v>
      </c>
      <c r="E113" s="1411" t="s">
        <v>531</v>
      </c>
      <c r="F113" s="1412" t="s">
        <v>820</v>
      </c>
      <c r="G113" s="1413" t="s">
        <v>821</v>
      </c>
      <c r="H113" s="1411" t="s">
        <v>529</v>
      </c>
      <c r="I113" s="1292">
        <v>25</v>
      </c>
      <c r="J113" s="1414" t="s">
        <v>529</v>
      </c>
      <c r="K113" s="1415" t="s">
        <v>91</v>
      </c>
      <c r="L113" s="1289">
        <v>0</v>
      </c>
      <c r="M113" s="1289">
        <v>0</v>
      </c>
    </row>
    <row r="114" spans="1:13">
      <c r="A114" s="1416"/>
      <c r="B114" s="1417" t="s">
        <v>874</v>
      </c>
      <c r="C114" s="1417"/>
      <c r="D114" s="1417"/>
      <c r="E114" s="1417"/>
      <c r="F114" s="1418" t="s">
        <v>823</v>
      </c>
      <c r="G114" s="1419"/>
      <c r="H114" s="1417"/>
      <c r="I114" s="1293"/>
      <c r="J114" s="1420"/>
      <c r="K114" s="1421"/>
      <c r="L114" s="1291"/>
      <c r="M114" s="1291"/>
    </row>
    <row r="115" spans="1:13">
      <c r="A115" s="1409">
        <v>55</v>
      </c>
      <c r="B115" s="1411" t="s">
        <v>848</v>
      </c>
      <c r="C115" s="1411" t="s">
        <v>926</v>
      </c>
      <c r="D115" s="1411">
        <v>1</v>
      </c>
      <c r="E115" s="1411" t="s">
        <v>531</v>
      </c>
      <c r="F115" s="1412" t="s">
        <v>820</v>
      </c>
      <c r="G115" s="1413" t="s">
        <v>821</v>
      </c>
      <c r="H115" s="1411" t="s">
        <v>529</v>
      </c>
      <c r="I115" s="1292">
        <v>1753</v>
      </c>
      <c r="J115" s="1414" t="s">
        <v>529</v>
      </c>
      <c r="K115" s="1415" t="s">
        <v>91</v>
      </c>
      <c r="L115" s="1289">
        <v>0</v>
      </c>
      <c r="M115" s="1289">
        <v>0</v>
      </c>
    </row>
    <row r="116" spans="1:13">
      <c r="A116" s="1416"/>
      <c r="B116" s="1417" t="s">
        <v>849</v>
      </c>
      <c r="C116" s="1417"/>
      <c r="D116" s="1417"/>
      <c r="E116" s="1417"/>
      <c r="F116" s="1418" t="s">
        <v>823</v>
      </c>
      <c r="G116" s="1419"/>
      <c r="H116" s="1417"/>
      <c r="I116" s="1293"/>
      <c r="J116" s="1420"/>
      <c r="K116" s="1421"/>
      <c r="L116" s="1291"/>
      <c r="M116" s="1291"/>
    </row>
    <row r="117" spans="1:13">
      <c r="A117" s="1409">
        <v>56</v>
      </c>
      <c r="B117" s="1411" t="s">
        <v>850</v>
      </c>
      <c r="C117" s="1411" t="s">
        <v>926</v>
      </c>
      <c r="D117" s="1411">
        <v>1</v>
      </c>
      <c r="E117" s="1411" t="s">
        <v>531</v>
      </c>
      <c r="F117" s="1412" t="s">
        <v>820</v>
      </c>
      <c r="G117" s="1413" t="s">
        <v>821</v>
      </c>
      <c r="H117" s="1411" t="s">
        <v>529</v>
      </c>
      <c r="I117" s="1292">
        <v>4490</v>
      </c>
      <c r="J117" s="1414" t="s">
        <v>529</v>
      </c>
      <c r="K117" s="1415" t="s">
        <v>91</v>
      </c>
      <c r="L117" s="1289">
        <v>0</v>
      </c>
      <c r="M117" s="1289">
        <v>0</v>
      </c>
    </row>
    <row r="118" spans="1:13">
      <c r="A118" s="1416"/>
      <c r="B118" s="1417" t="s">
        <v>851</v>
      </c>
      <c r="C118" s="1417"/>
      <c r="D118" s="1417"/>
      <c r="E118" s="1417"/>
      <c r="F118" s="1418" t="s">
        <v>823</v>
      </c>
      <c r="G118" s="1419"/>
      <c r="H118" s="1417"/>
      <c r="I118" s="1293"/>
      <c r="J118" s="1420"/>
      <c r="K118" s="1421"/>
      <c r="L118" s="1291"/>
      <c r="M118" s="1291"/>
    </row>
    <row r="119" spans="1:13">
      <c r="A119" s="1409">
        <v>57</v>
      </c>
      <c r="B119" s="1411" t="s">
        <v>363</v>
      </c>
      <c r="C119" s="1411" t="s">
        <v>926</v>
      </c>
      <c r="D119" s="1411">
        <v>1</v>
      </c>
      <c r="E119" s="1411" t="s">
        <v>531</v>
      </c>
      <c r="F119" s="1412" t="s">
        <v>834</v>
      </c>
      <c r="G119" s="1413" t="s">
        <v>835</v>
      </c>
      <c r="H119" s="1411" t="s">
        <v>529</v>
      </c>
      <c r="I119" s="1292">
        <v>10940</v>
      </c>
      <c r="J119" s="1414" t="s">
        <v>529</v>
      </c>
      <c r="K119" s="1415" t="s">
        <v>91</v>
      </c>
      <c r="L119" s="1289">
        <v>0</v>
      </c>
      <c r="M119" s="1289">
        <v>0</v>
      </c>
    </row>
    <row r="120" spans="1:13">
      <c r="A120" s="1416"/>
      <c r="B120" s="1417" t="s">
        <v>364</v>
      </c>
      <c r="C120" s="1417"/>
      <c r="D120" s="1417"/>
      <c r="E120" s="1417"/>
      <c r="F120" s="1418" t="s">
        <v>365</v>
      </c>
      <c r="G120" s="1419" t="s">
        <v>838</v>
      </c>
      <c r="H120" s="1417"/>
      <c r="I120" s="1293"/>
      <c r="J120" s="1420"/>
      <c r="K120" s="1421"/>
      <c r="L120" s="1291"/>
      <c r="M120" s="1291"/>
    </row>
    <row r="121" spans="1:13">
      <c r="A121" s="1409">
        <v>58</v>
      </c>
      <c r="B121" s="1411" t="s">
        <v>702</v>
      </c>
      <c r="C121" s="1411" t="s">
        <v>530</v>
      </c>
      <c r="D121" s="1411">
        <v>0.5</v>
      </c>
      <c r="E121" s="1411" t="s">
        <v>531</v>
      </c>
      <c r="F121" s="1412" t="s">
        <v>131</v>
      </c>
      <c r="G121" s="1413" t="s">
        <v>132</v>
      </c>
      <c r="H121" s="1411" t="s">
        <v>529</v>
      </c>
      <c r="I121" s="1294">
        <v>16727</v>
      </c>
      <c r="J121" s="1414" t="s">
        <v>529</v>
      </c>
      <c r="K121" s="1415" t="s">
        <v>91</v>
      </c>
      <c r="L121" s="1289">
        <v>0</v>
      </c>
      <c r="M121" s="1289">
        <v>0</v>
      </c>
    </row>
    <row r="122" spans="1:13">
      <c r="A122" s="1416"/>
      <c r="B122" s="1417" t="s">
        <v>1146</v>
      </c>
      <c r="C122" s="1422"/>
      <c r="D122" s="1422"/>
      <c r="E122" s="1422"/>
      <c r="F122" s="1417"/>
      <c r="G122" s="1419"/>
      <c r="H122" s="1422"/>
      <c r="I122" s="1293"/>
      <c r="J122" s="1424"/>
      <c r="K122" s="1425"/>
      <c r="L122" s="1295"/>
      <c r="M122" s="1295"/>
    </row>
    <row r="123" spans="1:13">
      <c r="A123" s="1423">
        <v>59</v>
      </c>
      <c r="B123" s="1422" t="s">
        <v>702</v>
      </c>
      <c r="C123" s="1411" t="s">
        <v>530</v>
      </c>
      <c r="D123" s="1411">
        <v>0.5</v>
      </c>
      <c r="E123" s="1411" t="s">
        <v>531</v>
      </c>
      <c r="F123" s="1412" t="s">
        <v>131</v>
      </c>
      <c r="G123" s="1413" t="s">
        <v>132</v>
      </c>
      <c r="H123" s="1411" t="s">
        <v>529</v>
      </c>
      <c r="I123" s="1294">
        <v>6552</v>
      </c>
      <c r="J123" s="1414" t="s">
        <v>529</v>
      </c>
      <c r="K123" s="1415" t="s">
        <v>91</v>
      </c>
      <c r="L123" s="1289">
        <v>0</v>
      </c>
      <c r="M123" s="1289">
        <v>0</v>
      </c>
    </row>
    <row r="124" spans="1:13">
      <c r="A124" s="1423"/>
      <c r="B124" s="1422" t="s">
        <v>1147</v>
      </c>
      <c r="C124" s="1422"/>
      <c r="D124" s="1422"/>
      <c r="E124" s="1422"/>
      <c r="F124" s="1417"/>
      <c r="G124" s="1419"/>
      <c r="H124" s="1422"/>
      <c r="I124" s="1294"/>
      <c r="J124" s="1424"/>
      <c r="K124" s="1425"/>
      <c r="L124" s="1295"/>
      <c r="M124" s="1295"/>
    </row>
    <row r="125" spans="1:13">
      <c r="A125" s="1409">
        <v>60</v>
      </c>
      <c r="B125" s="1426" t="s">
        <v>366</v>
      </c>
      <c r="C125" s="1411" t="s">
        <v>761</v>
      </c>
      <c r="D125" s="1411">
        <v>0.5</v>
      </c>
      <c r="E125" s="1411" t="s">
        <v>531</v>
      </c>
      <c r="F125" s="1412" t="s">
        <v>131</v>
      </c>
      <c r="G125" s="1413" t="s">
        <v>132</v>
      </c>
      <c r="H125" s="1411" t="s">
        <v>529</v>
      </c>
      <c r="I125" s="1292">
        <v>103532</v>
      </c>
      <c r="J125" s="1414" t="s">
        <v>529</v>
      </c>
      <c r="K125" s="1415" t="s">
        <v>139</v>
      </c>
      <c r="L125" s="1289">
        <v>0</v>
      </c>
      <c r="M125" s="1289">
        <v>0</v>
      </c>
    </row>
    <row r="126" spans="1:13">
      <c r="A126" s="1416"/>
      <c r="B126" s="1417" t="s">
        <v>678</v>
      </c>
      <c r="C126" s="1417"/>
      <c r="D126" s="1417"/>
      <c r="E126" s="1417"/>
      <c r="F126" s="1417"/>
      <c r="G126" s="1419"/>
      <c r="H126" s="1417"/>
      <c r="I126" s="1293"/>
      <c r="J126" s="1420"/>
      <c r="K126" s="1421"/>
      <c r="L126" s="1291"/>
      <c r="M126" s="1291"/>
    </row>
    <row r="127" spans="1:13">
      <c r="A127" s="1409">
        <v>61</v>
      </c>
      <c r="B127" s="1426" t="s">
        <v>366</v>
      </c>
      <c r="C127" s="1411" t="s">
        <v>761</v>
      </c>
      <c r="D127" s="1411">
        <v>0.5</v>
      </c>
      <c r="E127" s="1411" t="s">
        <v>531</v>
      </c>
      <c r="F127" s="1412" t="s">
        <v>131</v>
      </c>
      <c r="G127" s="1413" t="s">
        <v>132</v>
      </c>
      <c r="H127" s="1411" t="s">
        <v>529</v>
      </c>
      <c r="I127" s="1292">
        <v>56672</v>
      </c>
      <c r="J127" s="1414" t="s">
        <v>529</v>
      </c>
      <c r="K127" s="1415" t="s">
        <v>139</v>
      </c>
      <c r="L127" s="1289">
        <v>0</v>
      </c>
      <c r="M127" s="1289">
        <v>0</v>
      </c>
    </row>
    <row r="128" spans="1:13">
      <c r="A128" s="1416"/>
      <c r="B128" s="1417" t="s">
        <v>680</v>
      </c>
      <c r="C128" s="1417"/>
      <c r="D128" s="1417"/>
      <c r="E128" s="1417"/>
      <c r="F128" s="1417"/>
      <c r="G128" s="1419"/>
      <c r="H128" s="1417"/>
      <c r="I128" s="1293"/>
      <c r="J128" s="1420"/>
      <c r="K128" s="1421"/>
      <c r="L128" s="1291"/>
      <c r="M128" s="1291"/>
    </row>
    <row r="129" spans="1:13">
      <c r="A129" s="1409">
        <v>62</v>
      </c>
      <c r="B129" s="1427" t="s">
        <v>366</v>
      </c>
      <c r="C129" s="1422" t="s">
        <v>761</v>
      </c>
      <c r="D129" s="1422">
        <v>0.5</v>
      </c>
      <c r="E129" s="1411" t="s">
        <v>531</v>
      </c>
      <c r="F129" s="1412" t="s">
        <v>131</v>
      </c>
      <c r="G129" s="1413" t="s">
        <v>132</v>
      </c>
      <c r="H129" s="1422" t="s">
        <v>529</v>
      </c>
      <c r="I129" s="1294">
        <v>116098</v>
      </c>
      <c r="J129" s="1414" t="s">
        <v>529</v>
      </c>
      <c r="K129" s="1415" t="s">
        <v>139</v>
      </c>
      <c r="L129" s="1289">
        <v>0</v>
      </c>
      <c r="M129" s="1289">
        <v>0</v>
      </c>
    </row>
    <row r="130" spans="1:13">
      <c r="A130" s="1416"/>
      <c r="B130" s="1417" t="s">
        <v>681</v>
      </c>
      <c r="C130" s="1417"/>
      <c r="D130" s="1417"/>
      <c r="E130" s="1417"/>
      <c r="F130" s="1417"/>
      <c r="G130" s="1419"/>
      <c r="H130" s="1417"/>
      <c r="I130" s="1293"/>
      <c r="J130" s="1420"/>
      <c r="K130" s="1421"/>
      <c r="L130" s="1291"/>
      <c r="M130" s="1291"/>
    </row>
    <row r="131" spans="1:13">
      <c r="A131" s="1409">
        <v>63</v>
      </c>
      <c r="B131" s="1427" t="s">
        <v>366</v>
      </c>
      <c r="C131" s="1422" t="s">
        <v>761</v>
      </c>
      <c r="D131" s="1422">
        <v>0.5</v>
      </c>
      <c r="E131" s="1411" t="s">
        <v>531</v>
      </c>
      <c r="F131" s="1412" t="s">
        <v>131</v>
      </c>
      <c r="G131" s="1413" t="s">
        <v>132</v>
      </c>
      <c r="H131" s="1422" t="s">
        <v>529</v>
      </c>
      <c r="I131" s="1294">
        <v>108517</v>
      </c>
      <c r="J131" s="1414" t="s">
        <v>529</v>
      </c>
      <c r="K131" s="1415" t="s">
        <v>139</v>
      </c>
      <c r="L131" s="1289">
        <v>0</v>
      </c>
      <c r="M131" s="1289">
        <v>0</v>
      </c>
    </row>
    <row r="132" spans="1:13">
      <c r="A132" s="1416"/>
      <c r="B132" s="1417" t="s">
        <v>682</v>
      </c>
      <c r="C132" s="1417"/>
      <c r="D132" s="1417"/>
      <c r="E132" s="1417"/>
      <c r="F132" s="1417"/>
      <c r="G132" s="1419"/>
      <c r="H132" s="1417"/>
      <c r="I132" s="1293"/>
      <c r="J132" s="1420"/>
      <c r="K132" s="1421"/>
      <c r="L132" s="1291"/>
      <c r="M132" s="1291"/>
    </row>
    <row r="133" spans="1:13">
      <c r="A133" s="1409">
        <v>64</v>
      </c>
      <c r="B133" s="1427" t="s">
        <v>366</v>
      </c>
      <c r="C133" s="1422" t="s">
        <v>761</v>
      </c>
      <c r="D133" s="1422">
        <v>0.5</v>
      </c>
      <c r="E133" s="1411" t="s">
        <v>531</v>
      </c>
      <c r="F133" s="1412" t="s">
        <v>131</v>
      </c>
      <c r="G133" s="1413" t="s">
        <v>132</v>
      </c>
      <c r="H133" s="1422" t="s">
        <v>529</v>
      </c>
      <c r="I133" s="1294">
        <v>6389</v>
      </c>
      <c r="J133" s="1414" t="s">
        <v>529</v>
      </c>
      <c r="K133" s="1415" t="s">
        <v>139</v>
      </c>
      <c r="L133" s="1289">
        <v>0</v>
      </c>
      <c r="M133" s="1289">
        <v>0</v>
      </c>
    </row>
    <row r="134" spans="1:13">
      <c r="A134" s="1416"/>
      <c r="B134" s="1417" t="s">
        <v>33</v>
      </c>
      <c r="C134" s="1417"/>
      <c r="D134" s="1417"/>
      <c r="E134" s="1417"/>
      <c r="F134" s="1417"/>
      <c r="G134" s="1419"/>
      <c r="H134" s="1417"/>
      <c r="I134" s="1293"/>
      <c r="J134" s="1420"/>
      <c r="K134" s="1421"/>
      <c r="L134" s="1291"/>
      <c r="M134" s="1291"/>
    </row>
    <row r="135" spans="1:13">
      <c r="A135" s="1409">
        <v>65</v>
      </c>
      <c r="B135" s="1427" t="s">
        <v>366</v>
      </c>
      <c r="C135" s="1422" t="s">
        <v>761</v>
      </c>
      <c r="D135" s="1422">
        <v>0.5</v>
      </c>
      <c r="E135" s="1411" t="s">
        <v>531</v>
      </c>
      <c r="F135" s="1412" t="s">
        <v>131</v>
      </c>
      <c r="G135" s="1413" t="s">
        <v>132</v>
      </c>
      <c r="H135" s="1422" t="s">
        <v>529</v>
      </c>
      <c r="I135" s="1294">
        <v>73905</v>
      </c>
      <c r="J135" s="1414" t="s">
        <v>529</v>
      </c>
      <c r="K135" s="1415" t="s">
        <v>139</v>
      </c>
      <c r="L135" s="1289">
        <v>0</v>
      </c>
      <c r="M135" s="1289">
        <v>0</v>
      </c>
    </row>
    <row r="136" spans="1:13">
      <c r="A136" s="1416"/>
      <c r="B136" s="1417" t="s">
        <v>683</v>
      </c>
      <c r="C136" s="1417"/>
      <c r="D136" s="1417"/>
      <c r="E136" s="1417"/>
      <c r="F136" s="1417"/>
      <c r="G136" s="1419"/>
      <c r="H136" s="1417"/>
      <c r="I136" s="1293"/>
      <c r="J136" s="1420"/>
      <c r="K136" s="1421"/>
      <c r="L136" s="1291"/>
      <c r="M136" s="1291"/>
    </row>
    <row r="137" spans="1:13">
      <c r="A137" s="1409">
        <v>66</v>
      </c>
      <c r="B137" s="1427" t="s">
        <v>366</v>
      </c>
      <c r="C137" s="1422" t="s">
        <v>761</v>
      </c>
      <c r="D137" s="1422">
        <v>0.5</v>
      </c>
      <c r="E137" s="1411" t="s">
        <v>531</v>
      </c>
      <c r="F137" s="1412" t="s">
        <v>131</v>
      </c>
      <c r="G137" s="1413" t="s">
        <v>132</v>
      </c>
      <c r="H137" s="1422" t="s">
        <v>529</v>
      </c>
      <c r="I137" s="1294">
        <v>196528</v>
      </c>
      <c r="J137" s="1414" t="s">
        <v>529</v>
      </c>
      <c r="K137" s="1415" t="s">
        <v>139</v>
      </c>
      <c r="L137" s="1289">
        <v>0</v>
      </c>
      <c r="M137" s="1289">
        <v>0</v>
      </c>
    </row>
    <row r="138" spans="1:13">
      <c r="A138" s="1416"/>
      <c r="B138" s="1417" t="s">
        <v>684</v>
      </c>
      <c r="C138" s="1417"/>
      <c r="D138" s="1417"/>
      <c r="E138" s="1417"/>
      <c r="F138" s="1417"/>
      <c r="G138" s="1419"/>
      <c r="H138" s="1417"/>
      <c r="I138" s="1293"/>
      <c r="J138" s="1420"/>
      <c r="K138" s="1421"/>
      <c r="L138" s="1291"/>
      <c r="M138" s="1291"/>
    </row>
    <row r="139" spans="1:13">
      <c r="A139" s="1423">
        <v>67</v>
      </c>
      <c r="B139" s="1426" t="s">
        <v>366</v>
      </c>
      <c r="C139" s="1411" t="s">
        <v>761</v>
      </c>
      <c r="D139" s="1411">
        <v>0.5</v>
      </c>
      <c r="E139" s="1411" t="s">
        <v>531</v>
      </c>
      <c r="F139" s="1412" t="s">
        <v>131</v>
      </c>
      <c r="G139" s="1413" t="s">
        <v>132</v>
      </c>
      <c r="H139" s="1411" t="s">
        <v>529</v>
      </c>
      <c r="I139" s="1292">
        <v>1011</v>
      </c>
      <c r="J139" s="1414" t="s">
        <v>529</v>
      </c>
      <c r="K139" s="1415" t="s">
        <v>91</v>
      </c>
      <c r="L139" s="1289">
        <v>0</v>
      </c>
      <c r="M139" s="1289">
        <v>0</v>
      </c>
    </row>
    <row r="140" spans="1:13">
      <c r="A140" s="1416"/>
      <c r="B140" s="1417" t="s">
        <v>370</v>
      </c>
      <c r="C140" s="1417"/>
      <c r="D140" s="1417"/>
      <c r="E140" s="1417"/>
      <c r="F140" s="1417"/>
      <c r="G140" s="1419"/>
      <c r="H140" s="1417"/>
      <c r="I140" s="1293"/>
      <c r="J140" s="1420"/>
      <c r="K140" s="1421"/>
      <c r="L140" s="1291"/>
      <c r="M140" s="1291"/>
    </row>
    <row r="141" spans="1:13">
      <c r="A141" s="1409">
        <v>68</v>
      </c>
      <c r="B141" s="1426" t="s">
        <v>366</v>
      </c>
      <c r="C141" s="1411" t="s">
        <v>926</v>
      </c>
      <c r="D141" s="1411">
        <v>1</v>
      </c>
      <c r="E141" s="1411">
        <v>1</v>
      </c>
      <c r="F141" s="1412" t="s">
        <v>131</v>
      </c>
      <c r="G141" s="1413" t="s">
        <v>132</v>
      </c>
      <c r="H141" s="1411" t="s">
        <v>529</v>
      </c>
      <c r="I141" s="1292">
        <v>24078</v>
      </c>
      <c r="J141" s="1414" t="s">
        <v>529</v>
      </c>
      <c r="K141" s="1415" t="s">
        <v>91</v>
      </c>
      <c r="L141" s="1289">
        <v>0</v>
      </c>
      <c r="M141" s="1289">
        <v>0</v>
      </c>
    </row>
    <row r="142" spans="1:13">
      <c r="A142" s="1416"/>
      <c r="B142" s="1417" t="s">
        <v>371</v>
      </c>
      <c r="C142" s="1417"/>
      <c r="D142" s="1417"/>
      <c r="E142" s="1417"/>
      <c r="F142" s="1417"/>
      <c r="G142" s="1419"/>
      <c r="H142" s="1417"/>
      <c r="I142" s="1293"/>
      <c r="J142" s="1420"/>
      <c r="K142" s="1421"/>
      <c r="L142" s="1291"/>
      <c r="M142" s="1291"/>
    </row>
    <row r="143" spans="1:13">
      <c r="A143" s="1409">
        <v>69</v>
      </c>
      <c r="B143" s="1426" t="s">
        <v>366</v>
      </c>
      <c r="C143" s="1411" t="s">
        <v>926</v>
      </c>
      <c r="D143" s="1411">
        <v>1</v>
      </c>
      <c r="E143" s="1411">
        <v>1</v>
      </c>
      <c r="F143" s="1412" t="s">
        <v>131</v>
      </c>
      <c r="G143" s="1413" t="s">
        <v>132</v>
      </c>
      <c r="H143" s="1411" t="s">
        <v>529</v>
      </c>
      <c r="I143" s="1292">
        <v>1561</v>
      </c>
      <c r="J143" s="1414" t="s">
        <v>529</v>
      </c>
      <c r="K143" s="1415" t="s">
        <v>91</v>
      </c>
      <c r="L143" s="1289">
        <v>0</v>
      </c>
      <c r="M143" s="1289">
        <v>0</v>
      </c>
    </row>
    <row r="144" spans="1:13">
      <c r="A144" s="1416"/>
      <c r="B144" s="1417" t="s">
        <v>372</v>
      </c>
      <c r="C144" s="1417"/>
      <c r="D144" s="1417"/>
      <c r="E144" s="1417"/>
      <c r="F144" s="1417"/>
      <c r="G144" s="1419"/>
      <c r="H144" s="1417"/>
      <c r="I144" s="1293"/>
      <c r="J144" s="1420"/>
      <c r="K144" s="1421"/>
      <c r="L144" s="1291"/>
      <c r="M144" s="1291"/>
    </row>
    <row r="145" spans="1:13">
      <c r="A145" s="1409">
        <v>70</v>
      </c>
      <c r="B145" s="1426" t="s">
        <v>366</v>
      </c>
      <c r="C145" s="1411" t="s">
        <v>926</v>
      </c>
      <c r="D145" s="1411">
        <v>1</v>
      </c>
      <c r="E145" s="1411">
        <v>1</v>
      </c>
      <c r="F145" s="1412" t="s">
        <v>131</v>
      </c>
      <c r="G145" s="1413" t="s">
        <v>132</v>
      </c>
      <c r="H145" s="1411" t="s">
        <v>529</v>
      </c>
      <c r="I145" s="1292">
        <v>7509</v>
      </c>
      <c r="J145" s="1414" t="s">
        <v>529</v>
      </c>
      <c r="K145" s="1415" t="s">
        <v>91</v>
      </c>
      <c r="L145" s="1289">
        <v>0</v>
      </c>
      <c r="M145" s="1289">
        <v>0</v>
      </c>
    </row>
    <row r="146" spans="1:13">
      <c r="A146" s="1416"/>
      <c r="B146" s="1417" t="s">
        <v>676</v>
      </c>
      <c r="C146" s="1417"/>
      <c r="D146" s="1417"/>
      <c r="E146" s="1417"/>
      <c r="F146" s="1417"/>
      <c r="G146" s="1419"/>
      <c r="H146" s="1417"/>
      <c r="I146" s="1293"/>
      <c r="J146" s="1420"/>
      <c r="K146" s="1421"/>
      <c r="L146" s="1291"/>
      <c r="M146" s="1291"/>
    </row>
    <row r="147" spans="1:13">
      <c r="A147" s="1409">
        <v>71</v>
      </c>
      <c r="B147" s="1426" t="s">
        <v>366</v>
      </c>
      <c r="C147" s="1411" t="s">
        <v>926</v>
      </c>
      <c r="D147" s="1411">
        <v>1</v>
      </c>
      <c r="E147" s="1411">
        <v>1</v>
      </c>
      <c r="F147" s="1412" t="s">
        <v>131</v>
      </c>
      <c r="G147" s="1413" t="s">
        <v>132</v>
      </c>
      <c r="H147" s="1411" t="s">
        <v>529</v>
      </c>
      <c r="I147" s="1292">
        <v>8927</v>
      </c>
      <c r="J147" s="1414" t="s">
        <v>529</v>
      </c>
      <c r="K147" s="1415" t="s">
        <v>91</v>
      </c>
      <c r="L147" s="1289">
        <v>0</v>
      </c>
      <c r="M147" s="1289">
        <v>0</v>
      </c>
    </row>
    <row r="148" spans="1:13">
      <c r="A148" s="1416"/>
      <c r="B148" s="1417" t="s">
        <v>373</v>
      </c>
      <c r="C148" s="1417"/>
      <c r="D148" s="1417"/>
      <c r="E148" s="1417"/>
      <c r="F148" s="1417"/>
      <c r="G148" s="1419"/>
      <c r="H148" s="1417"/>
      <c r="I148" s="1293"/>
      <c r="J148" s="1420"/>
      <c r="K148" s="1421"/>
      <c r="L148" s="1291"/>
      <c r="M148" s="1291"/>
    </row>
    <row r="149" spans="1:13">
      <c r="A149" s="1409">
        <v>72</v>
      </c>
      <c r="B149" s="1426" t="s">
        <v>366</v>
      </c>
      <c r="C149" s="1411" t="s">
        <v>926</v>
      </c>
      <c r="D149" s="1411">
        <v>1</v>
      </c>
      <c r="E149" s="1411">
        <v>1</v>
      </c>
      <c r="F149" s="1412" t="s">
        <v>131</v>
      </c>
      <c r="G149" s="1413" t="s">
        <v>132</v>
      </c>
      <c r="H149" s="1411" t="s">
        <v>529</v>
      </c>
      <c r="I149" s="1292">
        <v>10773</v>
      </c>
      <c r="J149" s="1414" t="s">
        <v>529</v>
      </c>
      <c r="K149" s="1415" t="s">
        <v>91</v>
      </c>
      <c r="L149" s="1289">
        <v>0</v>
      </c>
      <c r="M149" s="1289">
        <v>0</v>
      </c>
    </row>
    <row r="150" spans="1:13">
      <c r="A150" s="1416"/>
      <c r="B150" s="1417" t="s">
        <v>374</v>
      </c>
      <c r="C150" s="1417"/>
      <c r="D150" s="1417"/>
      <c r="E150" s="1417"/>
      <c r="F150" s="1417"/>
      <c r="G150" s="1419"/>
      <c r="H150" s="1417"/>
      <c r="I150" s="1293"/>
      <c r="J150" s="1420"/>
      <c r="K150" s="1421"/>
      <c r="L150" s="1291"/>
      <c r="M150" s="1291"/>
    </row>
    <row r="151" spans="1:13">
      <c r="A151" s="1409">
        <v>73</v>
      </c>
      <c r="B151" s="1426" t="s">
        <v>366</v>
      </c>
      <c r="C151" s="1411" t="s">
        <v>926</v>
      </c>
      <c r="D151" s="1411">
        <v>1</v>
      </c>
      <c r="E151" s="1411">
        <v>1</v>
      </c>
      <c r="F151" s="1412" t="s">
        <v>131</v>
      </c>
      <c r="G151" s="1413" t="s">
        <v>132</v>
      </c>
      <c r="H151" s="1411" t="s">
        <v>529</v>
      </c>
      <c r="I151" s="1292">
        <v>24239</v>
      </c>
      <c r="J151" s="1414" t="s">
        <v>529</v>
      </c>
      <c r="K151" s="1415" t="s">
        <v>91</v>
      </c>
      <c r="L151" s="1289">
        <v>0</v>
      </c>
      <c r="M151" s="1289">
        <v>0</v>
      </c>
    </row>
    <row r="152" spans="1:13">
      <c r="A152" s="1416"/>
      <c r="B152" s="1417" t="s">
        <v>375</v>
      </c>
      <c r="C152" s="1417"/>
      <c r="D152" s="1417"/>
      <c r="E152" s="1417"/>
      <c r="F152" s="1417"/>
      <c r="G152" s="1419"/>
      <c r="H152" s="1417"/>
      <c r="I152" s="1293"/>
      <c r="J152" s="1420"/>
      <c r="K152" s="1421"/>
      <c r="L152" s="1291"/>
      <c r="M152" s="1291"/>
    </row>
    <row r="153" spans="1:13">
      <c r="A153" s="1409">
        <v>74</v>
      </c>
      <c r="B153" s="1426" t="s">
        <v>366</v>
      </c>
      <c r="C153" s="1411" t="s">
        <v>926</v>
      </c>
      <c r="D153" s="1411">
        <v>1</v>
      </c>
      <c r="E153" s="1411">
        <v>1</v>
      </c>
      <c r="F153" s="1412" t="s">
        <v>131</v>
      </c>
      <c r="G153" s="1413" t="s">
        <v>132</v>
      </c>
      <c r="H153" s="1411" t="s">
        <v>529</v>
      </c>
      <c r="I153" s="1292">
        <v>10144</v>
      </c>
      <c r="J153" s="1414" t="s">
        <v>529</v>
      </c>
      <c r="K153" s="1415" t="s">
        <v>91</v>
      </c>
      <c r="L153" s="1289">
        <v>0</v>
      </c>
      <c r="M153" s="1289">
        <v>0</v>
      </c>
    </row>
    <row r="154" spans="1:13">
      <c r="A154" s="1416"/>
      <c r="B154" s="1417" t="s">
        <v>376</v>
      </c>
      <c r="C154" s="1417"/>
      <c r="D154" s="1417"/>
      <c r="E154" s="1417"/>
      <c r="F154" s="1417"/>
      <c r="G154" s="1419"/>
      <c r="H154" s="1417"/>
      <c r="I154" s="1293"/>
      <c r="J154" s="1420"/>
      <c r="K154" s="1421"/>
      <c r="L154" s="1291"/>
      <c r="M154" s="1291"/>
    </row>
    <row r="155" spans="1:13">
      <c r="A155" s="1409">
        <v>75</v>
      </c>
      <c r="B155" s="1426" t="s">
        <v>366</v>
      </c>
      <c r="C155" s="1411" t="s">
        <v>926</v>
      </c>
      <c r="D155" s="1411">
        <v>1</v>
      </c>
      <c r="E155" s="1411">
        <v>1</v>
      </c>
      <c r="F155" s="1412" t="s">
        <v>131</v>
      </c>
      <c r="G155" s="1413" t="s">
        <v>132</v>
      </c>
      <c r="H155" s="1411" t="s">
        <v>529</v>
      </c>
      <c r="I155" s="1292">
        <v>472</v>
      </c>
      <c r="J155" s="1414" t="s">
        <v>529</v>
      </c>
      <c r="K155" s="1415" t="s">
        <v>91</v>
      </c>
      <c r="L155" s="1289">
        <v>0</v>
      </c>
      <c r="M155" s="1289">
        <v>0</v>
      </c>
    </row>
    <row r="156" spans="1:13">
      <c r="A156" s="1416"/>
      <c r="B156" s="1417" t="s">
        <v>377</v>
      </c>
      <c r="C156" s="1417"/>
      <c r="D156" s="1417"/>
      <c r="E156" s="1417"/>
      <c r="F156" s="1417"/>
      <c r="G156" s="1419"/>
      <c r="H156" s="1417"/>
      <c r="I156" s="1293"/>
      <c r="J156" s="1420"/>
      <c r="K156" s="1421"/>
      <c r="L156" s="1291"/>
      <c r="M156" s="1291"/>
    </row>
    <row r="157" spans="1:13">
      <c r="A157" s="1409">
        <v>76</v>
      </c>
      <c r="B157" s="1426" t="s">
        <v>366</v>
      </c>
      <c r="C157" s="1411" t="s">
        <v>530</v>
      </c>
      <c r="D157" s="1411">
        <v>1</v>
      </c>
      <c r="E157" s="1411">
        <v>1</v>
      </c>
      <c r="F157" s="1412" t="s">
        <v>131</v>
      </c>
      <c r="G157" s="1413" t="s">
        <v>132</v>
      </c>
      <c r="H157" s="1411" t="s">
        <v>529</v>
      </c>
      <c r="I157" s="1292">
        <v>1500</v>
      </c>
      <c r="J157" s="1414" t="s">
        <v>529</v>
      </c>
      <c r="K157" s="1415" t="s">
        <v>91</v>
      </c>
      <c r="L157" s="1289">
        <v>0</v>
      </c>
      <c r="M157" s="1289">
        <v>0</v>
      </c>
    </row>
    <row r="158" spans="1:13">
      <c r="A158" s="1416"/>
      <c r="B158" s="1417" t="s">
        <v>378</v>
      </c>
      <c r="C158" s="1417"/>
      <c r="D158" s="1417"/>
      <c r="E158" s="1417"/>
      <c r="F158" s="1417"/>
      <c r="G158" s="1419"/>
      <c r="H158" s="1417"/>
      <c r="I158" s="1293"/>
      <c r="J158" s="1420"/>
      <c r="K158" s="1421"/>
      <c r="L158" s="1291"/>
      <c r="M158" s="1291"/>
    </row>
    <row r="159" spans="1:13">
      <c r="A159" s="1409">
        <v>77</v>
      </c>
      <c r="B159" s="1426" t="s">
        <v>366</v>
      </c>
      <c r="C159" s="1411" t="s">
        <v>530</v>
      </c>
      <c r="D159" s="1411">
        <v>1</v>
      </c>
      <c r="E159" s="1411">
        <v>1</v>
      </c>
      <c r="F159" s="1412" t="s">
        <v>131</v>
      </c>
      <c r="G159" s="1413" t="s">
        <v>132</v>
      </c>
      <c r="H159" s="1411" t="s">
        <v>529</v>
      </c>
      <c r="I159" s="1292">
        <v>1124</v>
      </c>
      <c r="J159" s="1414" t="s">
        <v>529</v>
      </c>
      <c r="K159" s="1415" t="s">
        <v>91</v>
      </c>
      <c r="L159" s="1289">
        <v>0</v>
      </c>
      <c r="M159" s="1289">
        <v>0</v>
      </c>
    </row>
    <row r="160" spans="1:13">
      <c r="A160" s="1416"/>
      <c r="B160" s="1417" t="s">
        <v>379</v>
      </c>
      <c r="C160" s="1417"/>
      <c r="D160" s="1417"/>
      <c r="E160" s="1417"/>
      <c r="F160" s="1417"/>
      <c r="G160" s="1419"/>
      <c r="H160" s="1417"/>
      <c r="I160" s="1293"/>
      <c r="J160" s="1420"/>
      <c r="K160" s="1421"/>
      <c r="L160" s="1291"/>
      <c r="M160" s="1291"/>
    </row>
    <row r="161" spans="1:13">
      <c r="A161" s="1409">
        <v>78</v>
      </c>
      <c r="B161" s="1426" t="s">
        <v>366</v>
      </c>
      <c r="C161" s="1411" t="s">
        <v>530</v>
      </c>
      <c r="D161" s="1411">
        <v>1</v>
      </c>
      <c r="E161" s="1411">
        <v>1</v>
      </c>
      <c r="F161" s="1412" t="s">
        <v>131</v>
      </c>
      <c r="G161" s="1413" t="s">
        <v>132</v>
      </c>
      <c r="H161" s="1411" t="s">
        <v>529</v>
      </c>
      <c r="I161" s="1292">
        <v>1130</v>
      </c>
      <c r="J161" s="1414" t="s">
        <v>529</v>
      </c>
      <c r="K161" s="1415" t="s">
        <v>91</v>
      </c>
      <c r="L161" s="1289">
        <v>0</v>
      </c>
      <c r="M161" s="1289">
        <v>0</v>
      </c>
    </row>
    <row r="162" spans="1:13">
      <c r="A162" s="1416"/>
      <c r="B162" s="1417" t="s">
        <v>380</v>
      </c>
      <c r="C162" s="1417"/>
      <c r="D162" s="1417"/>
      <c r="E162" s="1417"/>
      <c r="F162" s="1417"/>
      <c r="G162" s="1419"/>
      <c r="H162" s="1417"/>
      <c r="I162" s="1293"/>
      <c r="J162" s="1420"/>
      <c r="K162" s="1421"/>
      <c r="L162" s="1291"/>
      <c r="M162" s="1291"/>
    </row>
    <row r="163" spans="1:13">
      <c r="A163" s="1409">
        <v>79</v>
      </c>
      <c r="B163" s="1426" t="s">
        <v>366</v>
      </c>
      <c r="C163" s="1411" t="s">
        <v>530</v>
      </c>
      <c r="D163" s="1411">
        <v>1</v>
      </c>
      <c r="E163" s="1411">
        <v>1</v>
      </c>
      <c r="F163" s="1412" t="s">
        <v>131</v>
      </c>
      <c r="G163" s="1413" t="s">
        <v>132</v>
      </c>
      <c r="H163" s="1411" t="s">
        <v>529</v>
      </c>
      <c r="I163" s="1292">
        <v>0</v>
      </c>
      <c r="J163" s="1414" t="s">
        <v>529</v>
      </c>
      <c r="K163" s="1415" t="s">
        <v>91</v>
      </c>
      <c r="L163" s="1289">
        <v>0</v>
      </c>
      <c r="M163" s="1289">
        <v>0</v>
      </c>
    </row>
    <row r="164" spans="1:13">
      <c r="A164" s="1416"/>
      <c r="B164" s="1417" t="s">
        <v>381</v>
      </c>
      <c r="C164" s="1417"/>
      <c r="D164" s="1417"/>
      <c r="E164" s="1417"/>
      <c r="F164" s="1417"/>
      <c r="G164" s="1419"/>
      <c r="H164" s="1417"/>
      <c r="I164" s="1293"/>
      <c r="J164" s="1420"/>
      <c r="K164" s="1421"/>
      <c r="L164" s="1291"/>
      <c r="M164" s="1291"/>
    </row>
    <row r="165" spans="1:13">
      <c r="A165" s="1409">
        <v>80</v>
      </c>
      <c r="B165" s="1426" t="s">
        <v>366</v>
      </c>
      <c r="C165" s="1411" t="s">
        <v>530</v>
      </c>
      <c r="D165" s="1411">
        <v>1</v>
      </c>
      <c r="E165" s="1411">
        <v>1</v>
      </c>
      <c r="F165" s="1412" t="s">
        <v>131</v>
      </c>
      <c r="G165" s="1413" t="s">
        <v>132</v>
      </c>
      <c r="H165" s="1411" t="s">
        <v>529</v>
      </c>
      <c r="I165" s="1292">
        <v>3731</v>
      </c>
      <c r="J165" s="1414" t="s">
        <v>529</v>
      </c>
      <c r="K165" s="1415" t="s">
        <v>91</v>
      </c>
      <c r="L165" s="1289">
        <v>0</v>
      </c>
      <c r="M165" s="1289">
        <v>0</v>
      </c>
    </row>
    <row r="166" spans="1:13">
      <c r="A166" s="1416"/>
      <c r="B166" s="1417" t="s">
        <v>382</v>
      </c>
      <c r="C166" s="1417"/>
      <c r="D166" s="1417"/>
      <c r="E166" s="1417"/>
      <c r="F166" s="1417"/>
      <c r="G166" s="1419"/>
      <c r="H166" s="1417"/>
      <c r="I166" s="1293"/>
      <c r="J166" s="1420"/>
      <c r="K166" s="1421"/>
      <c r="L166" s="1291"/>
      <c r="M166" s="1291"/>
    </row>
    <row r="167" spans="1:13">
      <c r="A167" s="1409">
        <v>81</v>
      </c>
      <c r="B167" s="1426" t="s">
        <v>366</v>
      </c>
      <c r="C167" s="1411" t="s">
        <v>530</v>
      </c>
      <c r="D167" s="1411">
        <v>1</v>
      </c>
      <c r="E167" s="1411">
        <v>1</v>
      </c>
      <c r="F167" s="1412" t="s">
        <v>131</v>
      </c>
      <c r="G167" s="1413" t="s">
        <v>132</v>
      </c>
      <c r="H167" s="1411" t="s">
        <v>529</v>
      </c>
      <c r="I167" s="1292">
        <v>1560</v>
      </c>
      <c r="J167" s="1414" t="s">
        <v>529</v>
      </c>
      <c r="K167" s="1415" t="s">
        <v>91</v>
      </c>
      <c r="L167" s="1289">
        <v>0</v>
      </c>
      <c r="M167" s="1289">
        <v>0</v>
      </c>
    </row>
    <row r="168" spans="1:13">
      <c r="A168" s="1416"/>
      <c r="B168" s="1417" t="s">
        <v>383</v>
      </c>
      <c r="C168" s="1417"/>
      <c r="D168" s="1417"/>
      <c r="E168" s="1417"/>
      <c r="F168" s="1417"/>
      <c r="G168" s="1419"/>
      <c r="H168" s="1417"/>
      <c r="I168" s="1293"/>
      <c r="J168" s="1420"/>
      <c r="K168" s="1421"/>
      <c r="L168" s="1291"/>
      <c r="M168" s="1291"/>
    </row>
    <row r="169" spans="1:13">
      <c r="A169" s="1409">
        <v>82</v>
      </c>
      <c r="B169" s="1426" t="s">
        <v>366</v>
      </c>
      <c r="C169" s="1411" t="s">
        <v>530</v>
      </c>
      <c r="D169" s="1411">
        <v>1</v>
      </c>
      <c r="E169" s="1411">
        <v>1</v>
      </c>
      <c r="F169" s="1412" t="s">
        <v>131</v>
      </c>
      <c r="G169" s="1413" t="s">
        <v>132</v>
      </c>
      <c r="H169" s="1411" t="s">
        <v>529</v>
      </c>
      <c r="I169" s="1292">
        <v>0</v>
      </c>
      <c r="J169" s="1414" t="s">
        <v>529</v>
      </c>
      <c r="K169" s="1415" t="s">
        <v>91</v>
      </c>
      <c r="L169" s="1289">
        <v>0</v>
      </c>
      <c r="M169" s="1289">
        <v>0</v>
      </c>
    </row>
    <row r="170" spans="1:13">
      <c r="A170" s="1416"/>
      <c r="B170" s="1417" t="s">
        <v>384</v>
      </c>
      <c r="C170" s="1417"/>
      <c r="D170" s="1417"/>
      <c r="E170" s="1417"/>
      <c r="F170" s="1417"/>
      <c r="G170" s="1419"/>
      <c r="H170" s="1417"/>
      <c r="I170" s="1293"/>
      <c r="J170" s="1420"/>
      <c r="K170" s="1421"/>
      <c r="L170" s="1291"/>
      <c r="M170" s="1291"/>
    </row>
    <row r="171" spans="1:13">
      <c r="A171" s="1409">
        <v>83</v>
      </c>
      <c r="B171" s="1426" t="s">
        <v>366</v>
      </c>
      <c r="C171" s="1411" t="s">
        <v>530</v>
      </c>
      <c r="D171" s="1411">
        <v>1</v>
      </c>
      <c r="E171" s="1411">
        <v>1</v>
      </c>
      <c r="F171" s="1412" t="s">
        <v>131</v>
      </c>
      <c r="G171" s="1413" t="s">
        <v>132</v>
      </c>
      <c r="H171" s="1411" t="s">
        <v>529</v>
      </c>
      <c r="I171" s="1292">
        <v>2224</v>
      </c>
      <c r="J171" s="1414" t="s">
        <v>529</v>
      </c>
      <c r="K171" s="1415" t="s">
        <v>91</v>
      </c>
      <c r="L171" s="1289">
        <v>0</v>
      </c>
      <c r="M171" s="1289">
        <v>0</v>
      </c>
    </row>
    <row r="172" spans="1:13">
      <c r="A172" s="1416"/>
      <c r="B172" s="1417" t="s">
        <v>385</v>
      </c>
      <c r="C172" s="1417"/>
      <c r="D172" s="1417"/>
      <c r="E172" s="1417"/>
      <c r="F172" s="1417"/>
      <c r="G172" s="1419"/>
      <c r="H172" s="1417"/>
      <c r="I172" s="1293"/>
      <c r="J172" s="1420"/>
      <c r="K172" s="1421"/>
      <c r="L172" s="1291"/>
      <c r="M172" s="1291"/>
    </row>
    <row r="173" spans="1:13">
      <c r="A173" s="1409">
        <v>84</v>
      </c>
      <c r="B173" s="1426" t="s">
        <v>366</v>
      </c>
      <c r="C173" s="1411" t="s">
        <v>530</v>
      </c>
      <c r="D173" s="1411">
        <v>1</v>
      </c>
      <c r="E173" s="1411">
        <v>1</v>
      </c>
      <c r="F173" s="1412" t="s">
        <v>131</v>
      </c>
      <c r="G173" s="1413" t="s">
        <v>132</v>
      </c>
      <c r="H173" s="1411" t="s">
        <v>529</v>
      </c>
      <c r="I173" s="1292">
        <v>7999</v>
      </c>
      <c r="J173" s="1414" t="s">
        <v>529</v>
      </c>
      <c r="K173" s="1415" t="s">
        <v>91</v>
      </c>
      <c r="L173" s="1289">
        <v>0</v>
      </c>
      <c r="M173" s="1289">
        <v>0</v>
      </c>
    </row>
    <row r="174" spans="1:13">
      <c r="A174" s="1416"/>
      <c r="B174" s="1417" t="s">
        <v>386</v>
      </c>
      <c r="C174" s="1417"/>
      <c r="D174" s="1417"/>
      <c r="E174" s="1417"/>
      <c r="F174" s="1417"/>
      <c r="G174" s="1419"/>
      <c r="H174" s="1417"/>
      <c r="I174" s="1293"/>
      <c r="J174" s="1420"/>
      <c r="K174" s="1421"/>
      <c r="L174" s="1291"/>
      <c r="M174" s="1291"/>
    </row>
    <row r="175" spans="1:13">
      <c r="A175" s="1409">
        <v>85</v>
      </c>
      <c r="B175" s="1426" t="s">
        <v>366</v>
      </c>
      <c r="C175" s="1411" t="s">
        <v>530</v>
      </c>
      <c r="D175" s="1411">
        <v>1</v>
      </c>
      <c r="E175" s="1411" t="s">
        <v>531</v>
      </c>
      <c r="F175" s="1412" t="s">
        <v>138</v>
      </c>
      <c r="G175" s="1413" t="s">
        <v>122</v>
      </c>
      <c r="H175" s="1411" t="s">
        <v>529</v>
      </c>
      <c r="I175" s="1294">
        <v>5590</v>
      </c>
      <c r="J175" s="1414" t="s">
        <v>529</v>
      </c>
      <c r="K175" s="1425"/>
      <c r="L175" s="1289">
        <v>0</v>
      </c>
      <c r="M175" s="1289">
        <v>0</v>
      </c>
    </row>
    <row r="176" spans="1:13">
      <c r="A176" s="1416"/>
      <c r="B176" s="1417" t="s">
        <v>387</v>
      </c>
      <c r="C176" s="1417"/>
      <c r="D176" s="1417"/>
      <c r="E176" s="1417"/>
      <c r="F176" s="1418" t="s">
        <v>140</v>
      </c>
      <c r="G176" s="1419" t="s">
        <v>141</v>
      </c>
      <c r="H176" s="1417"/>
      <c r="I176" s="1294"/>
      <c r="J176" s="1424"/>
      <c r="K176" s="1425"/>
      <c r="L176" s="1291"/>
      <c r="M176" s="1291"/>
    </row>
    <row r="177" spans="1:13">
      <c r="A177" s="1409">
        <v>86</v>
      </c>
      <c r="B177" s="1426" t="s">
        <v>366</v>
      </c>
      <c r="C177" s="1411" t="s">
        <v>530</v>
      </c>
      <c r="D177" s="1411">
        <v>1</v>
      </c>
      <c r="E177" s="1411">
        <v>1</v>
      </c>
      <c r="F177" s="1412" t="s">
        <v>131</v>
      </c>
      <c r="G177" s="1413" t="s">
        <v>132</v>
      </c>
      <c r="H177" s="1411" t="s">
        <v>529</v>
      </c>
      <c r="I177" s="1292">
        <v>808</v>
      </c>
      <c r="J177" s="1414" t="s">
        <v>529</v>
      </c>
      <c r="K177" s="1415" t="s">
        <v>91</v>
      </c>
      <c r="L177" s="1289">
        <v>0</v>
      </c>
      <c r="M177" s="1289">
        <v>0</v>
      </c>
    </row>
    <row r="178" spans="1:13">
      <c r="A178" s="1423"/>
      <c r="B178" s="1417" t="s">
        <v>388</v>
      </c>
      <c r="C178" s="1417"/>
      <c r="D178" s="1417"/>
      <c r="E178" s="1417"/>
      <c r="F178" s="1417"/>
      <c r="G178" s="1419"/>
      <c r="H178" s="1417"/>
      <c r="I178" s="1293"/>
      <c r="J178" s="1420"/>
      <c r="K178" s="1421"/>
      <c r="L178" s="1291"/>
      <c r="M178" s="1291"/>
    </row>
    <row r="179" spans="1:13">
      <c r="A179" s="1409">
        <v>87</v>
      </c>
      <c r="B179" s="1426" t="s">
        <v>366</v>
      </c>
      <c r="C179" s="1411" t="s">
        <v>530</v>
      </c>
      <c r="D179" s="1411">
        <v>1</v>
      </c>
      <c r="E179" s="1411">
        <v>1</v>
      </c>
      <c r="F179" s="1412" t="s">
        <v>131</v>
      </c>
      <c r="G179" s="1413" t="s">
        <v>132</v>
      </c>
      <c r="H179" s="1411" t="s">
        <v>529</v>
      </c>
      <c r="I179" s="1292">
        <v>11454</v>
      </c>
      <c r="J179" s="1414" t="s">
        <v>529</v>
      </c>
      <c r="K179" s="1415" t="s">
        <v>91</v>
      </c>
      <c r="L179" s="1289">
        <v>0</v>
      </c>
      <c r="M179" s="1289">
        <v>0</v>
      </c>
    </row>
    <row r="180" spans="1:13">
      <c r="A180" s="1416"/>
      <c r="B180" s="1417" t="s">
        <v>389</v>
      </c>
      <c r="C180" s="1417"/>
      <c r="D180" s="1417"/>
      <c r="E180" s="1417"/>
      <c r="F180" s="1417"/>
      <c r="G180" s="1419"/>
      <c r="H180" s="1417"/>
      <c r="I180" s="1293"/>
      <c r="J180" s="1420"/>
      <c r="K180" s="1421"/>
      <c r="L180" s="1291"/>
      <c r="M180" s="1291"/>
    </row>
    <row r="181" spans="1:13">
      <c r="A181" s="1409">
        <v>88</v>
      </c>
      <c r="B181" s="1426" t="s">
        <v>366</v>
      </c>
      <c r="C181" s="1411" t="s">
        <v>530</v>
      </c>
      <c r="D181" s="1411">
        <v>1</v>
      </c>
      <c r="E181" s="1411">
        <v>1</v>
      </c>
      <c r="F181" s="1412" t="s">
        <v>131</v>
      </c>
      <c r="G181" s="1413" t="s">
        <v>132</v>
      </c>
      <c r="H181" s="1411" t="s">
        <v>529</v>
      </c>
      <c r="I181" s="1292">
        <v>0</v>
      </c>
      <c r="J181" s="1414" t="s">
        <v>529</v>
      </c>
      <c r="K181" s="1415" t="s">
        <v>91</v>
      </c>
      <c r="L181" s="1289">
        <v>0</v>
      </c>
      <c r="M181" s="1289">
        <v>0</v>
      </c>
    </row>
    <row r="182" spans="1:13">
      <c r="A182" s="1416"/>
      <c r="B182" s="1417" t="s">
        <v>390</v>
      </c>
      <c r="C182" s="1417"/>
      <c r="D182" s="1417"/>
      <c r="E182" s="1417"/>
      <c r="F182" s="1417"/>
      <c r="G182" s="1419"/>
      <c r="H182" s="1417"/>
      <c r="I182" s="1293"/>
      <c r="J182" s="1420"/>
      <c r="K182" s="1421"/>
      <c r="L182" s="1291"/>
      <c r="M182" s="1291"/>
    </row>
    <row r="183" spans="1:13">
      <c r="A183" s="1409">
        <v>89</v>
      </c>
      <c r="B183" s="1426" t="s">
        <v>366</v>
      </c>
      <c r="C183" s="1411" t="s">
        <v>530</v>
      </c>
      <c r="D183" s="1411">
        <v>1</v>
      </c>
      <c r="E183" s="1411">
        <v>1</v>
      </c>
      <c r="F183" s="1412" t="s">
        <v>131</v>
      </c>
      <c r="G183" s="1413" t="s">
        <v>132</v>
      </c>
      <c r="H183" s="1411" t="s">
        <v>529</v>
      </c>
      <c r="I183" s="1292">
        <v>15488</v>
      </c>
      <c r="J183" s="1414" t="s">
        <v>529</v>
      </c>
      <c r="K183" s="1415" t="s">
        <v>91</v>
      </c>
      <c r="L183" s="1289">
        <v>0</v>
      </c>
      <c r="M183" s="1289">
        <v>0</v>
      </c>
    </row>
    <row r="184" spans="1:13">
      <c r="A184" s="1416"/>
      <c r="B184" s="1417" t="s">
        <v>391</v>
      </c>
      <c r="C184" s="1417"/>
      <c r="D184" s="1417"/>
      <c r="E184" s="1417"/>
      <c r="F184" s="1417"/>
      <c r="G184" s="1419"/>
      <c r="H184" s="1417"/>
      <c r="I184" s="1293"/>
      <c r="J184" s="1420"/>
      <c r="K184" s="1421"/>
      <c r="L184" s="1291"/>
      <c r="M184" s="1291"/>
    </row>
    <row r="185" spans="1:13">
      <c r="A185" s="1409">
        <v>90</v>
      </c>
      <c r="B185" s="1426" t="s">
        <v>366</v>
      </c>
      <c r="C185" s="1411" t="s">
        <v>530</v>
      </c>
      <c r="D185" s="1411">
        <v>1</v>
      </c>
      <c r="E185" s="1411">
        <v>1</v>
      </c>
      <c r="F185" s="1412" t="s">
        <v>131</v>
      </c>
      <c r="G185" s="1413" t="s">
        <v>132</v>
      </c>
      <c r="H185" s="1411" t="s">
        <v>529</v>
      </c>
      <c r="I185" s="1292">
        <v>3385</v>
      </c>
      <c r="J185" s="1414" t="s">
        <v>529</v>
      </c>
      <c r="K185" s="1415" t="s">
        <v>91</v>
      </c>
      <c r="L185" s="1289">
        <v>0</v>
      </c>
      <c r="M185" s="1289">
        <v>0</v>
      </c>
    </row>
    <row r="186" spans="1:13">
      <c r="A186" s="1416"/>
      <c r="B186" s="1417" t="s">
        <v>392</v>
      </c>
      <c r="C186" s="1417"/>
      <c r="D186" s="1417"/>
      <c r="E186" s="1417"/>
      <c r="F186" s="1417"/>
      <c r="G186" s="1419"/>
      <c r="H186" s="1417"/>
      <c r="I186" s="1293"/>
      <c r="J186" s="1420"/>
      <c r="K186" s="1421"/>
      <c r="L186" s="1291"/>
      <c r="M186" s="1291"/>
    </row>
    <row r="187" spans="1:13">
      <c r="A187" s="1409">
        <v>91</v>
      </c>
      <c r="B187" s="1426" t="s">
        <v>366</v>
      </c>
      <c r="C187" s="1411" t="s">
        <v>530</v>
      </c>
      <c r="D187" s="1411">
        <v>1</v>
      </c>
      <c r="E187" s="1411">
        <v>1</v>
      </c>
      <c r="F187" s="1412" t="s">
        <v>131</v>
      </c>
      <c r="G187" s="1413" t="s">
        <v>132</v>
      </c>
      <c r="H187" s="1411" t="s">
        <v>529</v>
      </c>
      <c r="I187" s="1292">
        <v>6674</v>
      </c>
      <c r="J187" s="1414" t="s">
        <v>529</v>
      </c>
      <c r="K187" s="1415" t="s">
        <v>91</v>
      </c>
      <c r="L187" s="1289">
        <v>0</v>
      </c>
      <c r="M187" s="1289">
        <v>0</v>
      </c>
    </row>
    <row r="188" spans="1:13">
      <c r="A188" s="1416"/>
      <c r="B188" s="1417" t="s">
        <v>393</v>
      </c>
      <c r="C188" s="1417"/>
      <c r="D188" s="1417"/>
      <c r="E188" s="1417"/>
      <c r="F188" s="1417"/>
      <c r="G188" s="1419"/>
      <c r="H188" s="1417"/>
      <c r="I188" s="1293"/>
      <c r="J188" s="1420"/>
      <c r="K188" s="1421"/>
      <c r="L188" s="1291"/>
      <c r="M188" s="1291"/>
    </row>
    <row r="189" spans="1:13">
      <c r="A189" s="1409">
        <v>92</v>
      </c>
      <c r="B189" s="1426" t="s">
        <v>366</v>
      </c>
      <c r="C189" s="1411" t="s">
        <v>530</v>
      </c>
      <c r="D189" s="1411">
        <v>1</v>
      </c>
      <c r="E189" s="1411">
        <v>1</v>
      </c>
      <c r="F189" s="1412" t="s">
        <v>131</v>
      </c>
      <c r="G189" s="1413" t="s">
        <v>132</v>
      </c>
      <c r="H189" s="1411" t="s">
        <v>529</v>
      </c>
      <c r="I189" s="1292">
        <v>4317</v>
      </c>
      <c r="J189" s="1414" t="s">
        <v>529</v>
      </c>
      <c r="K189" s="1415" t="s">
        <v>91</v>
      </c>
      <c r="L189" s="1289">
        <v>0</v>
      </c>
      <c r="M189" s="1289">
        <v>0</v>
      </c>
    </row>
    <row r="190" spans="1:13">
      <c r="A190" s="1416"/>
      <c r="B190" s="1417" t="s">
        <v>394</v>
      </c>
      <c r="C190" s="1417"/>
      <c r="D190" s="1417"/>
      <c r="E190" s="1417"/>
      <c r="F190" s="1417"/>
      <c r="G190" s="1419"/>
      <c r="H190" s="1417"/>
      <c r="I190" s="1293"/>
      <c r="J190" s="1420"/>
      <c r="K190" s="1421"/>
      <c r="L190" s="1291"/>
      <c r="M190" s="1291"/>
    </row>
    <row r="191" spans="1:13">
      <c r="A191" s="1409">
        <v>93</v>
      </c>
      <c r="B191" s="1426" t="s">
        <v>366</v>
      </c>
      <c r="C191" s="1411" t="s">
        <v>530</v>
      </c>
      <c r="D191" s="1411">
        <v>1</v>
      </c>
      <c r="E191" s="1411">
        <v>1</v>
      </c>
      <c r="F191" s="1412" t="s">
        <v>131</v>
      </c>
      <c r="G191" s="1413" t="s">
        <v>132</v>
      </c>
      <c r="H191" s="1411" t="s">
        <v>529</v>
      </c>
      <c r="I191" s="1292">
        <v>0</v>
      </c>
      <c r="J191" s="1414" t="s">
        <v>529</v>
      </c>
      <c r="K191" s="1415" t="s">
        <v>91</v>
      </c>
      <c r="L191" s="1289">
        <v>0</v>
      </c>
      <c r="M191" s="1289">
        <v>0</v>
      </c>
    </row>
    <row r="192" spans="1:13">
      <c r="A192" s="1416"/>
      <c r="B192" s="1417" t="s">
        <v>395</v>
      </c>
      <c r="C192" s="1417"/>
      <c r="D192" s="1417"/>
      <c r="E192" s="1417"/>
      <c r="F192" s="1417"/>
      <c r="G192" s="1419"/>
      <c r="H192" s="1417"/>
      <c r="I192" s="1293"/>
      <c r="J192" s="1420"/>
      <c r="K192" s="1421"/>
      <c r="L192" s="1291"/>
      <c r="M192" s="1291"/>
    </row>
    <row r="193" spans="1:13">
      <c r="A193" s="1409">
        <v>94</v>
      </c>
      <c r="B193" s="1426" t="s">
        <v>366</v>
      </c>
      <c r="C193" s="1411" t="s">
        <v>530</v>
      </c>
      <c r="D193" s="1411">
        <v>1</v>
      </c>
      <c r="E193" s="1411">
        <v>1</v>
      </c>
      <c r="F193" s="1412" t="s">
        <v>131</v>
      </c>
      <c r="G193" s="1413" t="s">
        <v>132</v>
      </c>
      <c r="H193" s="1411" t="s">
        <v>529</v>
      </c>
      <c r="I193" s="1292">
        <v>832</v>
      </c>
      <c r="J193" s="1414" t="s">
        <v>529</v>
      </c>
      <c r="K193" s="1415" t="s">
        <v>91</v>
      </c>
      <c r="L193" s="1289">
        <v>0</v>
      </c>
      <c r="M193" s="1289">
        <v>0</v>
      </c>
    </row>
    <row r="194" spans="1:13">
      <c r="A194" s="1416"/>
      <c r="B194" s="1417" t="s">
        <v>396</v>
      </c>
      <c r="C194" s="1417"/>
      <c r="D194" s="1417"/>
      <c r="E194" s="1417"/>
      <c r="F194" s="1417"/>
      <c r="G194" s="1419"/>
      <c r="H194" s="1417"/>
      <c r="I194" s="1293"/>
      <c r="J194" s="1420"/>
      <c r="K194" s="1421"/>
      <c r="L194" s="1291"/>
      <c r="M194" s="1291"/>
    </row>
    <row r="195" spans="1:13">
      <c r="A195" s="1409">
        <v>95</v>
      </c>
      <c r="B195" s="1426" t="s">
        <v>366</v>
      </c>
      <c r="C195" s="1411" t="s">
        <v>530</v>
      </c>
      <c r="D195" s="1411">
        <v>1</v>
      </c>
      <c r="E195" s="1411">
        <v>1</v>
      </c>
      <c r="F195" s="1412" t="s">
        <v>131</v>
      </c>
      <c r="G195" s="1413" t="s">
        <v>132</v>
      </c>
      <c r="H195" s="1411" t="s">
        <v>529</v>
      </c>
      <c r="I195" s="1292">
        <v>0</v>
      </c>
      <c r="J195" s="1414" t="s">
        <v>529</v>
      </c>
      <c r="K195" s="1415" t="s">
        <v>91</v>
      </c>
      <c r="L195" s="1289">
        <v>0</v>
      </c>
      <c r="M195" s="1289">
        <v>0</v>
      </c>
    </row>
    <row r="196" spans="1:13">
      <c r="A196" s="1416"/>
      <c r="B196" s="1417" t="s">
        <v>397</v>
      </c>
      <c r="C196" s="1417"/>
      <c r="D196" s="1417"/>
      <c r="E196" s="1417"/>
      <c r="F196" s="1417"/>
      <c r="G196" s="1419"/>
      <c r="H196" s="1417"/>
      <c r="I196" s="1293"/>
      <c r="J196" s="1420"/>
      <c r="K196" s="1421"/>
      <c r="L196" s="1291"/>
      <c r="M196" s="1291"/>
    </row>
    <row r="197" spans="1:13">
      <c r="A197" s="1409">
        <v>96</v>
      </c>
      <c r="B197" s="1426" t="s">
        <v>366</v>
      </c>
      <c r="C197" s="1411" t="s">
        <v>530</v>
      </c>
      <c r="D197" s="1411">
        <v>1</v>
      </c>
      <c r="E197" s="1411">
        <v>1</v>
      </c>
      <c r="F197" s="1412" t="s">
        <v>131</v>
      </c>
      <c r="G197" s="1413" t="s">
        <v>132</v>
      </c>
      <c r="H197" s="1411" t="s">
        <v>529</v>
      </c>
      <c r="I197" s="1292">
        <v>2097</v>
      </c>
      <c r="J197" s="1414" t="s">
        <v>529</v>
      </c>
      <c r="K197" s="1415" t="s">
        <v>91</v>
      </c>
      <c r="L197" s="1289">
        <v>0</v>
      </c>
      <c r="M197" s="1289">
        <v>0</v>
      </c>
    </row>
    <row r="198" spans="1:13">
      <c r="A198" s="1416"/>
      <c r="B198" s="1417" t="s">
        <v>398</v>
      </c>
      <c r="C198" s="1417"/>
      <c r="D198" s="1417"/>
      <c r="E198" s="1417"/>
      <c r="F198" s="1417"/>
      <c r="G198" s="1419"/>
      <c r="H198" s="1417"/>
      <c r="I198" s="1293"/>
      <c r="J198" s="1420"/>
      <c r="K198" s="1421"/>
      <c r="L198" s="1291"/>
      <c r="M198" s="1291"/>
    </row>
    <row r="199" spans="1:13">
      <c r="A199" s="1409">
        <v>97</v>
      </c>
      <c r="B199" s="1426" t="s">
        <v>366</v>
      </c>
      <c r="C199" s="1411" t="s">
        <v>530</v>
      </c>
      <c r="D199" s="1411">
        <v>1</v>
      </c>
      <c r="E199" s="1411">
        <v>1</v>
      </c>
      <c r="F199" s="1412" t="s">
        <v>131</v>
      </c>
      <c r="G199" s="1413" t="s">
        <v>132</v>
      </c>
      <c r="H199" s="1411" t="s">
        <v>529</v>
      </c>
      <c r="I199" s="1292">
        <v>179</v>
      </c>
      <c r="J199" s="1414" t="s">
        <v>529</v>
      </c>
      <c r="K199" s="1415" t="s">
        <v>91</v>
      </c>
      <c r="L199" s="1289">
        <v>0</v>
      </c>
      <c r="M199" s="1289">
        <v>0</v>
      </c>
    </row>
    <row r="200" spans="1:13">
      <c r="A200" s="1416"/>
      <c r="B200" s="1417" t="s">
        <v>399</v>
      </c>
      <c r="C200" s="1417"/>
      <c r="D200" s="1417"/>
      <c r="E200" s="1417"/>
      <c r="F200" s="1417"/>
      <c r="G200" s="1419"/>
      <c r="H200" s="1417"/>
      <c r="I200" s="1293"/>
      <c r="J200" s="1420"/>
      <c r="K200" s="1421"/>
      <c r="L200" s="1291"/>
      <c r="M200" s="1291"/>
    </row>
    <row r="201" spans="1:13">
      <c r="A201" s="1409">
        <v>98</v>
      </c>
      <c r="B201" s="1426" t="s">
        <v>366</v>
      </c>
      <c r="C201" s="1411" t="s">
        <v>530</v>
      </c>
      <c r="D201" s="1411">
        <v>1</v>
      </c>
      <c r="E201" s="1411">
        <v>1</v>
      </c>
      <c r="F201" s="1412" t="s">
        <v>131</v>
      </c>
      <c r="G201" s="1413" t="s">
        <v>132</v>
      </c>
      <c r="H201" s="1411" t="s">
        <v>529</v>
      </c>
      <c r="I201" s="1292">
        <v>6315</v>
      </c>
      <c r="J201" s="1414" t="s">
        <v>529</v>
      </c>
      <c r="K201" s="1415" t="s">
        <v>91</v>
      </c>
      <c r="L201" s="1289">
        <v>0</v>
      </c>
      <c r="M201" s="1289">
        <v>0</v>
      </c>
    </row>
    <row r="202" spans="1:13">
      <c r="A202" s="1416"/>
      <c r="B202" s="1417" t="s">
        <v>400</v>
      </c>
      <c r="C202" s="1417"/>
      <c r="D202" s="1417"/>
      <c r="E202" s="1417"/>
      <c r="F202" s="1417"/>
      <c r="G202" s="1419"/>
      <c r="H202" s="1417"/>
      <c r="I202" s="1293"/>
      <c r="J202" s="1420"/>
      <c r="K202" s="1421"/>
      <c r="L202" s="1291"/>
      <c r="M202" s="1291"/>
    </row>
    <row r="203" spans="1:13">
      <c r="A203" s="1409">
        <v>99</v>
      </c>
      <c r="B203" s="1426" t="s">
        <v>366</v>
      </c>
      <c r="C203" s="1411" t="s">
        <v>530</v>
      </c>
      <c r="D203" s="1411">
        <v>1</v>
      </c>
      <c r="E203" s="1411">
        <v>1</v>
      </c>
      <c r="F203" s="1412" t="s">
        <v>131</v>
      </c>
      <c r="G203" s="1413" t="s">
        <v>132</v>
      </c>
      <c r="H203" s="1411" t="s">
        <v>529</v>
      </c>
      <c r="I203" s="1292">
        <v>3931</v>
      </c>
      <c r="J203" s="1414" t="s">
        <v>529</v>
      </c>
      <c r="K203" s="1415" t="s">
        <v>91</v>
      </c>
      <c r="L203" s="1289">
        <v>0</v>
      </c>
      <c r="M203" s="1289">
        <v>0</v>
      </c>
    </row>
    <row r="204" spans="1:13">
      <c r="A204" s="1416"/>
      <c r="B204" s="1417" t="s">
        <v>401</v>
      </c>
      <c r="C204" s="1417"/>
      <c r="D204" s="1417"/>
      <c r="E204" s="1417"/>
      <c r="F204" s="1417"/>
      <c r="G204" s="1419"/>
      <c r="H204" s="1417"/>
      <c r="I204" s="1293"/>
      <c r="J204" s="1420"/>
      <c r="K204" s="1421"/>
      <c r="L204" s="1291"/>
      <c r="M204" s="1291"/>
    </row>
    <row r="205" spans="1:13">
      <c r="A205" s="1409">
        <v>100</v>
      </c>
      <c r="B205" s="1426" t="s">
        <v>366</v>
      </c>
      <c r="C205" s="1411" t="s">
        <v>530</v>
      </c>
      <c r="D205" s="1411">
        <v>1</v>
      </c>
      <c r="E205" s="1411">
        <v>1</v>
      </c>
      <c r="F205" s="1412" t="s">
        <v>131</v>
      </c>
      <c r="G205" s="1413" t="s">
        <v>132</v>
      </c>
      <c r="H205" s="1411" t="s">
        <v>529</v>
      </c>
      <c r="I205" s="1292">
        <v>15463</v>
      </c>
      <c r="J205" s="1414" t="s">
        <v>529</v>
      </c>
      <c r="K205" s="1415" t="s">
        <v>91</v>
      </c>
      <c r="L205" s="1289">
        <v>0</v>
      </c>
      <c r="M205" s="1289">
        <v>0</v>
      </c>
    </row>
    <row r="206" spans="1:13">
      <c r="A206" s="1416"/>
      <c r="B206" s="1417" t="s">
        <v>402</v>
      </c>
      <c r="C206" s="1417"/>
      <c r="D206" s="1417"/>
      <c r="E206" s="1417"/>
      <c r="F206" s="1417"/>
      <c r="G206" s="1419"/>
      <c r="H206" s="1417"/>
      <c r="I206" s="1293"/>
      <c r="J206" s="1420"/>
      <c r="K206" s="1421"/>
      <c r="L206" s="1291"/>
      <c r="M206" s="1291"/>
    </row>
    <row r="207" spans="1:13">
      <c r="A207" s="1409">
        <v>101</v>
      </c>
      <c r="B207" s="1426" t="s">
        <v>366</v>
      </c>
      <c r="C207" s="1411" t="s">
        <v>530</v>
      </c>
      <c r="D207" s="1411">
        <v>1</v>
      </c>
      <c r="E207" s="1411">
        <v>1</v>
      </c>
      <c r="F207" s="1412" t="s">
        <v>131</v>
      </c>
      <c r="G207" s="1413" t="s">
        <v>132</v>
      </c>
      <c r="H207" s="1411" t="s">
        <v>529</v>
      </c>
      <c r="I207" s="1292">
        <v>689</v>
      </c>
      <c r="J207" s="1414" t="s">
        <v>529</v>
      </c>
      <c r="K207" s="1415" t="s">
        <v>91</v>
      </c>
      <c r="L207" s="1289">
        <v>0</v>
      </c>
      <c r="M207" s="1289">
        <v>0</v>
      </c>
    </row>
    <row r="208" spans="1:13">
      <c r="A208" s="1416"/>
      <c r="B208" s="1417" t="s">
        <v>403</v>
      </c>
      <c r="C208" s="1417"/>
      <c r="D208" s="1417"/>
      <c r="E208" s="1417"/>
      <c r="F208" s="1417"/>
      <c r="G208" s="1419"/>
      <c r="H208" s="1417"/>
      <c r="I208" s="1293"/>
      <c r="J208" s="1420"/>
      <c r="K208" s="1421"/>
      <c r="L208" s="1291"/>
      <c r="M208" s="1291"/>
    </row>
    <row r="209" spans="1:13">
      <c r="A209" s="1409">
        <v>102</v>
      </c>
      <c r="B209" s="1426" t="s">
        <v>366</v>
      </c>
      <c r="C209" s="1411" t="s">
        <v>530</v>
      </c>
      <c r="D209" s="1411">
        <v>1</v>
      </c>
      <c r="E209" s="1411">
        <v>1</v>
      </c>
      <c r="F209" s="1412" t="s">
        <v>131</v>
      </c>
      <c r="G209" s="1413" t="s">
        <v>132</v>
      </c>
      <c r="H209" s="1411" t="s">
        <v>529</v>
      </c>
      <c r="I209" s="1292">
        <v>0</v>
      </c>
      <c r="J209" s="1414" t="s">
        <v>529</v>
      </c>
      <c r="K209" s="1415" t="s">
        <v>91</v>
      </c>
      <c r="L209" s="1289">
        <v>0</v>
      </c>
      <c r="M209" s="1289">
        <v>0</v>
      </c>
    </row>
    <row r="210" spans="1:13">
      <c r="A210" s="1416"/>
      <c r="B210" s="1417" t="s">
        <v>404</v>
      </c>
      <c r="C210" s="1417"/>
      <c r="D210" s="1417"/>
      <c r="E210" s="1417"/>
      <c r="F210" s="1417"/>
      <c r="G210" s="1419"/>
      <c r="H210" s="1417"/>
      <c r="I210" s="1293"/>
      <c r="J210" s="1420"/>
      <c r="K210" s="1421"/>
      <c r="L210" s="1291"/>
      <c r="M210" s="1291"/>
    </row>
    <row r="211" spans="1:13">
      <c r="A211" s="1409">
        <v>103</v>
      </c>
      <c r="B211" s="1426" t="s">
        <v>366</v>
      </c>
      <c r="C211" s="1411" t="s">
        <v>530</v>
      </c>
      <c r="D211" s="1411">
        <v>1</v>
      </c>
      <c r="E211" s="1411">
        <v>1</v>
      </c>
      <c r="F211" s="1412" t="s">
        <v>131</v>
      </c>
      <c r="G211" s="1413" t="s">
        <v>132</v>
      </c>
      <c r="H211" s="1411" t="s">
        <v>529</v>
      </c>
      <c r="I211" s="1292">
        <v>2777</v>
      </c>
      <c r="J211" s="1414" t="s">
        <v>529</v>
      </c>
      <c r="K211" s="1415" t="s">
        <v>91</v>
      </c>
      <c r="L211" s="1289">
        <v>0</v>
      </c>
      <c r="M211" s="1289">
        <v>0</v>
      </c>
    </row>
    <row r="212" spans="1:13">
      <c r="A212" s="1416"/>
      <c r="B212" s="1417" t="s">
        <v>405</v>
      </c>
      <c r="C212" s="1417"/>
      <c r="D212" s="1417"/>
      <c r="E212" s="1417"/>
      <c r="F212" s="1417"/>
      <c r="G212" s="1419"/>
      <c r="H212" s="1417"/>
      <c r="I212" s="1293"/>
      <c r="J212" s="1420"/>
      <c r="K212" s="1421"/>
      <c r="L212" s="1291"/>
      <c r="M212" s="1291"/>
    </row>
    <row r="213" spans="1:13">
      <c r="A213" s="1409">
        <v>104</v>
      </c>
      <c r="B213" s="1426" t="s">
        <v>406</v>
      </c>
      <c r="C213" s="1411" t="s">
        <v>761</v>
      </c>
      <c r="D213" s="1411">
        <v>0.5</v>
      </c>
      <c r="E213" s="1411" t="s">
        <v>531</v>
      </c>
      <c r="F213" s="1412" t="s">
        <v>834</v>
      </c>
      <c r="G213" s="1413" t="s">
        <v>835</v>
      </c>
      <c r="H213" s="1411" t="s">
        <v>529</v>
      </c>
      <c r="I213" s="1292">
        <v>12248</v>
      </c>
      <c r="J213" s="1414" t="s">
        <v>529</v>
      </c>
      <c r="K213" s="1415" t="s">
        <v>139</v>
      </c>
      <c r="L213" s="1289">
        <v>0</v>
      </c>
      <c r="M213" s="1289">
        <v>0</v>
      </c>
    </row>
    <row r="214" spans="1:13">
      <c r="A214" s="1416"/>
      <c r="B214" s="1417" t="s">
        <v>407</v>
      </c>
      <c r="C214" s="1417"/>
      <c r="D214" s="1417"/>
      <c r="E214" s="1417"/>
      <c r="F214" s="1418" t="s">
        <v>837</v>
      </c>
      <c r="G214" s="1419" t="s">
        <v>838</v>
      </c>
      <c r="H214" s="1417"/>
      <c r="I214" s="1293"/>
      <c r="J214" s="1420"/>
      <c r="K214" s="1421"/>
      <c r="L214" s="1291"/>
      <c r="M214" s="1291"/>
    </row>
    <row r="215" spans="1:13">
      <c r="A215" s="1409">
        <v>105</v>
      </c>
      <c r="B215" s="1426" t="s">
        <v>406</v>
      </c>
      <c r="C215" s="1411" t="s">
        <v>761</v>
      </c>
      <c r="D215" s="1411">
        <v>0.5</v>
      </c>
      <c r="E215" s="1411" t="s">
        <v>531</v>
      </c>
      <c r="F215" s="1412" t="s">
        <v>834</v>
      </c>
      <c r="G215" s="1413" t="s">
        <v>835</v>
      </c>
      <c r="H215" s="1411" t="s">
        <v>529</v>
      </c>
      <c r="I215" s="1292">
        <v>43624</v>
      </c>
      <c r="J215" s="1414" t="s">
        <v>529</v>
      </c>
      <c r="K215" s="1415" t="s">
        <v>139</v>
      </c>
      <c r="L215" s="1289">
        <v>0</v>
      </c>
      <c r="M215" s="1289">
        <v>0</v>
      </c>
    </row>
    <row r="216" spans="1:13">
      <c r="A216" s="1416"/>
      <c r="B216" s="1417" t="s">
        <v>408</v>
      </c>
      <c r="C216" s="1417"/>
      <c r="D216" s="1417"/>
      <c r="E216" s="1417"/>
      <c r="F216" s="1418" t="s">
        <v>837</v>
      </c>
      <c r="G216" s="1419" t="s">
        <v>838</v>
      </c>
      <c r="H216" s="1417"/>
      <c r="I216" s="1293"/>
      <c r="J216" s="1420"/>
      <c r="K216" s="1421"/>
      <c r="L216" s="1291"/>
      <c r="M216" s="1291"/>
    </row>
    <row r="217" spans="1:13">
      <c r="A217" s="1409">
        <v>106</v>
      </c>
      <c r="B217" s="1426" t="s">
        <v>406</v>
      </c>
      <c r="C217" s="1411" t="s">
        <v>926</v>
      </c>
      <c r="D217" s="1411">
        <v>1</v>
      </c>
      <c r="E217" s="1411" t="s">
        <v>531</v>
      </c>
      <c r="F217" s="1412" t="s">
        <v>834</v>
      </c>
      <c r="G217" s="1413" t="s">
        <v>835</v>
      </c>
      <c r="H217" s="1411" t="s">
        <v>529</v>
      </c>
      <c r="I217" s="1292">
        <v>7778</v>
      </c>
      <c r="J217" s="1414" t="s">
        <v>529</v>
      </c>
      <c r="K217" s="1415" t="s">
        <v>91</v>
      </c>
      <c r="L217" s="1289">
        <v>0</v>
      </c>
      <c r="M217" s="1289">
        <v>0</v>
      </c>
    </row>
    <row r="218" spans="1:13">
      <c r="A218" s="1416"/>
      <c r="B218" s="1417" t="s">
        <v>409</v>
      </c>
      <c r="C218" s="1417"/>
      <c r="D218" s="1417"/>
      <c r="E218" s="1417"/>
      <c r="F218" s="1418" t="s">
        <v>365</v>
      </c>
      <c r="G218" s="1419" t="s">
        <v>838</v>
      </c>
      <c r="H218" s="1417"/>
      <c r="I218" s="1293"/>
      <c r="J218" s="1420"/>
      <c r="K218" s="1421"/>
      <c r="L218" s="1291"/>
      <c r="M218" s="1291"/>
    </row>
    <row r="219" spans="1:13">
      <c r="A219" s="1409">
        <v>107</v>
      </c>
      <c r="B219" s="1426" t="s">
        <v>406</v>
      </c>
      <c r="C219" s="1411" t="s">
        <v>926</v>
      </c>
      <c r="D219" s="1411">
        <v>1</v>
      </c>
      <c r="E219" s="1411" t="s">
        <v>531</v>
      </c>
      <c r="F219" s="1412" t="s">
        <v>834</v>
      </c>
      <c r="G219" s="1413" t="s">
        <v>835</v>
      </c>
      <c r="H219" s="1411" t="s">
        <v>529</v>
      </c>
      <c r="I219" s="1292">
        <v>6323</v>
      </c>
      <c r="J219" s="1414" t="s">
        <v>529</v>
      </c>
      <c r="K219" s="1415" t="s">
        <v>91</v>
      </c>
      <c r="L219" s="1289">
        <v>0</v>
      </c>
      <c r="M219" s="1289">
        <v>0</v>
      </c>
    </row>
    <row r="220" spans="1:13">
      <c r="A220" s="1416"/>
      <c r="B220" s="1417" t="s">
        <v>410</v>
      </c>
      <c r="C220" s="1417"/>
      <c r="D220" s="1417"/>
      <c r="E220" s="1417"/>
      <c r="F220" s="1418" t="s">
        <v>365</v>
      </c>
      <c r="G220" s="1419" t="s">
        <v>838</v>
      </c>
      <c r="H220" s="1417"/>
      <c r="I220" s="1293"/>
      <c r="J220" s="1420"/>
      <c r="K220" s="1421"/>
      <c r="L220" s="1291"/>
      <c r="M220" s="1291"/>
    </row>
    <row r="221" spans="1:13">
      <c r="A221" s="1409">
        <v>108</v>
      </c>
      <c r="B221" s="1426" t="s">
        <v>406</v>
      </c>
      <c r="C221" s="1411" t="s">
        <v>530</v>
      </c>
      <c r="D221" s="1411">
        <v>1</v>
      </c>
      <c r="E221" s="1411" t="s">
        <v>531</v>
      </c>
      <c r="F221" s="1412" t="s">
        <v>834</v>
      </c>
      <c r="G221" s="1413" t="s">
        <v>835</v>
      </c>
      <c r="H221" s="1411" t="s">
        <v>529</v>
      </c>
      <c r="I221" s="1292">
        <v>621</v>
      </c>
      <c r="J221" s="1414" t="s">
        <v>529</v>
      </c>
      <c r="K221" s="1415" t="s">
        <v>91</v>
      </c>
      <c r="L221" s="1289">
        <v>0</v>
      </c>
      <c r="M221" s="1289">
        <v>0</v>
      </c>
    </row>
    <row r="222" spans="1:13">
      <c r="A222" s="1416"/>
      <c r="B222" s="1417" t="s">
        <v>411</v>
      </c>
      <c r="C222" s="1417"/>
      <c r="D222" s="1417"/>
      <c r="E222" s="1417"/>
      <c r="F222" s="1418" t="s">
        <v>365</v>
      </c>
      <c r="G222" s="1419" t="s">
        <v>838</v>
      </c>
      <c r="H222" s="1417"/>
      <c r="I222" s="1293"/>
      <c r="J222" s="1420"/>
      <c r="K222" s="1421"/>
      <c r="L222" s="1291"/>
      <c r="M222" s="1291"/>
    </row>
    <row r="223" spans="1:13">
      <c r="A223" s="1409">
        <v>109</v>
      </c>
      <c r="B223" s="1426" t="s">
        <v>406</v>
      </c>
      <c r="C223" s="1411" t="s">
        <v>530</v>
      </c>
      <c r="D223" s="1411">
        <v>1</v>
      </c>
      <c r="E223" s="1411" t="s">
        <v>531</v>
      </c>
      <c r="F223" s="1412" t="s">
        <v>834</v>
      </c>
      <c r="G223" s="1413" t="s">
        <v>835</v>
      </c>
      <c r="H223" s="1411" t="s">
        <v>529</v>
      </c>
      <c r="I223" s="1292">
        <v>714</v>
      </c>
      <c r="J223" s="1414" t="s">
        <v>529</v>
      </c>
      <c r="K223" s="1415" t="s">
        <v>91</v>
      </c>
      <c r="L223" s="1289">
        <v>0</v>
      </c>
      <c r="M223" s="1289">
        <v>0</v>
      </c>
    </row>
    <row r="224" spans="1:13">
      <c r="A224" s="1416"/>
      <c r="B224" s="1417" t="s">
        <v>412</v>
      </c>
      <c r="C224" s="1417"/>
      <c r="D224" s="1417"/>
      <c r="E224" s="1417"/>
      <c r="F224" s="1418" t="s">
        <v>365</v>
      </c>
      <c r="G224" s="1419" t="s">
        <v>838</v>
      </c>
      <c r="H224" s="1417"/>
      <c r="I224" s="1293"/>
      <c r="J224" s="1420"/>
      <c r="K224" s="1421"/>
      <c r="L224" s="1291"/>
      <c r="M224" s="1291"/>
    </row>
    <row r="225" spans="1:13">
      <c r="A225" s="1409">
        <v>110</v>
      </c>
      <c r="B225" s="1426" t="s">
        <v>406</v>
      </c>
      <c r="C225" s="1411" t="s">
        <v>530</v>
      </c>
      <c r="D225" s="1411">
        <v>1</v>
      </c>
      <c r="E225" s="1411" t="s">
        <v>531</v>
      </c>
      <c r="F225" s="1412" t="s">
        <v>834</v>
      </c>
      <c r="G225" s="1413" t="s">
        <v>835</v>
      </c>
      <c r="H225" s="1411" t="s">
        <v>529</v>
      </c>
      <c r="I225" s="1292">
        <v>5183</v>
      </c>
      <c r="J225" s="1414" t="s">
        <v>529</v>
      </c>
      <c r="K225" s="1415" t="s">
        <v>91</v>
      </c>
      <c r="L225" s="1289">
        <v>0</v>
      </c>
      <c r="M225" s="1289">
        <v>0</v>
      </c>
    </row>
    <row r="226" spans="1:13">
      <c r="A226" s="1416"/>
      <c r="B226" s="1417" t="s">
        <v>413</v>
      </c>
      <c r="C226" s="1417"/>
      <c r="D226" s="1417"/>
      <c r="E226" s="1417"/>
      <c r="F226" s="1418" t="s">
        <v>365</v>
      </c>
      <c r="G226" s="1419" t="s">
        <v>838</v>
      </c>
      <c r="H226" s="1417"/>
      <c r="I226" s="1293"/>
      <c r="J226" s="1420"/>
      <c r="K226" s="1421"/>
      <c r="L226" s="1291"/>
      <c r="M226" s="1291"/>
    </row>
    <row r="227" spans="1:13">
      <c r="A227" s="1409">
        <v>111</v>
      </c>
      <c r="B227" s="1426" t="s">
        <v>406</v>
      </c>
      <c r="C227" s="1411" t="s">
        <v>530</v>
      </c>
      <c r="D227" s="1411">
        <v>1</v>
      </c>
      <c r="E227" s="1411" t="s">
        <v>531</v>
      </c>
      <c r="F227" s="1412" t="s">
        <v>834</v>
      </c>
      <c r="G227" s="1413" t="s">
        <v>835</v>
      </c>
      <c r="H227" s="1411" t="s">
        <v>529</v>
      </c>
      <c r="I227" s="1292">
        <v>349</v>
      </c>
      <c r="J227" s="1414" t="s">
        <v>529</v>
      </c>
      <c r="K227" s="1415" t="s">
        <v>91</v>
      </c>
      <c r="L227" s="1289">
        <v>0</v>
      </c>
      <c r="M227" s="1289">
        <v>0</v>
      </c>
    </row>
    <row r="228" spans="1:13">
      <c r="A228" s="1296"/>
      <c r="B228" s="1417" t="s">
        <v>414</v>
      </c>
      <c r="C228" s="1417"/>
      <c r="D228" s="1417"/>
      <c r="E228" s="1417"/>
      <c r="F228" s="1418" t="s">
        <v>365</v>
      </c>
      <c r="G228" s="1419" t="s">
        <v>838</v>
      </c>
      <c r="H228" s="1417"/>
      <c r="I228" s="1293"/>
      <c r="J228" s="1420"/>
      <c r="K228" s="1421"/>
      <c r="L228" s="1291"/>
      <c r="M228" s="1291"/>
    </row>
    <row r="229" spans="1:13">
      <c r="A229" s="1409">
        <v>112</v>
      </c>
      <c r="B229" s="1426" t="s">
        <v>406</v>
      </c>
      <c r="C229" s="1411" t="s">
        <v>530</v>
      </c>
      <c r="D229" s="1411">
        <v>1</v>
      </c>
      <c r="E229" s="1411" t="s">
        <v>531</v>
      </c>
      <c r="F229" s="1412" t="s">
        <v>834</v>
      </c>
      <c r="G229" s="1413" t="s">
        <v>835</v>
      </c>
      <c r="H229" s="1411" t="s">
        <v>529</v>
      </c>
      <c r="I229" s="1292">
        <v>7252</v>
      </c>
      <c r="J229" s="1414" t="s">
        <v>529</v>
      </c>
      <c r="K229" s="1415" t="s">
        <v>91</v>
      </c>
      <c r="L229" s="1289">
        <v>0</v>
      </c>
      <c r="M229" s="1289">
        <v>0</v>
      </c>
    </row>
    <row r="230" spans="1:13">
      <c r="A230" s="1416"/>
      <c r="B230" s="1417" t="s">
        <v>415</v>
      </c>
      <c r="C230" s="1417"/>
      <c r="D230" s="1417"/>
      <c r="E230" s="1417"/>
      <c r="F230" s="1418" t="s">
        <v>365</v>
      </c>
      <c r="G230" s="1419" t="s">
        <v>838</v>
      </c>
      <c r="H230" s="1417"/>
      <c r="I230" s="1293"/>
      <c r="J230" s="1420"/>
      <c r="K230" s="1421"/>
      <c r="L230" s="1291"/>
      <c r="M230" s="1291"/>
    </row>
    <row r="231" spans="1:13">
      <c r="A231" s="1409">
        <v>113</v>
      </c>
      <c r="B231" s="1426" t="s">
        <v>406</v>
      </c>
      <c r="C231" s="1411" t="s">
        <v>530</v>
      </c>
      <c r="D231" s="1411">
        <v>1</v>
      </c>
      <c r="E231" s="1411" t="s">
        <v>531</v>
      </c>
      <c r="F231" s="1412" t="s">
        <v>834</v>
      </c>
      <c r="G231" s="1413" t="s">
        <v>835</v>
      </c>
      <c r="H231" s="1411" t="s">
        <v>529</v>
      </c>
      <c r="I231" s="1292">
        <v>6165</v>
      </c>
      <c r="J231" s="1414" t="s">
        <v>529</v>
      </c>
      <c r="K231" s="1415" t="s">
        <v>91</v>
      </c>
      <c r="L231" s="1289">
        <v>0</v>
      </c>
      <c r="M231" s="1289">
        <v>0</v>
      </c>
    </row>
    <row r="232" spans="1:13">
      <c r="A232" s="1416"/>
      <c r="B232" s="1417" t="s">
        <v>416</v>
      </c>
      <c r="C232" s="1417"/>
      <c r="D232" s="1417"/>
      <c r="E232" s="1417"/>
      <c r="F232" s="1418" t="s">
        <v>365</v>
      </c>
      <c r="G232" s="1419" t="s">
        <v>838</v>
      </c>
      <c r="H232" s="1417"/>
      <c r="I232" s="1293"/>
      <c r="J232" s="1420"/>
      <c r="K232" s="1421"/>
      <c r="L232" s="1291"/>
      <c r="M232" s="1291"/>
    </row>
    <row r="233" spans="1:13">
      <c r="A233" s="1409">
        <v>114</v>
      </c>
      <c r="B233" s="1426" t="s">
        <v>417</v>
      </c>
      <c r="C233" s="1411" t="s">
        <v>761</v>
      </c>
      <c r="D233" s="1411">
        <v>0.5</v>
      </c>
      <c r="E233" s="1411" t="s">
        <v>531</v>
      </c>
      <c r="F233" s="1412" t="s">
        <v>834</v>
      </c>
      <c r="G233" s="1413" t="s">
        <v>835</v>
      </c>
      <c r="H233" s="1411" t="s">
        <v>529</v>
      </c>
      <c r="I233" s="1292">
        <v>11822</v>
      </c>
      <c r="J233" s="1414" t="s">
        <v>529</v>
      </c>
      <c r="K233" s="1415" t="s">
        <v>91</v>
      </c>
      <c r="L233" s="1289">
        <v>0</v>
      </c>
      <c r="M233" s="1289">
        <v>0</v>
      </c>
    </row>
    <row r="234" spans="1:13">
      <c r="A234" s="1416"/>
      <c r="B234" s="1417" t="s">
        <v>418</v>
      </c>
      <c r="C234" s="1417"/>
      <c r="D234" s="1417"/>
      <c r="E234" s="1417"/>
      <c r="F234" s="1418" t="s">
        <v>837</v>
      </c>
      <c r="G234" s="1419" t="s">
        <v>838</v>
      </c>
      <c r="H234" s="1417"/>
      <c r="I234" s="1293"/>
      <c r="J234" s="1420"/>
      <c r="K234" s="1421"/>
      <c r="L234" s="1291"/>
      <c r="M234" s="1291"/>
    </row>
    <row r="235" spans="1:13">
      <c r="A235" s="1409">
        <v>115</v>
      </c>
      <c r="B235" s="1426" t="s">
        <v>417</v>
      </c>
      <c r="C235" s="1411" t="s">
        <v>761</v>
      </c>
      <c r="D235" s="1411">
        <v>0.5</v>
      </c>
      <c r="E235" s="1411" t="s">
        <v>531</v>
      </c>
      <c r="F235" s="1412" t="s">
        <v>834</v>
      </c>
      <c r="G235" s="1413" t="s">
        <v>835</v>
      </c>
      <c r="H235" s="1411" t="s">
        <v>529</v>
      </c>
      <c r="I235" s="1292">
        <v>15350</v>
      </c>
      <c r="J235" s="1414" t="s">
        <v>529</v>
      </c>
      <c r="K235" s="1415" t="s">
        <v>91</v>
      </c>
      <c r="L235" s="1289">
        <v>0</v>
      </c>
      <c r="M235" s="1289">
        <v>0</v>
      </c>
    </row>
    <row r="236" spans="1:13">
      <c r="A236" s="1416"/>
      <c r="B236" s="1417" t="s">
        <v>419</v>
      </c>
      <c r="C236" s="1417"/>
      <c r="D236" s="1417"/>
      <c r="E236" s="1417"/>
      <c r="F236" s="1418" t="s">
        <v>837</v>
      </c>
      <c r="G236" s="1419" t="s">
        <v>838</v>
      </c>
      <c r="H236" s="1417"/>
      <c r="I236" s="1293"/>
      <c r="J236" s="1420"/>
      <c r="K236" s="1421"/>
      <c r="L236" s="1291"/>
      <c r="M236" s="1291"/>
    </row>
    <row r="237" spans="1:13">
      <c r="A237" s="1409">
        <v>116</v>
      </c>
      <c r="B237" s="1426" t="s">
        <v>417</v>
      </c>
      <c r="C237" s="1411" t="s">
        <v>530</v>
      </c>
      <c r="D237" s="1411">
        <v>1</v>
      </c>
      <c r="E237" s="1411" t="s">
        <v>531</v>
      </c>
      <c r="F237" s="1412" t="s">
        <v>834</v>
      </c>
      <c r="G237" s="1413" t="s">
        <v>835</v>
      </c>
      <c r="H237" s="1411" t="s">
        <v>529</v>
      </c>
      <c r="I237" s="1292">
        <v>455</v>
      </c>
      <c r="J237" s="1414" t="s">
        <v>529</v>
      </c>
      <c r="K237" s="1415" t="s">
        <v>91</v>
      </c>
      <c r="L237" s="1289">
        <v>0</v>
      </c>
      <c r="M237" s="1289">
        <v>0</v>
      </c>
    </row>
    <row r="238" spans="1:13">
      <c r="A238" s="1416"/>
      <c r="B238" s="1417" t="s">
        <v>420</v>
      </c>
      <c r="C238" s="1417"/>
      <c r="D238" s="1417"/>
      <c r="E238" s="1417"/>
      <c r="F238" s="1418" t="s">
        <v>365</v>
      </c>
      <c r="G238" s="1419" t="s">
        <v>838</v>
      </c>
      <c r="H238" s="1417"/>
      <c r="I238" s="1293"/>
      <c r="J238" s="1420"/>
      <c r="K238" s="1421"/>
      <c r="L238" s="1291"/>
      <c r="M238" s="1291"/>
    </row>
    <row r="239" spans="1:13">
      <c r="A239" s="1409">
        <v>117</v>
      </c>
      <c r="B239" s="1426" t="s">
        <v>417</v>
      </c>
      <c r="C239" s="1411" t="s">
        <v>530</v>
      </c>
      <c r="D239" s="1411">
        <v>1</v>
      </c>
      <c r="E239" s="1411" t="s">
        <v>531</v>
      </c>
      <c r="F239" s="1412" t="s">
        <v>834</v>
      </c>
      <c r="G239" s="1413" t="s">
        <v>835</v>
      </c>
      <c r="H239" s="1411" t="s">
        <v>529</v>
      </c>
      <c r="I239" s="1292">
        <v>1119</v>
      </c>
      <c r="J239" s="1414" t="s">
        <v>529</v>
      </c>
      <c r="K239" s="1415" t="s">
        <v>91</v>
      </c>
      <c r="L239" s="1289">
        <v>0</v>
      </c>
      <c r="M239" s="1289">
        <v>0</v>
      </c>
    </row>
    <row r="240" spans="1:13">
      <c r="A240" s="1416"/>
      <c r="B240" s="1417" t="s">
        <v>421</v>
      </c>
      <c r="C240" s="1417"/>
      <c r="D240" s="1417"/>
      <c r="E240" s="1417"/>
      <c r="F240" s="1418" t="s">
        <v>365</v>
      </c>
      <c r="G240" s="1419" t="s">
        <v>838</v>
      </c>
      <c r="H240" s="1417"/>
      <c r="I240" s="1293"/>
      <c r="J240" s="1420"/>
      <c r="K240" s="1421"/>
      <c r="L240" s="1291"/>
      <c r="M240" s="1291"/>
    </row>
    <row r="241" spans="1:13">
      <c r="A241" s="1409">
        <v>118</v>
      </c>
      <c r="B241" s="1426" t="s">
        <v>417</v>
      </c>
      <c r="C241" s="1411" t="s">
        <v>530</v>
      </c>
      <c r="D241" s="1411">
        <v>1</v>
      </c>
      <c r="E241" s="1411" t="s">
        <v>531</v>
      </c>
      <c r="F241" s="1412" t="s">
        <v>834</v>
      </c>
      <c r="G241" s="1413" t="s">
        <v>835</v>
      </c>
      <c r="H241" s="1411" t="s">
        <v>529</v>
      </c>
      <c r="I241" s="1292">
        <v>1555</v>
      </c>
      <c r="J241" s="1414" t="s">
        <v>529</v>
      </c>
      <c r="K241" s="1415" t="s">
        <v>91</v>
      </c>
      <c r="L241" s="1289">
        <v>0</v>
      </c>
      <c r="M241" s="1289">
        <v>0</v>
      </c>
    </row>
    <row r="242" spans="1:13">
      <c r="A242" s="1296"/>
      <c r="B242" s="1417" t="s">
        <v>422</v>
      </c>
      <c r="C242" s="1417"/>
      <c r="D242" s="1417"/>
      <c r="E242" s="1417"/>
      <c r="F242" s="1418" t="s">
        <v>365</v>
      </c>
      <c r="G242" s="1419" t="s">
        <v>838</v>
      </c>
      <c r="H242" s="1417"/>
      <c r="I242" s="1293"/>
      <c r="J242" s="1420"/>
      <c r="K242" s="1421"/>
      <c r="L242" s="1291"/>
      <c r="M242" s="1291"/>
    </row>
    <row r="243" spans="1:13">
      <c r="A243" s="1409">
        <v>119</v>
      </c>
      <c r="B243" s="1426" t="s">
        <v>423</v>
      </c>
      <c r="C243" s="1411" t="s">
        <v>761</v>
      </c>
      <c r="D243" s="1411">
        <v>0.5</v>
      </c>
      <c r="E243" s="1411" t="s">
        <v>531</v>
      </c>
      <c r="F243" s="1412" t="s">
        <v>834</v>
      </c>
      <c r="G243" s="1413" t="s">
        <v>835</v>
      </c>
      <c r="H243" s="1411" t="s">
        <v>529</v>
      </c>
      <c r="I243" s="1292">
        <v>173240</v>
      </c>
      <c r="J243" s="1414" t="s">
        <v>529</v>
      </c>
      <c r="K243" s="1415" t="s">
        <v>139</v>
      </c>
      <c r="L243" s="1289">
        <v>0</v>
      </c>
      <c r="M243" s="1289">
        <v>0</v>
      </c>
    </row>
    <row r="244" spans="1:13">
      <c r="A244" s="1416"/>
      <c r="B244" s="1417" t="s">
        <v>424</v>
      </c>
      <c r="C244" s="1417"/>
      <c r="D244" s="1417"/>
      <c r="E244" s="1417"/>
      <c r="F244" s="1418" t="s">
        <v>837</v>
      </c>
      <c r="G244" s="1419" t="s">
        <v>838</v>
      </c>
      <c r="H244" s="1417"/>
      <c r="I244" s="1293"/>
      <c r="J244" s="1420"/>
      <c r="K244" s="1421"/>
      <c r="L244" s="1291"/>
      <c r="M244" s="1291"/>
    </row>
    <row r="245" spans="1:13">
      <c r="A245" s="1409">
        <v>120</v>
      </c>
      <c r="B245" s="1426" t="s">
        <v>423</v>
      </c>
      <c r="C245" s="1411" t="s">
        <v>761</v>
      </c>
      <c r="D245" s="1411">
        <v>0.5</v>
      </c>
      <c r="E245" s="1411" t="s">
        <v>531</v>
      </c>
      <c r="F245" s="1412" t="s">
        <v>834</v>
      </c>
      <c r="G245" s="1413" t="s">
        <v>835</v>
      </c>
      <c r="H245" s="1411" t="s">
        <v>529</v>
      </c>
      <c r="I245" s="1292">
        <v>231975</v>
      </c>
      <c r="J245" s="1414" t="s">
        <v>529</v>
      </c>
      <c r="K245" s="1415" t="s">
        <v>139</v>
      </c>
      <c r="L245" s="1289">
        <v>0</v>
      </c>
      <c r="M245" s="1289">
        <v>0</v>
      </c>
    </row>
    <row r="246" spans="1:13">
      <c r="A246" s="1416"/>
      <c r="B246" s="1417" t="s">
        <v>425</v>
      </c>
      <c r="C246" s="1417"/>
      <c r="D246" s="1417"/>
      <c r="E246" s="1417"/>
      <c r="F246" s="1418" t="s">
        <v>837</v>
      </c>
      <c r="G246" s="1419" t="s">
        <v>838</v>
      </c>
      <c r="H246" s="1417"/>
      <c r="I246" s="1293"/>
      <c r="J246" s="1420"/>
      <c r="K246" s="1421"/>
      <c r="L246" s="1291"/>
      <c r="M246" s="1291"/>
    </row>
    <row r="247" spans="1:13">
      <c r="A247" s="1409">
        <v>121</v>
      </c>
      <c r="B247" s="1426" t="s">
        <v>423</v>
      </c>
      <c r="C247" s="1411" t="s">
        <v>926</v>
      </c>
      <c r="D247" s="1411">
        <v>1</v>
      </c>
      <c r="E247" s="1411" t="s">
        <v>531</v>
      </c>
      <c r="F247" s="1412" t="s">
        <v>834</v>
      </c>
      <c r="G247" s="1413" t="s">
        <v>835</v>
      </c>
      <c r="H247" s="1411" t="s">
        <v>529</v>
      </c>
      <c r="I247" s="1292">
        <v>15803</v>
      </c>
      <c r="J247" s="1414" t="s">
        <v>529</v>
      </c>
      <c r="K247" s="1415" t="s">
        <v>91</v>
      </c>
      <c r="L247" s="1289">
        <v>0</v>
      </c>
      <c r="M247" s="1289">
        <v>0</v>
      </c>
    </row>
    <row r="248" spans="1:13">
      <c r="A248" s="1416"/>
      <c r="B248" s="1417" t="s">
        <v>426</v>
      </c>
      <c r="C248" s="1417"/>
      <c r="D248" s="1417"/>
      <c r="E248" s="1417"/>
      <c r="F248" s="1418" t="s">
        <v>365</v>
      </c>
      <c r="G248" s="1419" t="s">
        <v>838</v>
      </c>
      <c r="H248" s="1417"/>
      <c r="I248" s="1293"/>
      <c r="J248" s="1420"/>
      <c r="K248" s="1421"/>
      <c r="L248" s="1291"/>
      <c r="M248" s="1291"/>
    </row>
    <row r="249" spans="1:13">
      <c r="A249" s="1409">
        <v>122</v>
      </c>
      <c r="B249" s="1426" t="s">
        <v>423</v>
      </c>
      <c r="C249" s="1411" t="s">
        <v>530</v>
      </c>
      <c r="D249" s="1411">
        <v>1</v>
      </c>
      <c r="E249" s="1411" t="s">
        <v>531</v>
      </c>
      <c r="F249" s="1412" t="s">
        <v>834</v>
      </c>
      <c r="G249" s="1413" t="s">
        <v>835</v>
      </c>
      <c r="H249" s="1411" t="s">
        <v>529</v>
      </c>
      <c r="I249" s="1292">
        <v>2798</v>
      </c>
      <c r="J249" s="1414" t="s">
        <v>529</v>
      </c>
      <c r="K249" s="1415" t="s">
        <v>91</v>
      </c>
      <c r="L249" s="1289">
        <v>0</v>
      </c>
      <c r="M249" s="1289">
        <v>0</v>
      </c>
    </row>
    <row r="250" spans="1:13">
      <c r="A250" s="1416"/>
      <c r="B250" s="1417" t="s">
        <v>427</v>
      </c>
      <c r="C250" s="1417"/>
      <c r="D250" s="1417"/>
      <c r="E250" s="1417"/>
      <c r="F250" s="1418" t="s">
        <v>365</v>
      </c>
      <c r="G250" s="1419" t="s">
        <v>838</v>
      </c>
      <c r="H250" s="1417"/>
      <c r="I250" s="1293"/>
      <c r="J250" s="1420"/>
      <c r="K250" s="1421"/>
      <c r="L250" s="1291"/>
      <c r="M250" s="1291"/>
    </row>
    <row r="251" spans="1:13">
      <c r="A251" s="1409">
        <v>123</v>
      </c>
      <c r="B251" s="1426" t="s">
        <v>423</v>
      </c>
      <c r="C251" s="1411" t="s">
        <v>530</v>
      </c>
      <c r="D251" s="1411">
        <v>1</v>
      </c>
      <c r="E251" s="1411" t="s">
        <v>531</v>
      </c>
      <c r="F251" s="1412" t="s">
        <v>834</v>
      </c>
      <c r="G251" s="1413" t="s">
        <v>835</v>
      </c>
      <c r="H251" s="1411" t="s">
        <v>529</v>
      </c>
      <c r="I251" s="1292">
        <v>1922</v>
      </c>
      <c r="J251" s="1414" t="s">
        <v>529</v>
      </c>
      <c r="K251" s="1415" t="s">
        <v>91</v>
      </c>
      <c r="L251" s="1289">
        <v>0</v>
      </c>
      <c r="M251" s="1289">
        <v>0</v>
      </c>
    </row>
    <row r="252" spans="1:13">
      <c r="A252" s="1416"/>
      <c r="B252" s="1417" t="s">
        <v>428</v>
      </c>
      <c r="C252" s="1417"/>
      <c r="D252" s="1417"/>
      <c r="E252" s="1417"/>
      <c r="F252" s="1418" t="s">
        <v>365</v>
      </c>
      <c r="G252" s="1419" t="s">
        <v>838</v>
      </c>
      <c r="H252" s="1417"/>
      <c r="I252" s="1293"/>
      <c r="J252" s="1420"/>
      <c r="K252" s="1421"/>
      <c r="L252" s="1291"/>
      <c r="M252" s="1291"/>
    </row>
    <row r="253" spans="1:13">
      <c r="A253" s="1409">
        <v>124</v>
      </c>
      <c r="B253" s="1426" t="s">
        <v>423</v>
      </c>
      <c r="C253" s="1411" t="s">
        <v>530</v>
      </c>
      <c r="D253" s="1411">
        <v>1</v>
      </c>
      <c r="E253" s="1411" t="s">
        <v>531</v>
      </c>
      <c r="F253" s="1412" t="s">
        <v>834</v>
      </c>
      <c r="G253" s="1413" t="s">
        <v>835</v>
      </c>
      <c r="H253" s="1411" t="s">
        <v>529</v>
      </c>
      <c r="I253" s="1292">
        <v>1979</v>
      </c>
      <c r="J253" s="1414" t="s">
        <v>529</v>
      </c>
      <c r="K253" s="1415" t="s">
        <v>91</v>
      </c>
      <c r="L253" s="1289">
        <v>0</v>
      </c>
      <c r="M253" s="1289">
        <v>0</v>
      </c>
    </row>
    <row r="254" spans="1:13">
      <c r="A254" s="1416"/>
      <c r="B254" s="1417" t="s">
        <v>429</v>
      </c>
      <c r="C254" s="1417"/>
      <c r="D254" s="1417"/>
      <c r="E254" s="1417"/>
      <c r="F254" s="1418" t="s">
        <v>365</v>
      </c>
      <c r="G254" s="1419" t="s">
        <v>838</v>
      </c>
      <c r="H254" s="1417"/>
      <c r="I254" s="1293"/>
      <c r="J254" s="1420"/>
      <c r="K254" s="1421"/>
      <c r="L254" s="1291"/>
      <c r="M254" s="1291"/>
    </row>
    <row r="255" spans="1:13">
      <c r="A255" s="1409">
        <v>125</v>
      </c>
      <c r="B255" s="1426" t="s">
        <v>423</v>
      </c>
      <c r="C255" s="1411" t="s">
        <v>530</v>
      </c>
      <c r="D255" s="1411">
        <v>1</v>
      </c>
      <c r="E255" s="1411" t="s">
        <v>531</v>
      </c>
      <c r="F255" s="1412" t="s">
        <v>834</v>
      </c>
      <c r="G255" s="1413" t="s">
        <v>835</v>
      </c>
      <c r="H255" s="1411" t="s">
        <v>529</v>
      </c>
      <c r="I255" s="1292">
        <v>5381</v>
      </c>
      <c r="J255" s="1414" t="s">
        <v>529</v>
      </c>
      <c r="K255" s="1415" t="s">
        <v>91</v>
      </c>
      <c r="L255" s="1289">
        <v>0</v>
      </c>
      <c r="M255" s="1289">
        <v>0</v>
      </c>
    </row>
    <row r="256" spans="1:13">
      <c r="A256" s="1416"/>
      <c r="B256" s="1417" t="s">
        <v>430</v>
      </c>
      <c r="C256" s="1417"/>
      <c r="D256" s="1417"/>
      <c r="E256" s="1417"/>
      <c r="F256" s="1418" t="s">
        <v>365</v>
      </c>
      <c r="G256" s="1419" t="s">
        <v>838</v>
      </c>
      <c r="H256" s="1417"/>
      <c r="I256" s="1293"/>
      <c r="J256" s="1420"/>
      <c r="K256" s="1421"/>
      <c r="L256" s="1291"/>
      <c r="M256" s="1291"/>
    </row>
    <row r="257" spans="1:13">
      <c r="A257" s="1409">
        <v>126</v>
      </c>
      <c r="B257" s="1426" t="s">
        <v>423</v>
      </c>
      <c r="C257" s="1411" t="s">
        <v>530</v>
      </c>
      <c r="D257" s="1411">
        <v>1</v>
      </c>
      <c r="E257" s="1411" t="s">
        <v>531</v>
      </c>
      <c r="F257" s="1412" t="s">
        <v>834</v>
      </c>
      <c r="G257" s="1413" t="s">
        <v>835</v>
      </c>
      <c r="H257" s="1411" t="s">
        <v>529</v>
      </c>
      <c r="I257" s="1292">
        <v>2111</v>
      </c>
      <c r="J257" s="1414" t="s">
        <v>529</v>
      </c>
      <c r="K257" s="1415" t="s">
        <v>91</v>
      </c>
      <c r="L257" s="1289">
        <v>0</v>
      </c>
      <c r="M257" s="1289">
        <v>0</v>
      </c>
    </row>
    <row r="258" spans="1:13">
      <c r="A258" s="1416"/>
      <c r="B258" s="1417" t="s">
        <v>431</v>
      </c>
      <c r="C258" s="1417"/>
      <c r="D258" s="1417"/>
      <c r="E258" s="1417"/>
      <c r="F258" s="1418" t="s">
        <v>365</v>
      </c>
      <c r="G258" s="1419" t="s">
        <v>838</v>
      </c>
      <c r="H258" s="1417"/>
      <c r="I258" s="1293"/>
      <c r="J258" s="1420"/>
      <c r="K258" s="1421"/>
      <c r="L258" s="1291"/>
      <c r="M258" s="1291"/>
    </row>
    <row r="259" spans="1:13">
      <c r="A259" s="1409">
        <v>127</v>
      </c>
      <c r="B259" s="1426" t="s">
        <v>432</v>
      </c>
      <c r="C259" s="1411" t="s">
        <v>530</v>
      </c>
      <c r="D259" s="1411">
        <v>1</v>
      </c>
      <c r="E259" s="1411" t="s">
        <v>531</v>
      </c>
      <c r="F259" s="1412" t="s">
        <v>834</v>
      </c>
      <c r="G259" s="1413" t="s">
        <v>835</v>
      </c>
      <c r="H259" s="1411" t="s">
        <v>529</v>
      </c>
      <c r="I259" s="1292">
        <v>259</v>
      </c>
      <c r="J259" s="1414" t="s">
        <v>529</v>
      </c>
      <c r="K259" s="1415" t="s">
        <v>91</v>
      </c>
      <c r="L259" s="1289">
        <v>0</v>
      </c>
      <c r="M259" s="1289">
        <v>0</v>
      </c>
    </row>
    <row r="260" spans="1:13">
      <c r="A260" s="1416"/>
      <c r="B260" s="1417" t="s">
        <v>433</v>
      </c>
      <c r="C260" s="1417"/>
      <c r="D260" s="1417"/>
      <c r="E260" s="1417"/>
      <c r="F260" s="1418" t="s">
        <v>365</v>
      </c>
      <c r="G260" s="1419" t="s">
        <v>838</v>
      </c>
      <c r="H260" s="1417"/>
      <c r="I260" s="1293"/>
      <c r="J260" s="1420"/>
      <c r="K260" s="1421"/>
      <c r="L260" s="1291"/>
      <c r="M260" s="1291"/>
    </row>
    <row r="261" spans="1:13">
      <c r="A261" s="1409">
        <v>128</v>
      </c>
      <c r="B261" s="1426" t="s">
        <v>434</v>
      </c>
      <c r="C261" s="1411" t="s">
        <v>761</v>
      </c>
      <c r="D261" s="1411">
        <v>0.5</v>
      </c>
      <c r="E261" s="1411" t="s">
        <v>531</v>
      </c>
      <c r="F261" s="1412" t="s">
        <v>834</v>
      </c>
      <c r="G261" s="1413" t="s">
        <v>835</v>
      </c>
      <c r="H261" s="1411" t="s">
        <v>529</v>
      </c>
      <c r="I261" s="1292">
        <v>8748</v>
      </c>
      <c r="J261" s="1414" t="s">
        <v>529</v>
      </c>
      <c r="K261" s="1415" t="s">
        <v>139</v>
      </c>
      <c r="L261" s="1289">
        <v>0</v>
      </c>
      <c r="M261" s="1289">
        <v>0</v>
      </c>
    </row>
    <row r="262" spans="1:13">
      <c r="A262" s="1416"/>
      <c r="B262" s="1417" t="s">
        <v>418</v>
      </c>
      <c r="C262" s="1417"/>
      <c r="D262" s="1417"/>
      <c r="E262" s="1417"/>
      <c r="F262" s="1418" t="s">
        <v>837</v>
      </c>
      <c r="G262" s="1419" t="s">
        <v>838</v>
      </c>
      <c r="H262" s="1417"/>
      <c r="I262" s="1293"/>
      <c r="J262" s="1420"/>
      <c r="K262" s="1421"/>
      <c r="L262" s="1291"/>
      <c r="M262" s="1291"/>
    </row>
    <row r="263" spans="1:13">
      <c r="A263" s="1409">
        <v>129</v>
      </c>
      <c r="B263" s="1426" t="s">
        <v>434</v>
      </c>
      <c r="C263" s="1411" t="s">
        <v>761</v>
      </c>
      <c r="D263" s="1411">
        <v>0.5</v>
      </c>
      <c r="E263" s="1411" t="s">
        <v>531</v>
      </c>
      <c r="F263" s="1412" t="s">
        <v>834</v>
      </c>
      <c r="G263" s="1413" t="s">
        <v>835</v>
      </c>
      <c r="H263" s="1411" t="s">
        <v>529</v>
      </c>
      <c r="I263" s="1292">
        <v>7826</v>
      </c>
      <c r="J263" s="1414" t="s">
        <v>529</v>
      </c>
      <c r="K263" s="1415" t="s">
        <v>139</v>
      </c>
      <c r="L263" s="1289">
        <v>0</v>
      </c>
      <c r="M263" s="1289">
        <v>0</v>
      </c>
    </row>
    <row r="264" spans="1:13">
      <c r="A264" s="1416"/>
      <c r="B264" s="1417" t="s">
        <v>419</v>
      </c>
      <c r="C264" s="1417"/>
      <c r="D264" s="1417"/>
      <c r="E264" s="1417"/>
      <c r="F264" s="1418" t="s">
        <v>837</v>
      </c>
      <c r="G264" s="1419" t="s">
        <v>838</v>
      </c>
      <c r="H264" s="1417"/>
      <c r="I264" s="1293"/>
      <c r="J264" s="1420"/>
      <c r="K264" s="1421"/>
      <c r="L264" s="1291"/>
      <c r="M264" s="1291"/>
    </row>
    <row r="265" spans="1:13">
      <c r="A265" s="1409">
        <v>130</v>
      </c>
      <c r="B265" s="1426" t="s">
        <v>434</v>
      </c>
      <c r="C265" s="1411" t="s">
        <v>530</v>
      </c>
      <c r="D265" s="1411">
        <v>1</v>
      </c>
      <c r="E265" s="1411" t="s">
        <v>531</v>
      </c>
      <c r="F265" s="1412" t="s">
        <v>834</v>
      </c>
      <c r="G265" s="1413" t="s">
        <v>835</v>
      </c>
      <c r="H265" s="1411" t="s">
        <v>529</v>
      </c>
      <c r="I265" s="1292">
        <v>0</v>
      </c>
      <c r="J265" s="1414" t="s">
        <v>529</v>
      </c>
      <c r="K265" s="1415" t="s">
        <v>91</v>
      </c>
      <c r="L265" s="1289">
        <v>0</v>
      </c>
      <c r="M265" s="1289">
        <v>0</v>
      </c>
    </row>
    <row r="266" spans="1:13">
      <c r="A266" s="1416"/>
      <c r="B266" s="1417" t="s">
        <v>435</v>
      </c>
      <c r="C266" s="1417"/>
      <c r="D266" s="1417"/>
      <c r="E266" s="1417"/>
      <c r="F266" s="1418" t="s">
        <v>365</v>
      </c>
      <c r="G266" s="1419" t="s">
        <v>838</v>
      </c>
      <c r="H266" s="1417"/>
      <c r="I266" s="1293"/>
      <c r="J266" s="1420"/>
      <c r="K266" s="1421"/>
      <c r="L266" s="1291"/>
      <c r="M266" s="1291"/>
    </row>
    <row r="267" spans="1:13">
      <c r="A267" s="1428">
        <v>131</v>
      </c>
      <c r="B267" s="1429" t="s">
        <v>436</v>
      </c>
      <c r="C267" s="1411" t="s">
        <v>530</v>
      </c>
      <c r="D267" s="1430">
        <v>1</v>
      </c>
      <c r="E267" s="1411" t="s">
        <v>531</v>
      </c>
      <c r="F267" s="1412" t="s">
        <v>820</v>
      </c>
      <c r="G267" s="1413" t="s">
        <v>821</v>
      </c>
      <c r="H267" s="1411" t="s">
        <v>529</v>
      </c>
      <c r="I267" s="1297">
        <v>112</v>
      </c>
      <c r="J267" s="1414" t="s">
        <v>529</v>
      </c>
      <c r="K267" s="1415" t="s">
        <v>139</v>
      </c>
      <c r="L267" s="1289">
        <v>0</v>
      </c>
      <c r="M267" s="1289">
        <v>0</v>
      </c>
    </row>
    <row r="268" spans="1:13">
      <c r="A268" s="1431"/>
      <c r="B268" s="1421" t="s">
        <v>437</v>
      </c>
      <c r="C268" s="1421"/>
      <c r="D268" s="1432"/>
      <c r="E268" s="1417"/>
      <c r="F268" s="1418" t="s">
        <v>823</v>
      </c>
      <c r="G268" s="1419"/>
      <c r="H268" s="1421"/>
      <c r="I268" s="1298"/>
      <c r="J268" s="1420"/>
      <c r="K268" s="1421"/>
      <c r="L268" s="1291"/>
      <c r="M268" s="1291"/>
    </row>
    <row r="269" spans="1:13">
      <c r="A269" s="1428">
        <v>132</v>
      </c>
      <c r="B269" s="1429" t="s">
        <v>436</v>
      </c>
      <c r="C269" s="1411" t="s">
        <v>530</v>
      </c>
      <c r="D269" s="1411">
        <v>1</v>
      </c>
      <c r="E269" s="1411" t="s">
        <v>531</v>
      </c>
      <c r="F269" s="1412" t="s">
        <v>820</v>
      </c>
      <c r="G269" s="1413" t="s">
        <v>821</v>
      </c>
      <c r="H269" s="1411" t="s">
        <v>529</v>
      </c>
      <c r="I269" s="1297">
        <v>1723</v>
      </c>
      <c r="J269" s="1414" t="s">
        <v>529</v>
      </c>
      <c r="K269" s="1415" t="s">
        <v>91</v>
      </c>
      <c r="L269" s="1289">
        <v>0</v>
      </c>
      <c r="M269" s="1289">
        <v>0</v>
      </c>
    </row>
    <row r="270" spans="1:13">
      <c r="A270" s="1431"/>
      <c r="B270" s="1421" t="s">
        <v>438</v>
      </c>
      <c r="C270" s="1421"/>
      <c r="D270" s="1421"/>
      <c r="E270" s="1417"/>
      <c r="F270" s="1418" t="s">
        <v>823</v>
      </c>
      <c r="G270" s="1419"/>
      <c r="H270" s="1421"/>
      <c r="I270" s="1298"/>
      <c r="J270" s="1420"/>
      <c r="K270" s="1421"/>
      <c r="L270" s="1291"/>
      <c r="M270" s="1291"/>
    </row>
    <row r="271" spans="1:13">
      <c r="A271" s="1428">
        <v>133</v>
      </c>
      <c r="B271" s="1429" t="s">
        <v>439</v>
      </c>
      <c r="C271" s="1411" t="s">
        <v>530</v>
      </c>
      <c r="D271" s="1411">
        <v>1</v>
      </c>
      <c r="E271" s="1429">
        <v>1</v>
      </c>
      <c r="F271" s="1429" t="s">
        <v>1077</v>
      </c>
      <c r="G271" s="1413" t="s">
        <v>122</v>
      </c>
      <c r="H271" s="1411" t="s">
        <v>529</v>
      </c>
      <c r="I271" s="1297">
        <v>159</v>
      </c>
      <c r="J271" s="1414" t="s">
        <v>529</v>
      </c>
      <c r="K271" s="1415" t="s">
        <v>91</v>
      </c>
      <c r="L271" s="1289">
        <v>0</v>
      </c>
      <c r="M271" s="1289">
        <v>0</v>
      </c>
    </row>
    <row r="272" spans="1:13">
      <c r="A272" s="1431"/>
      <c r="B272" s="1421" t="s">
        <v>440</v>
      </c>
      <c r="C272" s="1421"/>
      <c r="D272" s="1421"/>
      <c r="E272" s="1421"/>
      <c r="F272" s="1421"/>
      <c r="G272" s="1419" t="s">
        <v>141</v>
      </c>
      <c r="H272" s="1421"/>
      <c r="I272" s="1298"/>
      <c r="J272" s="1420"/>
      <c r="K272" s="1421"/>
      <c r="L272" s="1291"/>
      <c r="M272" s="1291"/>
    </row>
    <row r="273" spans="1:13">
      <c r="A273" s="1428">
        <v>134</v>
      </c>
      <c r="B273" s="1429" t="s">
        <v>441</v>
      </c>
      <c r="C273" s="1411" t="s">
        <v>530</v>
      </c>
      <c r="D273" s="1411">
        <v>1</v>
      </c>
      <c r="E273" s="1411" t="s">
        <v>531</v>
      </c>
      <c r="F273" s="1412" t="s">
        <v>820</v>
      </c>
      <c r="G273" s="1413" t="s">
        <v>821</v>
      </c>
      <c r="H273" s="1411" t="s">
        <v>529</v>
      </c>
      <c r="I273" s="1297">
        <v>822</v>
      </c>
      <c r="J273" s="1414" t="s">
        <v>529</v>
      </c>
      <c r="K273" s="1415" t="s">
        <v>91</v>
      </c>
      <c r="L273" s="1289">
        <v>0</v>
      </c>
      <c r="M273" s="1289">
        <v>0</v>
      </c>
    </row>
    <row r="274" spans="1:13">
      <c r="A274" s="1431"/>
      <c r="B274" s="1421" t="s">
        <v>442</v>
      </c>
      <c r="C274" s="1421"/>
      <c r="D274" s="1421"/>
      <c r="E274" s="1417"/>
      <c r="F274" s="1418" t="s">
        <v>823</v>
      </c>
      <c r="G274" s="1419"/>
      <c r="H274" s="1421"/>
      <c r="I274" s="1298"/>
      <c r="J274" s="1420"/>
      <c r="K274" s="1421"/>
      <c r="L274" s="1291"/>
      <c r="M274" s="1291"/>
    </row>
    <row r="275" spans="1:13">
      <c r="A275" s="1428">
        <v>135</v>
      </c>
      <c r="B275" s="1429" t="s">
        <v>443</v>
      </c>
      <c r="C275" s="1411" t="s">
        <v>530</v>
      </c>
      <c r="D275" s="1411">
        <v>1</v>
      </c>
      <c r="E275" s="1411" t="s">
        <v>531</v>
      </c>
      <c r="F275" s="1412" t="s">
        <v>820</v>
      </c>
      <c r="G275" s="1413" t="s">
        <v>821</v>
      </c>
      <c r="H275" s="1411" t="s">
        <v>529</v>
      </c>
      <c r="I275" s="1297">
        <v>393</v>
      </c>
      <c r="J275" s="1414" t="s">
        <v>529</v>
      </c>
      <c r="K275" s="1415" t="s">
        <v>91</v>
      </c>
      <c r="L275" s="1289">
        <v>0</v>
      </c>
      <c r="M275" s="1289">
        <v>0</v>
      </c>
    </row>
    <row r="276" spans="1:13">
      <c r="A276" s="1296"/>
      <c r="B276" s="1421" t="s">
        <v>444</v>
      </c>
      <c r="C276" s="1421"/>
      <c r="D276" s="1421"/>
      <c r="E276" s="1417"/>
      <c r="F276" s="1418" t="s">
        <v>823</v>
      </c>
      <c r="G276" s="1419"/>
      <c r="H276" s="1421"/>
      <c r="I276" s="1298"/>
      <c r="J276" s="1420"/>
      <c r="K276" s="1421"/>
      <c r="L276" s="1291"/>
      <c r="M276" s="1291"/>
    </row>
    <row r="277" spans="1:13">
      <c r="A277" s="1433">
        <v>136</v>
      </c>
      <c r="B277" s="1429" t="s">
        <v>445</v>
      </c>
      <c r="C277" s="1411" t="s">
        <v>530</v>
      </c>
      <c r="D277" s="1411">
        <v>1</v>
      </c>
      <c r="E277" s="1411" t="s">
        <v>531</v>
      </c>
      <c r="F277" s="1412" t="s">
        <v>820</v>
      </c>
      <c r="G277" s="1413" t="s">
        <v>821</v>
      </c>
      <c r="H277" s="1411" t="s">
        <v>529</v>
      </c>
      <c r="I277" s="1297">
        <v>41</v>
      </c>
      <c r="J277" s="1414" t="s">
        <v>529</v>
      </c>
      <c r="K277" s="1415" t="s">
        <v>91</v>
      </c>
      <c r="L277" s="1289">
        <v>0</v>
      </c>
      <c r="M277" s="1289">
        <v>0</v>
      </c>
    </row>
    <row r="278" spans="1:13">
      <c r="A278" s="1433"/>
      <c r="B278" s="1421" t="s">
        <v>444</v>
      </c>
      <c r="C278" s="1421"/>
      <c r="D278" s="1421"/>
      <c r="E278" s="1417"/>
      <c r="F278" s="1418" t="s">
        <v>823</v>
      </c>
      <c r="G278" s="1419"/>
      <c r="H278" s="1421"/>
      <c r="I278" s="1298"/>
      <c r="J278" s="1420"/>
      <c r="K278" s="1421"/>
      <c r="L278" s="1291"/>
      <c r="M278" s="1291"/>
    </row>
    <row r="279" spans="1:13">
      <c r="A279" s="1428">
        <v>137</v>
      </c>
      <c r="B279" s="1429" t="s">
        <v>446</v>
      </c>
      <c r="C279" s="1411" t="s">
        <v>530</v>
      </c>
      <c r="D279" s="1411">
        <v>1</v>
      </c>
      <c r="E279" s="1411" t="s">
        <v>531</v>
      </c>
      <c r="F279" s="1412" t="s">
        <v>820</v>
      </c>
      <c r="G279" s="1413" t="s">
        <v>821</v>
      </c>
      <c r="H279" s="1411" t="s">
        <v>529</v>
      </c>
      <c r="I279" s="1297">
        <v>135</v>
      </c>
      <c r="J279" s="1414" t="s">
        <v>529</v>
      </c>
      <c r="K279" s="1415" t="s">
        <v>91</v>
      </c>
      <c r="L279" s="1289">
        <v>0</v>
      </c>
      <c r="M279" s="1289">
        <v>0</v>
      </c>
    </row>
    <row r="280" spans="1:13">
      <c r="A280" s="1431"/>
      <c r="B280" s="1421" t="s">
        <v>442</v>
      </c>
      <c r="C280" s="1421"/>
      <c r="D280" s="1421"/>
      <c r="E280" s="1417"/>
      <c r="F280" s="1418" t="s">
        <v>823</v>
      </c>
      <c r="G280" s="1419"/>
      <c r="H280" s="1421"/>
      <c r="I280" s="1298"/>
      <c r="J280" s="1420"/>
      <c r="K280" s="1421"/>
      <c r="L280" s="1291"/>
      <c r="M280" s="1291"/>
    </row>
    <row r="281" spans="1:13">
      <c r="A281" s="1428">
        <v>138</v>
      </c>
      <c r="B281" s="1429" t="s">
        <v>447</v>
      </c>
      <c r="C281" s="1411" t="s">
        <v>530</v>
      </c>
      <c r="D281" s="1411">
        <v>1</v>
      </c>
      <c r="E281" s="1411" t="s">
        <v>531</v>
      </c>
      <c r="F281" s="1412" t="s">
        <v>820</v>
      </c>
      <c r="G281" s="1413" t="s">
        <v>821</v>
      </c>
      <c r="H281" s="1411" t="s">
        <v>529</v>
      </c>
      <c r="I281" s="1297">
        <v>223</v>
      </c>
      <c r="J281" s="1414" t="s">
        <v>529</v>
      </c>
      <c r="K281" s="1415" t="s">
        <v>91</v>
      </c>
      <c r="L281" s="1289">
        <v>0</v>
      </c>
      <c r="M281" s="1289">
        <v>0</v>
      </c>
    </row>
    <row r="282" spans="1:13">
      <c r="A282" s="1431"/>
      <c r="B282" s="1421" t="s">
        <v>444</v>
      </c>
      <c r="C282" s="1421"/>
      <c r="D282" s="1421"/>
      <c r="E282" s="1417"/>
      <c r="F282" s="1418" t="s">
        <v>823</v>
      </c>
      <c r="G282" s="1419"/>
      <c r="H282" s="1421"/>
      <c r="I282" s="1298"/>
      <c r="J282" s="1420"/>
      <c r="K282" s="1421"/>
      <c r="L282" s="1291"/>
      <c r="M282" s="1291"/>
    </row>
    <row r="283" spans="1:13">
      <c r="A283" s="1428">
        <v>139</v>
      </c>
      <c r="B283" s="1429" t="s">
        <v>448</v>
      </c>
      <c r="C283" s="1429" t="s">
        <v>990</v>
      </c>
      <c r="D283" s="1429">
        <v>1</v>
      </c>
      <c r="E283" s="1411" t="s">
        <v>531</v>
      </c>
      <c r="F283" s="1412" t="s">
        <v>834</v>
      </c>
      <c r="G283" s="1413" t="s">
        <v>835</v>
      </c>
      <c r="H283" s="1411" t="s">
        <v>529</v>
      </c>
      <c r="I283" s="1297">
        <v>425</v>
      </c>
      <c r="J283" s="1414" t="s">
        <v>529</v>
      </c>
      <c r="K283" s="1415" t="s">
        <v>91</v>
      </c>
      <c r="L283" s="1289">
        <v>0</v>
      </c>
      <c r="M283" s="1289">
        <v>0</v>
      </c>
    </row>
    <row r="284" spans="1:13">
      <c r="A284" s="1431"/>
      <c r="B284" s="1421" t="s">
        <v>451</v>
      </c>
      <c r="C284" s="1421"/>
      <c r="D284" s="1421"/>
      <c r="E284" s="1417"/>
      <c r="F284" s="1418" t="s">
        <v>837</v>
      </c>
      <c r="G284" s="1419" t="s">
        <v>838</v>
      </c>
      <c r="H284" s="1421"/>
      <c r="I284" s="1298"/>
      <c r="J284" s="1420"/>
      <c r="K284" s="1421"/>
      <c r="L284" s="1291"/>
      <c r="M284" s="1291"/>
    </row>
    <row r="285" spans="1:13" ht="25.5">
      <c r="A285" s="1428">
        <v>140</v>
      </c>
      <c r="B285" s="1429" t="s">
        <v>453</v>
      </c>
      <c r="C285" s="1429" t="s">
        <v>990</v>
      </c>
      <c r="D285" s="1429">
        <v>1</v>
      </c>
      <c r="E285" s="1429">
        <v>1</v>
      </c>
      <c r="F285" s="1429" t="s">
        <v>449</v>
      </c>
      <c r="G285" s="1434" t="s">
        <v>450</v>
      </c>
      <c r="H285" s="1411" t="s">
        <v>529</v>
      </c>
      <c r="I285" s="1297">
        <v>223</v>
      </c>
      <c r="J285" s="1414" t="s">
        <v>529</v>
      </c>
      <c r="K285" s="1415" t="s">
        <v>91</v>
      </c>
      <c r="L285" s="1289">
        <v>0</v>
      </c>
      <c r="M285" s="1289">
        <v>0</v>
      </c>
    </row>
    <row r="286" spans="1:13">
      <c r="A286" s="1431"/>
      <c r="B286" s="1421" t="s">
        <v>454</v>
      </c>
      <c r="C286" s="1421"/>
      <c r="D286" s="1421"/>
      <c r="E286" s="1421"/>
      <c r="F286" s="1421" t="s">
        <v>452</v>
      </c>
      <c r="G286" s="1435"/>
      <c r="H286" s="1421"/>
      <c r="I286" s="1298"/>
      <c r="J286" s="1420"/>
      <c r="K286" s="1421"/>
      <c r="L286" s="1291"/>
      <c r="M286" s="1291"/>
    </row>
    <row r="287" spans="1:13" ht="25.5">
      <c r="A287" s="1428">
        <v>141</v>
      </c>
      <c r="B287" s="1429" t="s">
        <v>455</v>
      </c>
      <c r="C287" s="1429" t="s">
        <v>990</v>
      </c>
      <c r="D287" s="1429">
        <v>1</v>
      </c>
      <c r="E287" s="1429">
        <v>1</v>
      </c>
      <c r="F287" s="1429" t="s">
        <v>449</v>
      </c>
      <c r="G287" s="1434" t="s">
        <v>450</v>
      </c>
      <c r="H287" s="1411" t="s">
        <v>529</v>
      </c>
      <c r="I287" s="1297">
        <v>152</v>
      </c>
      <c r="J287" s="1414" t="s">
        <v>529</v>
      </c>
      <c r="K287" s="1415" t="s">
        <v>91</v>
      </c>
      <c r="L287" s="1289">
        <v>0</v>
      </c>
      <c r="M287" s="1289">
        <v>0</v>
      </c>
    </row>
    <row r="288" spans="1:13">
      <c r="A288" s="1431"/>
      <c r="B288" s="1421" t="s">
        <v>456</v>
      </c>
      <c r="C288" s="1421"/>
      <c r="D288" s="1421"/>
      <c r="E288" s="1421"/>
      <c r="F288" s="1421" t="s">
        <v>452</v>
      </c>
      <c r="G288" s="1435"/>
      <c r="H288" s="1421"/>
      <c r="I288" s="1298"/>
      <c r="J288" s="1420"/>
      <c r="K288" s="1421"/>
      <c r="L288" s="1291"/>
      <c r="M288" s="1291"/>
    </row>
    <row r="289" spans="1:13">
      <c r="A289" s="1428">
        <v>142</v>
      </c>
      <c r="B289" s="1429" t="s">
        <v>457</v>
      </c>
      <c r="C289" s="1429" t="s">
        <v>990</v>
      </c>
      <c r="D289" s="1429">
        <v>1</v>
      </c>
      <c r="E289" s="1429">
        <v>1</v>
      </c>
      <c r="F289" s="1429" t="s">
        <v>1077</v>
      </c>
      <c r="G289" s="1413" t="s">
        <v>122</v>
      </c>
      <c r="H289" s="1411" t="s">
        <v>529</v>
      </c>
      <c r="I289" s="1297">
        <v>35</v>
      </c>
      <c r="J289" s="1414" t="s">
        <v>529</v>
      </c>
      <c r="K289" s="1415" t="s">
        <v>91</v>
      </c>
      <c r="L289" s="1289">
        <v>0</v>
      </c>
      <c r="M289" s="1289">
        <v>0</v>
      </c>
    </row>
    <row r="290" spans="1:13">
      <c r="A290" s="1431"/>
      <c r="B290" s="1421" t="s">
        <v>541</v>
      </c>
      <c r="C290" s="1421"/>
      <c r="D290" s="1421"/>
      <c r="E290" s="1421"/>
      <c r="F290" s="1421"/>
      <c r="G290" s="1419" t="s">
        <v>141</v>
      </c>
      <c r="H290" s="1421"/>
      <c r="I290" s="1298"/>
      <c r="J290" s="1420"/>
      <c r="K290" s="1421"/>
      <c r="L290" s="1291"/>
      <c r="M290" s="1291"/>
    </row>
    <row r="291" spans="1:13">
      <c r="A291" s="1428">
        <v>143</v>
      </c>
      <c r="B291" s="1429" t="s">
        <v>542</v>
      </c>
      <c r="C291" s="1429" t="s">
        <v>990</v>
      </c>
      <c r="D291" s="1429">
        <v>1</v>
      </c>
      <c r="E291" s="1429">
        <v>1</v>
      </c>
      <c r="F291" s="1429" t="s">
        <v>1148</v>
      </c>
      <c r="G291" s="1434" t="s">
        <v>1149</v>
      </c>
      <c r="H291" s="1411" t="s">
        <v>529</v>
      </c>
      <c r="I291" s="1297">
        <v>5</v>
      </c>
      <c r="J291" s="1414" t="s">
        <v>529</v>
      </c>
      <c r="K291" s="1415" t="s">
        <v>91</v>
      </c>
      <c r="L291" s="1289">
        <v>0</v>
      </c>
      <c r="M291" s="1289">
        <v>0</v>
      </c>
    </row>
    <row r="292" spans="1:13">
      <c r="A292" s="1431"/>
      <c r="B292" s="1421" t="s">
        <v>543</v>
      </c>
      <c r="C292" s="1421"/>
      <c r="D292" s="1421"/>
      <c r="E292" s="1421"/>
      <c r="F292" s="1421">
        <v>230</v>
      </c>
      <c r="G292" s="1435" t="s">
        <v>1150</v>
      </c>
      <c r="H292" s="1421"/>
      <c r="I292" s="1298"/>
      <c r="J292" s="1420"/>
      <c r="K292" s="1421"/>
      <c r="L292" s="1291"/>
      <c r="M292" s="1291"/>
    </row>
    <row r="293" spans="1:13">
      <c r="A293" s="1428">
        <v>144</v>
      </c>
      <c r="B293" s="1429" t="s">
        <v>544</v>
      </c>
      <c r="C293" s="1429" t="s">
        <v>990</v>
      </c>
      <c r="D293" s="1429">
        <v>1</v>
      </c>
      <c r="E293" s="1429">
        <v>1</v>
      </c>
      <c r="F293" s="1429" t="s">
        <v>1148</v>
      </c>
      <c r="G293" s="1434" t="s">
        <v>1149</v>
      </c>
      <c r="H293" s="1411" t="s">
        <v>529</v>
      </c>
      <c r="I293" s="1297">
        <v>11</v>
      </c>
      <c r="J293" s="1414" t="s">
        <v>529</v>
      </c>
      <c r="K293" s="1415" t="s">
        <v>91</v>
      </c>
      <c r="L293" s="1289">
        <v>0</v>
      </c>
      <c r="M293" s="1289">
        <v>0</v>
      </c>
    </row>
    <row r="294" spans="1:13">
      <c r="A294" s="1296"/>
      <c r="B294" s="1421" t="s">
        <v>543</v>
      </c>
      <c r="C294" s="1421"/>
      <c r="D294" s="1421"/>
      <c r="E294" s="1421"/>
      <c r="F294" s="1421">
        <v>230</v>
      </c>
      <c r="G294" s="1435" t="s">
        <v>1150</v>
      </c>
      <c r="H294" s="1421"/>
      <c r="I294" s="1298"/>
      <c r="J294" s="1420"/>
      <c r="K294" s="1421"/>
      <c r="L294" s="1291"/>
      <c r="M294" s="1291"/>
    </row>
    <row r="295" spans="1:13" ht="25.5">
      <c r="A295" s="1428">
        <v>145</v>
      </c>
      <c r="B295" s="1429" t="s">
        <v>545</v>
      </c>
      <c r="C295" s="1429" t="s">
        <v>990</v>
      </c>
      <c r="D295" s="1429">
        <v>1</v>
      </c>
      <c r="E295" s="1429">
        <v>1</v>
      </c>
      <c r="F295" s="1429" t="s">
        <v>1077</v>
      </c>
      <c r="G295" s="1413" t="s">
        <v>122</v>
      </c>
      <c r="H295" s="1411" t="s">
        <v>529</v>
      </c>
      <c r="I295" s="1297">
        <v>151</v>
      </c>
      <c r="J295" s="1414" t="s">
        <v>529</v>
      </c>
      <c r="K295" s="1415" t="s">
        <v>91</v>
      </c>
      <c r="L295" s="1299">
        <v>0</v>
      </c>
      <c r="M295" s="1289">
        <v>0</v>
      </c>
    </row>
    <row r="296" spans="1:13">
      <c r="A296" s="1431"/>
      <c r="B296" s="1421" t="s">
        <v>543</v>
      </c>
      <c r="C296" s="1421"/>
      <c r="D296" s="1421"/>
      <c r="E296" s="1421"/>
      <c r="F296" s="1421"/>
      <c r="G296" s="1419" t="s">
        <v>141</v>
      </c>
      <c r="H296" s="1421"/>
      <c r="I296" s="1298"/>
      <c r="J296" s="1420"/>
      <c r="K296" s="1421"/>
      <c r="L296" s="1299"/>
      <c r="M296" s="1291"/>
    </row>
    <row r="297" spans="1:13" ht="25.5">
      <c r="A297" s="1428">
        <v>146</v>
      </c>
      <c r="B297" s="1429" t="s">
        <v>546</v>
      </c>
      <c r="C297" s="1429" t="s">
        <v>299</v>
      </c>
      <c r="D297" s="1429">
        <v>1</v>
      </c>
      <c r="E297" s="1429">
        <v>1</v>
      </c>
      <c r="F297" s="1429" t="s">
        <v>1078</v>
      </c>
      <c r="G297" s="1434" t="s">
        <v>1079</v>
      </c>
      <c r="H297" s="1411" t="s">
        <v>529</v>
      </c>
      <c r="I297" s="1297">
        <v>4</v>
      </c>
      <c r="J297" s="1414" t="s">
        <v>529</v>
      </c>
      <c r="K297" s="1415" t="s">
        <v>91</v>
      </c>
      <c r="L297" s="1289">
        <v>0</v>
      </c>
      <c r="M297" s="1289">
        <v>0</v>
      </c>
    </row>
    <row r="298" spans="1:13">
      <c r="A298" s="1431"/>
      <c r="B298" s="1421" t="s">
        <v>1151</v>
      </c>
      <c r="C298" s="1421"/>
      <c r="D298" s="1421"/>
      <c r="E298" s="1421"/>
      <c r="F298" s="1421"/>
      <c r="G298" s="1435"/>
      <c r="H298" s="1421"/>
      <c r="I298" s="1298"/>
      <c r="J298" s="1420"/>
      <c r="K298" s="1421"/>
      <c r="L298" s="1291"/>
      <c r="M298" s="1291"/>
    </row>
    <row r="299" spans="1:13" ht="25.5">
      <c r="A299" s="1428">
        <v>147</v>
      </c>
      <c r="B299" s="1429" t="s">
        <v>547</v>
      </c>
      <c r="C299" s="1429" t="s">
        <v>990</v>
      </c>
      <c r="D299" s="1429">
        <v>1</v>
      </c>
      <c r="E299" s="1429">
        <v>1</v>
      </c>
      <c r="F299" s="1429" t="s">
        <v>1077</v>
      </c>
      <c r="G299" s="1413" t="s">
        <v>122</v>
      </c>
      <c r="H299" s="1411" t="s">
        <v>529</v>
      </c>
      <c r="I299" s="1297">
        <v>32</v>
      </c>
      <c r="J299" s="1414" t="s">
        <v>529</v>
      </c>
      <c r="K299" s="1415" t="s">
        <v>91</v>
      </c>
      <c r="L299" s="1289">
        <v>0</v>
      </c>
      <c r="M299" s="1289">
        <v>0</v>
      </c>
    </row>
    <row r="300" spans="1:13">
      <c r="A300" s="1431"/>
      <c r="B300" s="1421" t="s">
        <v>543</v>
      </c>
      <c r="C300" s="1421"/>
      <c r="D300" s="1421"/>
      <c r="E300" s="1421"/>
      <c r="F300" s="1421"/>
      <c r="G300" s="1419" t="s">
        <v>141</v>
      </c>
      <c r="H300" s="1421"/>
      <c r="I300" s="1298"/>
      <c r="J300" s="1420"/>
      <c r="K300" s="1421"/>
      <c r="L300" s="1291"/>
      <c r="M300" s="1291"/>
    </row>
    <row r="301" spans="1:13" ht="25.5">
      <c r="A301" s="1428">
        <v>148</v>
      </c>
      <c r="B301" s="1429" t="s">
        <v>548</v>
      </c>
      <c r="C301" s="1429" t="s">
        <v>990</v>
      </c>
      <c r="D301" s="1429">
        <v>1</v>
      </c>
      <c r="E301" s="1429">
        <v>1</v>
      </c>
      <c r="F301" s="1429" t="s">
        <v>1077</v>
      </c>
      <c r="G301" s="1413" t="s">
        <v>122</v>
      </c>
      <c r="H301" s="1411" t="s">
        <v>529</v>
      </c>
      <c r="I301" s="1297">
        <v>82</v>
      </c>
      <c r="J301" s="1414" t="s">
        <v>529</v>
      </c>
      <c r="K301" s="1415" t="s">
        <v>91</v>
      </c>
      <c r="L301" s="1289">
        <v>0</v>
      </c>
      <c r="M301" s="1289">
        <v>0</v>
      </c>
    </row>
    <row r="302" spans="1:13">
      <c r="A302" s="1431"/>
      <c r="B302" s="1421" t="s">
        <v>543</v>
      </c>
      <c r="C302" s="1421"/>
      <c r="D302" s="1421"/>
      <c r="E302" s="1421"/>
      <c r="F302" s="1421"/>
      <c r="G302" s="1419" t="s">
        <v>141</v>
      </c>
      <c r="H302" s="1421"/>
      <c r="I302" s="1298"/>
      <c r="J302" s="1420"/>
      <c r="K302" s="1421"/>
      <c r="L302" s="1291"/>
      <c r="M302" s="1291"/>
    </row>
    <row r="303" spans="1:13" ht="25.5">
      <c r="A303" s="1428">
        <v>149</v>
      </c>
      <c r="B303" s="1429" t="s">
        <v>549</v>
      </c>
      <c r="C303" s="1429" t="s">
        <v>990</v>
      </c>
      <c r="D303" s="1429">
        <v>1</v>
      </c>
      <c r="E303" s="1429">
        <v>1</v>
      </c>
      <c r="F303" s="1429" t="s">
        <v>1078</v>
      </c>
      <c r="G303" s="1434" t="s">
        <v>1079</v>
      </c>
      <c r="H303" s="1411" t="s">
        <v>529</v>
      </c>
      <c r="I303" s="1297">
        <v>9</v>
      </c>
      <c r="J303" s="1414" t="s">
        <v>529</v>
      </c>
      <c r="K303" s="1415" t="s">
        <v>91</v>
      </c>
      <c r="L303" s="1289">
        <v>0</v>
      </c>
      <c r="M303" s="1289">
        <v>0</v>
      </c>
    </row>
    <row r="304" spans="1:13">
      <c r="A304" s="1431"/>
      <c r="B304" s="1421" t="s">
        <v>543</v>
      </c>
      <c r="C304" s="1421"/>
      <c r="D304" s="1421"/>
      <c r="E304" s="1421"/>
      <c r="F304" s="1421"/>
      <c r="G304" s="1435"/>
      <c r="H304" s="1421"/>
      <c r="I304" s="1298"/>
      <c r="J304" s="1420"/>
      <c r="K304" s="1421"/>
      <c r="L304" s="1291"/>
      <c r="M304" s="1291"/>
    </row>
    <row r="305" spans="1:13">
      <c r="A305" s="1428">
        <v>150</v>
      </c>
      <c r="B305" s="1429" t="s">
        <v>550</v>
      </c>
      <c r="C305" s="1411" t="s">
        <v>530</v>
      </c>
      <c r="D305" s="1411">
        <v>1</v>
      </c>
      <c r="E305" s="1411" t="s">
        <v>531</v>
      </c>
      <c r="F305" s="1412" t="s">
        <v>820</v>
      </c>
      <c r="G305" s="1413" t="s">
        <v>821</v>
      </c>
      <c r="H305" s="1411" t="s">
        <v>529</v>
      </c>
      <c r="I305" s="1292">
        <v>500</v>
      </c>
      <c r="J305" s="1414" t="s">
        <v>529</v>
      </c>
      <c r="K305" s="1415" t="s">
        <v>91</v>
      </c>
      <c r="L305" s="1289">
        <v>0</v>
      </c>
      <c r="M305" s="1289">
        <v>0</v>
      </c>
    </row>
    <row r="306" spans="1:13">
      <c r="A306" s="1431"/>
      <c r="B306" s="1421" t="s">
        <v>551</v>
      </c>
      <c r="C306" s="1417"/>
      <c r="D306" s="1417"/>
      <c r="E306" s="1417"/>
      <c r="F306" s="1418" t="s">
        <v>823</v>
      </c>
      <c r="G306" s="1419"/>
      <c r="H306" s="1421"/>
      <c r="I306" s="1293"/>
      <c r="J306" s="1420"/>
      <c r="K306" s="1421"/>
      <c r="L306" s="1291"/>
      <c r="M306" s="1291"/>
    </row>
    <row r="307" spans="1:13" ht="25.5">
      <c r="A307" s="1428">
        <v>151</v>
      </c>
      <c r="B307" s="1429" t="s">
        <v>552</v>
      </c>
      <c r="C307" s="1429" t="s">
        <v>990</v>
      </c>
      <c r="D307" s="1429">
        <v>1</v>
      </c>
      <c r="E307" s="1429">
        <v>1</v>
      </c>
      <c r="F307" s="1429" t="s">
        <v>1077</v>
      </c>
      <c r="G307" s="1413" t="s">
        <v>122</v>
      </c>
      <c r="H307" s="1411" t="s">
        <v>529</v>
      </c>
      <c r="I307" s="1297">
        <v>16</v>
      </c>
      <c r="J307" s="1414" t="s">
        <v>529</v>
      </c>
      <c r="K307" s="1415" t="s">
        <v>91</v>
      </c>
      <c r="L307" s="1289">
        <v>0</v>
      </c>
      <c r="M307" s="1289">
        <v>0</v>
      </c>
    </row>
    <row r="308" spans="1:13">
      <c r="A308" s="1431"/>
      <c r="B308" s="1421" t="s">
        <v>543</v>
      </c>
      <c r="C308" s="1421"/>
      <c r="D308" s="1421"/>
      <c r="E308" s="1421"/>
      <c r="F308" s="1421"/>
      <c r="G308" s="1419" t="s">
        <v>141</v>
      </c>
      <c r="H308" s="1421"/>
      <c r="I308" s="1298"/>
      <c r="J308" s="1420"/>
      <c r="K308" s="1421"/>
      <c r="L308" s="1291"/>
      <c r="M308" s="1291"/>
    </row>
    <row r="309" spans="1:13" ht="25.5">
      <c r="A309" s="1428">
        <v>152</v>
      </c>
      <c r="B309" s="1429" t="s">
        <v>553</v>
      </c>
      <c r="C309" s="1429" t="s">
        <v>990</v>
      </c>
      <c r="D309" s="1429">
        <v>1</v>
      </c>
      <c r="E309" s="1429">
        <v>1</v>
      </c>
      <c r="F309" s="1429" t="s">
        <v>1077</v>
      </c>
      <c r="G309" s="1413" t="s">
        <v>122</v>
      </c>
      <c r="H309" s="1411" t="s">
        <v>529</v>
      </c>
      <c r="I309" s="1297">
        <v>108</v>
      </c>
      <c r="J309" s="1414" t="s">
        <v>529</v>
      </c>
      <c r="K309" s="1415" t="s">
        <v>91</v>
      </c>
      <c r="L309" s="1289">
        <v>0</v>
      </c>
      <c r="M309" s="1289">
        <v>0</v>
      </c>
    </row>
    <row r="310" spans="1:13">
      <c r="A310" s="1431"/>
      <c r="B310" s="1421" t="s">
        <v>543</v>
      </c>
      <c r="C310" s="1421"/>
      <c r="D310" s="1421"/>
      <c r="E310" s="1421"/>
      <c r="F310" s="1421"/>
      <c r="G310" s="1419" t="s">
        <v>141</v>
      </c>
      <c r="H310" s="1421"/>
      <c r="I310" s="1298"/>
      <c r="J310" s="1420"/>
      <c r="K310" s="1421"/>
      <c r="L310" s="1291"/>
      <c r="M310" s="1291"/>
    </row>
    <row r="311" spans="1:13">
      <c r="A311" s="1428">
        <v>153</v>
      </c>
      <c r="B311" s="1429" t="s">
        <v>554</v>
      </c>
      <c r="C311" s="1411" t="s">
        <v>530</v>
      </c>
      <c r="D311" s="1411">
        <v>1</v>
      </c>
      <c r="E311" s="1411" t="s">
        <v>531</v>
      </c>
      <c r="F311" s="1412" t="s">
        <v>834</v>
      </c>
      <c r="G311" s="1413" t="s">
        <v>555</v>
      </c>
      <c r="H311" s="1411" t="s">
        <v>529</v>
      </c>
      <c r="I311" s="1292">
        <v>0</v>
      </c>
      <c r="J311" s="1414" t="s">
        <v>529</v>
      </c>
      <c r="K311" s="1415" t="s">
        <v>91</v>
      </c>
      <c r="L311" s="1289">
        <v>0</v>
      </c>
      <c r="M311" s="1289">
        <v>0</v>
      </c>
    </row>
    <row r="312" spans="1:13">
      <c r="A312" s="1431"/>
      <c r="B312" s="1421" t="s">
        <v>556</v>
      </c>
      <c r="C312" s="1417"/>
      <c r="D312" s="1417"/>
      <c r="E312" s="1417"/>
      <c r="F312" s="1418" t="s">
        <v>557</v>
      </c>
      <c r="G312" s="1419" t="s">
        <v>838</v>
      </c>
      <c r="H312" s="1417"/>
      <c r="I312" s="1293"/>
      <c r="J312" s="1420"/>
      <c r="K312" s="1421"/>
      <c r="L312" s="1291"/>
      <c r="M312" s="1291"/>
    </row>
    <row r="313" spans="1:13">
      <c r="A313" s="1428">
        <v>154</v>
      </c>
      <c r="B313" s="1429" t="s">
        <v>558</v>
      </c>
      <c r="C313" s="1411" t="s">
        <v>530</v>
      </c>
      <c r="D313" s="1411">
        <v>1</v>
      </c>
      <c r="E313" s="1429">
        <v>1</v>
      </c>
      <c r="F313" s="1429" t="s">
        <v>1077</v>
      </c>
      <c r="G313" s="1413" t="s">
        <v>122</v>
      </c>
      <c r="H313" s="1411" t="s">
        <v>529</v>
      </c>
      <c r="I313" s="1292">
        <v>4</v>
      </c>
      <c r="J313" s="1414" t="s">
        <v>529</v>
      </c>
      <c r="K313" s="1415" t="s">
        <v>91</v>
      </c>
      <c r="L313" s="1289">
        <v>0</v>
      </c>
      <c r="M313" s="1289">
        <v>0</v>
      </c>
    </row>
    <row r="314" spans="1:13">
      <c r="A314" s="1431"/>
      <c r="B314" s="1421" t="s">
        <v>1152</v>
      </c>
      <c r="C314" s="1417"/>
      <c r="D314" s="1417"/>
      <c r="E314" s="1421"/>
      <c r="F314" s="1421"/>
      <c r="G314" s="1419" t="s">
        <v>141</v>
      </c>
      <c r="H314" s="1417"/>
      <c r="I314" s="1293"/>
      <c r="J314" s="1420"/>
      <c r="K314" s="1421"/>
      <c r="L314" s="1291"/>
      <c r="M314" s="1291"/>
    </row>
    <row r="315" spans="1:13">
      <c r="A315" s="1428">
        <v>155</v>
      </c>
      <c r="B315" s="1429" t="s">
        <v>559</v>
      </c>
      <c r="C315" s="1411" t="s">
        <v>530</v>
      </c>
      <c r="D315" s="1411">
        <v>1</v>
      </c>
      <c r="E315" s="1429">
        <v>1</v>
      </c>
      <c r="F315" s="1429" t="s">
        <v>1077</v>
      </c>
      <c r="G315" s="1413" t="s">
        <v>122</v>
      </c>
      <c r="H315" s="1411" t="s">
        <v>529</v>
      </c>
      <c r="I315" s="1292">
        <v>55</v>
      </c>
      <c r="J315" s="1414" t="s">
        <v>529</v>
      </c>
      <c r="K315" s="1415" t="s">
        <v>91</v>
      </c>
      <c r="L315" s="1289">
        <v>0</v>
      </c>
      <c r="M315" s="1289">
        <v>0</v>
      </c>
    </row>
    <row r="316" spans="1:13">
      <c r="A316" s="1431"/>
      <c r="B316" s="1421" t="s">
        <v>440</v>
      </c>
      <c r="C316" s="1417"/>
      <c r="D316" s="1417"/>
      <c r="E316" s="1421"/>
      <c r="F316" s="1421"/>
      <c r="G316" s="1419" t="s">
        <v>141</v>
      </c>
      <c r="H316" s="1417"/>
      <c r="I316" s="1293"/>
      <c r="J316" s="1420"/>
      <c r="K316" s="1421"/>
      <c r="L316" s="1291"/>
      <c r="M316" s="1291"/>
    </row>
    <row r="317" spans="1:13">
      <c r="A317" s="1428">
        <v>156</v>
      </c>
      <c r="B317" s="1429" t="s">
        <v>560</v>
      </c>
      <c r="C317" s="1429" t="s">
        <v>990</v>
      </c>
      <c r="D317" s="1411">
        <v>1</v>
      </c>
      <c r="E317" s="1429">
        <v>1</v>
      </c>
      <c r="F317" s="1429" t="s">
        <v>1148</v>
      </c>
      <c r="G317" s="1434" t="s">
        <v>1149</v>
      </c>
      <c r="H317" s="1411" t="s">
        <v>529</v>
      </c>
      <c r="I317" s="1292">
        <v>528</v>
      </c>
      <c r="J317" s="1414" t="s">
        <v>529</v>
      </c>
      <c r="K317" s="1415" t="s">
        <v>91</v>
      </c>
      <c r="L317" s="1289">
        <v>0</v>
      </c>
      <c r="M317" s="1289">
        <v>0</v>
      </c>
    </row>
    <row r="318" spans="1:13">
      <c r="A318" s="1296"/>
      <c r="B318" s="1421" t="s">
        <v>543</v>
      </c>
      <c r="C318" s="1417"/>
      <c r="D318" s="1417"/>
      <c r="E318" s="1421"/>
      <c r="F318" s="1421">
        <v>230</v>
      </c>
      <c r="G318" s="1435" t="s">
        <v>1150</v>
      </c>
      <c r="H318" s="1417"/>
      <c r="I318" s="1293"/>
      <c r="J318" s="1420"/>
      <c r="K318" s="1421"/>
      <c r="L318" s="1291"/>
      <c r="M318" s="1291"/>
    </row>
    <row r="319" spans="1:13" ht="25.5">
      <c r="A319" s="1428">
        <v>157</v>
      </c>
      <c r="B319" s="1429" t="s">
        <v>561</v>
      </c>
      <c r="C319" s="1429" t="s">
        <v>990</v>
      </c>
      <c r="D319" s="1429">
        <v>1</v>
      </c>
      <c r="E319" s="1411" t="s">
        <v>531</v>
      </c>
      <c r="F319" s="1412" t="s">
        <v>834</v>
      </c>
      <c r="G319" s="1413" t="s">
        <v>555</v>
      </c>
      <c r="H319" s="1411" t="s">
        <v>529</v>
      </c>
      <c r="I319" s="1297">
        <v>335</v>
      </c>
      <c r="J319" s="1414" t="s">
        <v>529</v>
      </c>
      <c r="K319" s="1415" t="s">
        <v>91</v>
      </c>
      <c r="L319" s="1289">
        <v>0</v>
      </c>
      <c r="M319" s="1289">
        <v>0</v>
      </c>
    </row>
    <row r="320" spans="1:13">
      <c r="A320" s="1431"/>
      <c r="B320" s="1421" t="s">
        <v>543</v>
      </c>
      <c r="C320" s="1421"/>
      <c r="D320" s="1421"/>
      <c r="E320" s="1417"/>
      <c r="F320" s="1418" t="s">
        <v>557</v>
      </c>
      <c r="G320" s="1419" t="s">
        <v>838</v>
      </c>
      <c r="H320" s="1421"/>
      <c r="I320" s="1298"/>
      <c r="J320" s="1420"/>
      <c r="K320" s="1421"/>
      <c r="L320" s="1291"/>
      <c r="M320" s="1291"/>
    </row>
    <row r="321" spans="1:13" ht="25.5">
      <c r="A321" s="1428">
        <v>158</v>
      </c>
      <c r="B321" s="1429" t="s">
        <v>562</v>
      </c>
      <c r="C321" s="1429" t="s">
        <v>990</v>
      </c>
      <c r="D321" s="1429">
        <v>1</v>
      </c>
      <c r="E321" s="1429">
        <v>1</v>
      </c>
      <c r="F321" s="1429" t="s">
        <v>1148</v>
      </c>
      <c r="G321" s="1434" t="s">
        <v>1149</v>
      </c>
      <c r="H321" s="1411" t="s">
        <v>529</v>
      </c>
      <c r="I321" s="1297">
        <v>96</v>
      </c>
      <c r="J321" s="1414" t="s">
        <v>529</v>
      </c>
      <c r="K321" s="1415" t="s">
        <v>91</v>
      </c>
      <c r="L321" s="1289">
        <v>0</v>
      </c>
      <c r="M321" s="1289">
        <v>0</v>
      </c>
    </row>
    <row r="322" spans="1:13">
      <c r="A322" s="1431"/>
      <c r="B322" s="1421" t="s">
        <v>543</v>
      </c>
      <c r="C322" s="1421"/>
      <c r="D322" s="1421"/>
      <c r="E322" s="1421"/>
      <c r="F322" s="1421">
        <v>230</v>
      </c>
      <c r="G322" s="1435" t="s">
        <v>1150</v>
      </c>
      <c r="H322" s="1421"/>
      <c r="I322" s="1298"/>
      <c r="J322" s="1420"/>
      <c r="K322" s="1421"/>
      <c r="L322" s="1291"/>
      <c r="M322" s="1291"/>
    </row>
    <row r="323" spans="1:13" ht="25.5">
      <c r="A323" s="1428">
        <v>159</v>
      </c>
      <c r="B323" s="1429" t="s">
        <v>563</v>
      </c>
      <c r="C323" s="1429" t="s">
        <v>990</v>
      </c>
      <c r="D323" s="1429">
        <v>1</v>
      </c>
      <c r="E323" s="1411">
        <v>1</v>
      </c>
      <c r="F323" s="1429" t="s">
        <v>1078</v>
      </c>
      <c r="G323" s="1434" t="s">
        <v>1079</v>
      </c>
      <c r="H323" s="1411" t="s">
        <v>529</v>
      </c>
      <c r="I323" s="1297">
        <v>10</v>
      </c>
      <c r="J323" s="1414" t="s">
        <v>529</v>
      </c>
      <c r="K323" s="1415" t="s">
        <v>91</v>
      </c>
      <c r="L323" s="1289">
        <v>0</v>
      </c>
      <c r="M323" s="1289">
        <v>0</v>
      </c>
    </row>
    <row r="324" spans="1:13">
      <c r="A324" s="1431"/>
      <c r="B324" s="1421" t="s">
        <v>564</v>
      </c>
      <c r="C324" s="1421"/>
      <c r="D324" s="1421"/>
      <c r="E324" s="1417"/>
      <c r="F324" s="1421"/>
      <c r="G324" s="1435"/>
      <c r="H324" s="1421"/>
      <c r="I324" s="1298"/>
      <c r="J324" s="1420"/>
      <c r="K324" s="1421"/>
      <c r="L324" s="1291"/>
      <c r="M324" s="1291"/>
    </row>
    <row r="325" spans="1:13" ht="25.5">
      <c r="A325" s="1409">
        <v>160</v>
      </c>
      <c r="B325" s="1411" t="s">
        <v>565</v>
      </c>
      <c r="C325" s="1411" t="s">
        <v>990</v>
      </c>
      <c r="D325" s="1411">
        <v>1</v>
      </c>
      <c r="E325" s="1429">
        <v>1</v>
      </c>
      <c r="F325" s="1429" t="s">
        <v>566</v>
      </c>
      <c r="G325" s="1434" t="s">
        <v>450</v>
      </c>
      <c r="H325" s="1411" t="s">
        <v>529</v>
      </c>
      <c r="I325" s="1292">
        <v>151</v>
      </c>
      <c r="J325" s="1414" t="s">
        <v>529</v>
      </c>
      <c r="K325" s="1415" t="s">
        <v>91</v>
      </c>
      <c r="L325" s="1289">
        <v>0</v>
      </c>
      <c r="M325" s="1289">
        <v>0</v>
      </c>
    </row>
    <row r="326" spans="1:13">
      <c r="A326" s="1416"/>
      <c r="B326" s="1417" t="s">
        <v>567</v>
      </c>
      <c r="C326" s="1417"/>
      <c r="D326" s="1417"/>
      <c r="E326" s="1421"/>
      <c r="F326" s="1421" t="s">
        <v>568</v>
      </c>
      <c r="G326" s="1435"/>
      <c r="H326" s="1421"/>
      <c r="I326" s="1293"/>
      <c r="J326" s="1420"/>
      <c r="K326" s="1421"/>
      <c r="L326" s="1291"/>
      <c r="M326" s="1291"/>
    </row>
    <row r="327" spans="1:13" ht="25.5">
      <c r="A327" s="1409">
        <v>161</v>
      </c>
      <c r="B327" s="1411" t="s">
        <v>565</v>
      </c>
      <c r="C327" s="1411" t="s">
        <v>990</v>
      </c>
      <c r="D327" s="1411">
        <v>1</v>
      </c>
      <c r="E327" s="1429">
        <v>1</v>
      </c>
      <c r="F327" s="1429" t="s">
        <v>566</v>
      </c>
      <c r="G327" s="1434" t="s">
        <v>450</v>
      </c>
      <c r="H327" s="1411" t="s">
        <v>529</v>
      </c>
      <c r="I327" s="1292">
        <v>5</v>
      </c>
      <c r="J327" s="1414" t="s">
        <v>529</v>
      </c>
      <c r="K327" s="1415" t="s">
        <v>91</v>
      </c>
      <c r="L327" s="1289">
        <v>0</v>
      </c>
      <c r="M327" s="1289">
        <v>0</v>
      </c>
    </row>
    <row r="328" spans="1:13">
      <c r="A328" s="1416"/>
      <c r="B328" s="1417" t="s">
        <v>567</v>
      </c>
      <c r="C328" s="1417"/>
      <c r="D328" s="1417"/>
      <c r="E328" s="1421"/>
      <c r="F328" s="1421" t="s">
        <v>569</v>
      </c>
      <c r="G328" s="1435"/>
      <c r="H328" s="1421"/>
      <c r="I328" s="1293"/>
      <c r="J328" s="1420"/>
      <c r="K328" s="1421"/>
      <c r="L328" s="1291"/>
      <c r="M328" s="1291"/>
    </row>
    <row r="329" spans="1:13" ht="25.5">
      <c r="A329" s="1409">
        <v>162</v>
      </c>
      <c r="B329" s="1411" t="s">
        <v>565</v>
      </c>
      <c r="C329" s="1411" t="s">
        <v>990</v>
      </c>
      <c r="D329" s="1411">
        <v>1</v>
      </c>
      <c r="E329" s="1429">
        <v>1</v>
      </c>
      <c r="F329" s="1429" t="s">
        <v>566</v>
      </c>
      <c r="G329" s="1434" t="s">
        <v>450</v>
      </c>
      <c r="H329" s="1411" t="s">
        <v>529</v>
      </c>
      <c r="I329" s="1292">
        <v>4</v>
      </c>
      <c r="J329" s="1414" t="s">
        <v>529</v>
      </c>
      <c r="K329" s="1415" t="s">
        <v>91</v>
      </c>
      <c r="L329" s="1289">
        <v>0</v>
      </c>
      <c r="M329" s="1289">
        <v>0</v>
      </c>
    </row>
    <row r="330" spans="1:13">
      <c r="A330" s="1416"/>
      <c r="B330" s="1417" t="s">
        <v>567</v>
      </c>
      <c r="C330" s="1417"/>
      <c r="D330" s="1417"/>
      <c r="E330" s="1421"/>
      <c r="F330" s="1421" t="s">
        <v>569</v>
      </c>
      <c r="G330" s="1435"/>
      <c r="H330" s="1421"/>
      <c r="I330" s="1293"/>
      <c r="J330" s="1420"/>
      <c r="K330" s="1421"/>
      <c r="L330" s="1291"/>
      <c r="M330" s="1291"/>
    </row>
    <row r="331" spans="1:13" ht="25.5">
      <c r="A331" s="1409">
        <v>163</v>
      </c>
      <c r="B331" s="1411" t="s">
        <v>565</v>
      </c>
      <c r="C331" s="1411" t="s">
        <v>990</v>
      </c>
      <c r="D331" s="1411">
        <v>1</v>
      </c>
      <c r="E331" s="1429">
        <v>1</v>
      </c>
      <c r="F331" s="1429" t="s">
        <v>566</v>
      </c>
      <c r="G331" s="1434" t="s">
        <v>450</v>
      </c>
      <c r="H331" s="1411" t="s">
        <v>529</v>
      </c>
      <c r="I331" s="1292">
        <v>187</v>
      </c>
      <c r="J331" s="1414" t="s">
        <v>529</v>
      </c>
      <c r="K331" s="1415" t="s">
        <v>91</v>
      </c>
      <c r="L331" s="1289">
        <v>0</v>
      </c>
      <c r="M331" s="1289">
        <v>0</v>
      </c>
    </row>
    <row r="332" spans="1:13">
      <c r="A332" s="1416"/>
      <c r="B332" s="1417" t="s">
        <v>570</v>
      </c>
      <c r="C332" s="1417"/>
      <c r="D332" s="1417"/>
      <c r="E332" s="1421"/>
      <c r="F332" s="1421" t="s">
        <v>568</v>
      </c>
      <c r="G332" s="1435"/>
      <c r="H332" s="1421"/>
      <c r="I332" s="1293"/>
      <c r="J332" s="1420"/>
      <c r="K332" s="1421"/>
      <c r="L332" s="1291"/>
      <c r="M332" s="1291"/>
    </row>
    <row r="333" spans="1:13" ht="25.5">
      <c r="A333" s="1409">
        <v>164</v>
      </c>
      <c r="B333" s="1411" t="s">
        <v>565</v>
      </c>
      <c r="C333" s="1411" t="s">
        <v>990</v>
      </c>
      <c r="D333" s="1411">
        <v>1</v>
      </c>
      <c r="E333" s="1411">
        <v>1</v>
      </c>
      <c r="F333" s="1429" t="s">
        <v>1078</v>
      </c>
      <c r="G333" s="1434" t="s">
        <v>1079</v>
      </c>
      <c r="H333" s="1411" t="s">
        <v>529</v>
      </c>
      <c r="I333" s="1292">
        <v>0</v>
      </c>
      <c r="J333" s="1411" t="s">
        <v>529</v>
      </c>
      <c r="K333" s="1415" t="s">
        <v>91</v>
      </c>
      <c r="L333" s="1289">
        <v>0</v>
      </c>
      <c r="M333" s="1289">
        <v>0</v>
      </c>
    </row>
    <row r="334" spans="1:13">
      <c r="A334" s="1416"/>
      <c r="B334" s="1417" t="s">
        <v>570</v>
      </c>
      <c r="C334" s="1417"/>
      <c r="D334" s="1417"/>
      <c r="E334" s="1417"/>
      <c r="F334" s="1421"/>
      <c r="G334" s="1435"/>
      <c r="H334" s="1421"/>
      <c r="I334" s="1293"/>
      <c r="J334" s="1420"/>
      <c r="K334" s="1421"/>
      <c r="L334" s="1291"/>
      <c r="M334" s="1291"/>
    </row>
    <row r="335" spans="1:13" ht="25.5">
      <c r="A335" s="1409">
        <v>165</v>
      </c>
      <c r="B335" s="1411" t="s">
        <v>565</v>
      </c>
      <c r="C335" s="1411" t="s">
        <v>990</v>
      </c>
      <c r="D335" s="1411">
        <v>1</v>
      </c>
      <c r="E335" s="1429">
        <v>1</v>
      </c>
      <c r="F335" s="1429" t="s">
        <v>566</v>
      </c>
      <c r="G335" s="1434" t="s">
        <v>450</v>
      </c>
      <c r="H335" s="1411" t="s">
        <v>529</v>
      </c>
      <c r="I335" s="1292">
        <v>25</v>
      </c>
      <c r="J335" s="1414" t="s">
        <v>529</v>
      </c>
      <c r="K335" s="1415" t="s">
        <v>91</v>
      </c>
      <c r="L335" s="1289">
        <v>0</v>
      </c>
      <c r="M335" s="1289">
        <v>0</v>
      </c>
    </row>
    <row r="336" spans="1:13">
      <c r="A336" s="1416"/>
      <c r="B336" s="1417" t="s">
        <v>570</v>
      </c>
      <c r="C336" s="1417"/>
      <c r="D336" s="1417"/>
      <c r="E336" s="1421"/>
      <c r="F336" s="1421" t="s">
        <v>569</v>
      </c>
      <c r="G336" s="1435"/>
      <c r="H336" s="1421"/>
      <c r="I336" s="1293"/>
      <c r="J336" s="1420"/>
      <c r="K336" s="1421"/>
      <c r="L336" s="1291"/>
      <c r="M336" s="1291"/>
    </row>
    <row r="337" spans="1:13" ht="25.5">
      <c r="A337" s="1409">
        <v>166</v>
      </c>
      <c r="B337" s="1411" t="s">
        <v>266</v>
      </c>
      <c r="C337" s="1411" t="s">
        <v>990</v>
      </c>
      <c r="D337" s="1411">
        <v>1</v>
      </c>
      <c r="E337" s="1429">
        <v>1</v>
      </c>
      <c r="F337" s="1429" t="s">
        <v>566</v>
      </c>
      <c r="G337" s="1434" t="s">
        <v>450</v>
      </c>
      <c r="H337" s="1411" t="s">
        <v>529</v>
      </c>
      <c r="I337" s="1292">
        <v>22</v>
      </c>
      <c r="J337" s="1414" t="s">
        <v>529</v>
      </c>
      <c r="K337" s="1415" t="s">
        <v>91</v>
      </c>
      <c r="L337" s="1289">
        <v>0</v>
      </c>
      <c r="M337" s="1289">
        <v>0</v>
      </c>
    </row>
    <row r="338" spans="1:13">
      <c r="A338" s="1296"/>
      <c r="B338" s="1417" t="s">
        <v>267</v>
      </c>
      <c r="C338" s="1417"/>
      <c r="D338" s="1417"/>
      <c r="E338" s="1421"/>
      <c r="F338" s="1421" t="s">
        <v>569</v>
      </c>
      <c r="G338" s="1435"/>
      <c r="H338" s="1421"/>
      <c r="I338" s="1293"/>
      <c r="J338" s="1420"/>
      <c r="K338" s="1421"/>
      <c r="L338" s="1291"/>
      <c r="M338" s="1291"/>
    </row>
    <row r="339" spans="1:13" ht="25.5">
      <c r="A339" s="1409">
        <v>167</v>
      </c>
      <c r="B339" s="1411" t="s">
        <v>266</v>
      </c>
      <c r="C339" s="1411" t="s">
        <v>990</v>
      </c>
      <c r="D339" s="1411">
        <v>1</v>
      </c>
      <c r="E339" s="1429">
        <v>1</v>
      </c>
      <c r="F339" s="1429" t="s">
        <v>566</v>
      </c>
      <c r="G339" s="1434" t="s">
        <v>450</v>
      </c>
      <c r="H339" s="1411" t="s">
        <v>529</v>
      </c>
      <c r="I339" s="1294">
        <v>3</v>
      </c>
      <c r="J339" s="1424"/>
      <c r="K339" s="1425"/>
      <c r="L339" s="1295"/>
      <c r="M339" s="1295"/>
    </row>
    <row r="340" spans="1:13">
      <c r="A340" s="1416"/>
      <c r="B340" s="1417" t="s">
        <v>267</v>
      </c>
      <c r="C340" s="1417"/>
      <c r="D340" s="1417"/>
      <c r="E340" s="1421"/>
      <c r="F340" s="1421" t="s">
        <v>569</v>
      </c>
      <c r="G340" s="1435"/>
      <c r="H340" s="1421"/>
      <c r="I340" s="1294"/>
      <c r="J340" s="1424"/>
      <c r="K340" s="1425"/>
      <c r="L340" s="1295"/>
      <c r="M340" s="1295"/>
    </row>
    <row r="341" spans="1:13">
      <c r="A341" s="1409">
        <v>168</v>
      </c>
      <c r="B341" s="1411" t="s">
        <v>266</v>
      </c>
      <c r="C341" s="1411" t="s">
        <v>990</v>
      </c>
      <c r="D341" s="1411">
        <v>1</v>
      </c>
      <c r="E341" s="1429">
        <v>1</v>
      </c>
      <c r="F341" s="1429" t="s">
        <v>1148</v>
      </c>
      <c r="G341" s="1434" t="s">
        <v>1149</v>
      </c>
      <c r="H341" s="1411" t="s">
        <v>529</v>
      </c>
      <c r="I341" s="1292">
        <v>56</v>
      </c>
      <c r="J341" s="1414" t="s">
        <v>529</v>
      </c>
      <c r="K341" s="1415" t="s">
        <v>91</v>
      </c>
      <c r="L341" s="1289">
        <v>0</v>
      </c>
      <c r="M341" s="1289">
        <v>0</v>
      </c>
    </row>
    <row r="342" spans="1:13">
      <c r="A342" s="1416"/>
      <c r="B342" s="1417" t="s">
        <v>268</v>
      </c>
      <c r="C342" s="1417"/>
      <c r="D342" s="1417"/>
      <c r="E342" s="1421"/>
      <c r="F342" s="1421">
        <v>230</v>
      </c>
      <c r="G342" s="1435" t="s">
        <v>1150</v>
      </c>
      <c r="H342" s="1421"/>
      <c r="I342" s="1293"/>
      <c r="J342" s="1420"/>
      <c r="K342" s="1421"/>
      <c r="L342" s="1291"/>
      <c r="M342" s="1291"/>
    </row>
    <row r="343" spans="1:13" ht="25.5">
      <c r="A343" s="1409">
        <v>169</v>
      </c>
      <c r="B343" s="1411" t="s">
        <v>1153</v>
      </c>
      <c r="C343" s="1422" t="s">
        <v>299</v>
      </c>
      <c r="D343" s="1422">
        <v>1</v>
      </c>
      <c r="E343" s="1422">
        <v>1</v>
      </c>
      <c r="F343" s="1425" t="s">
        <v>1078</v>
      </c>
      <c r="G343" s="1436" t="s">
        <v>1079</v>
      </c>
      <c r="H343" s="1422" t="s">
        <v>529</v>
      </c>
      <c r="I343" s="1294">
        <v>1</v>
      </c>
      <c r="J343" s="1422" t="s">
        <v>529</v>
      </c>
      <c r="K343" s="1437" t="s">
        <v>91</v>
      </c>
      <c r="L343" s="1300">
        <v>0</v>
      </c>
      <c r="M343" s="1300">
        <v>0</v>
      </c>
    </row>
    <row r="344" spans="1:13">
      <c r="A344" s="1416"/>
      <c r="B344" s="1417" t="s">
        <v>1154</v>
      </c>
      <c r="C344" s="1417"/>
      <c r="D344" s="1417"/>
      <c r="E344" s="1417"/>
      <c r="F344" s="1421"/>
      <c r="G344" s="1435"/>
      <c r="H344" s="1421"/>
      <c r="I344" s="1293"/>
      <c r="J344" s="1420"/>
      <c r="K344" s="1421"/>
      <c r="L344" s="1291"/>
      <c r="M344" s="1291"/>
    </row>
    <row r="345" spans="1:13" ht="25.5">
      <c r="A345" s="1423">
        <v>170</v>
      </c>
      <c r="B345" s="1422" t="s">
        <v>1155</v>
      </c>
      <c r="C345" s="1422" t="s">
        <v>299</v>
      </c>
      <c r="D345" s="1422">
        <v>1</v>
      </c>
      <c r="E345" s="1422">
        <v>1</v>
      </c>
      <c r="F345" s="1425" t="s">
        <v>1078</v>
      </c>
      <c r="G345" s="1436" t="s">
        <v>1079</v>
      </c>
      <c r="H345" s="1422" t="s">
        <v>529</v>
      </c>
      <c r="I345" s="1294">
        <v>3</v>
      </c>
      <c r="J345" s="1422" t="s">
        <v>529</v>
      </c>
      <c r="K345" s="1437" t="s">
        <v>91</v>
      </c>
      <c r="L345" s="1300">
        <v>0</v>
      </c>
      <c r="M345" s="1300">
        <v>0</v>
      </c>
    </row>
    <row r="346" spans="1:13">
      <c r="A346" s="1423"/>
      <c r="B346" s="1422" t="s">
        <v>1154</v>
      </c>
      <c r="C346" s="1417"/>
      <c r="D346" s="1417"/>
      <c r="E346" s="1417"/>
      <c r="F346" s="1421"/>
      <c r="G346" s="1435"/>
      <c r="H346" s="1421"/>
      <c r="I346" s="1293"/>
      <c r="J346" s="1420"/>
      <c r="K346" s="1421"/>
      <c r="L346" s="1291"/>
      <c r="M346" s="1291"/>
    </row>
    <row r="347" spans="1:13" ht="25.5">
      <c r="A347" s="1428">
        <v>171</v>
      </c>
      <c r="B347" s="1411" t="s">
        <v>269</v>
      </c>
      <c r="C347" s="1411" t="s">
        <v>990</v>
      </c>
      <c r="D347" s="1411">
        <v>1</v>
      </c>
      <c r="E347" s="1429">
        <v>1</v>
      </c>
      <c r="F347" s="1429" t="s">
        <v>270</v>
      </c>
      <c r="G347" s="1429" t="s">
        <v>124</v>
      </c>
      <c r="H347" s="1411" t="s">
        <v>529</v>
      </c>
      <c r="I347" s="1297">
        <v>11</v>
      </c>
      <c r="J347" s="1414" t="s">
        <v>529</v>
      </c>
      <c r="K347" s="1415" t="s">
        <v>91</v>
      </c>
      <c r="L347" s="1289">
        <v>0</v>
      </c>
      <c r="M347" s="1289">
        <v>0</v>
      </c>
    </row>
    <row r="348" spans="1:13">
      <c r="A348" s="1431"/>
      <c r="B348" s="1422" t="s">
        <v>271</v>
      </c>
      <c r="C348" s="1417"/>
      <c r="D348" s="1417"/>
      <c r="E348" s="1421"/>
      <c r="F348" s="1421"/>
      <c r="G348" s="1421"/>
      <c r="H348" s="1421"/>
      <c r="I348" s="1298"/>
      <c r="J348" s="1424"/>
      <c r="K348" s="1421"/>
      <c r="L348" s="1291"/>
      <c r="M348" s="1291"/>
    </row>
    <row r="349" spans="1:13" ht="25.5">
      <c r="A349" s="1409">
        <v>172</v>
      </c>
      <c r="B349" s="1411" t="s">
        <v>272</v>
      </c>
      <c r="C349" s="1411" t="s">
        <v>990</v>
      </c>
      <c r="D349" s="1411">
        <v>1</v>
      </c>
      <c r="E349" s="1429">
        <v>1</v>
      </c>
      <c r="F349" s="1429" t="s">
        <v>1078</v>
      </c>
      <c r="G349" s="1434" t="s">
        <v>1079</v>
      </c>
      <c r="H349" s="1411" t="s">
        <v>529</v>
      </c>
      <c r="I349" s="1297">
        <v>1</v>
      </c>
      <c r="J349" s="1414" t="s">
        <v>529</v>
      </c>
      <c r="K349" s="1415" t="s">
        <v>91</v>
      </c>
      <c r="L349" s="1289">
        <v>0</v>
      </c>
      <c r="M349" s="1289">
        <v>0</v>
      </c>
    </row>
    <row r="350" spans="1:13">
      <c r="A350" s="1416"/>
      <c r="B350" s="1422" t="s">
        <v>273</v>
      </c>
      <c r="C350" s="1417"/>
      <c r="D350" s="1417"/>
      <c r="E350" s="1421"/>
      <c r="F350" s="1421"/>
      <c r="G350" s="1435"/>
      <c r="H350" s="1421"/>
      <c r="I350" s="1298"/>
      <c r="J350" s="1424"/>
      <c r="K350" s="1421"/>
      <c r="L350" s="1291"/>
      <c r="M350" s="1291"/>
    </row>
    <row r="351" spans="1:13" ht="25.5">
      <c r="A351" s="1409">
        <v>173</v>
      </c>
      <c r="B351" s="1411" t="s">
        <v>274</v>
      </c>
      <c r="C351" s="1411" t="s">
        <v>990</v>
      </c>
      <c r="D351" s="1411">
        <v>1</v>
      </c>
      <c r="E351" s="1429">
        <v>1</v>
      </c>
      <c r="F351" s="1429" t="s">
        <v>1078</v>
      </c>
      <c r="G351" s="1434" t="s">
        <v>1079</v>
      </c>
      <c r="H351" s="1411" t="s">
        <v>529</v>
      </c>
      <c r="I351" s="1297">
        <v>1</v>
      </c>
      <c r="J351" s="1414" t="s">
        <v>529</v>
      </c>
      <c r="K351" s="1415" t="s">
        <v>91</v>
      </c>
      <c r="L351" s="1289">
        <v>0</v>
      </c>
      <c r="M351" s="1289">
        <v>0</v>
      </c>
    </row>
    <row r="352" spans="1:13">
      <c r="A352" s="1416"/>
      <c r="B352" s="1422" t="s">
        <v>275</v>
      </c>
      <c r="C352" s="1417"/>
      <c r="D352" s="1417"/>
      <c r="E352" s="1421"/>
      <c r="F352" s="1421"/>
      <c r="G352" s="1435"/>
      <c r="H352" s="1421"/>
      <c r="I352" s="1298"/>
      <c r="J352" s="1424"/>
      <c r="K352" s="1421"/>
      <c r="L352" s="1291"/>
      <c r="M352" s="1291"/>
    </row>
    <row r="353" spans="1:13" ht="25.5">
      <c r="A353" s="1428">
        <v>174</v>
      </c>
      <c r="B353" s="1411" t="s">
        <v>276</v>
      </c>
      <c r="C353" s="1411" t="s">
        <v>990</v>
      </c>
      <c r="D353" s="1411">
        <v>1</v>
      </c>
      <c r="E353" s="1429">
        <v>1</v>
      </c>
      <c r="F353" s="1429" t="s">
        <v>1078</v>
      </c>
      <c r="G353" s="1434" t="s">
        <v>1079</v>
      </c>
      <c r="H353" s="1411" t="s">
        <v>529</v>
      </c>
      <c r="I353" s="1297">
        <v>1</v>
      </c>
      <c r="J353" s="1414" t="s">
        <v>529</v>
      </c>
      <c r="K353" s="1415" t="s">
        <v>91</v>
      </c>
      <c r="L353" s="1289">
        <v>0</v>
      </c>
      <c r="M353" s="1289">
        <v>0</v>
      </c>
    </row>
    <row r="354" spans="1:13">
      <c r="A354" s="1438"/>
      <c r="B354" s="1422" t="s">
        <v>277</v>
      </c>
      <c r="C354" s="1417"/>
      <c r="D354" s="1417"/>
      <c r="E354" s="1421"/>
      <c r="F354" s="1421"/>
      <c r="G354" s="1435"/>
      <c r="H354" s="1421"/>
      <c r="I354" s="1298"/>
      <c r="J354" s="1424"/>
      <c r="K354" s="1421"/>
      <c r="L354" s="1291"/>
      <c r="M354" s="1291"/>
    </row>
    <row r="355" spans="1:13">
      <c r="A355" s="1428">
        <v>175</v>
      </c>
      <c r="B355" s="1439" t="s">
        <v>278</v>
      </c>
      <c r="C355" s="1411" t="s">
        <v>530</v>
      </c>
      <c r="D355" s="1411">
        <v>1</v>
      </c>
      <c r="E355" s="1411">
        <v>1</v>
      </c>
      <c r="F355" s="1412" t="s">
        <v>820</v>
      </c>
      <c r="G355" s="1413" t="s">
        <v>821</v>
      </c>
      <c r="H355" s="1440" t="s">
        <v>529</v>
      </c>
      <c r="I355" s="1301">
        <v>244</v>
      </c>
      <c r="J355" s="1439" t="s">
        <v>529</v>
      </c>
      <c r="K355" s="1429" t="s">
        <v>91</v>
      </c>
      <c r="L355" s="1289">
        <v>0</v>
      </c>
      <c r="M355" s="1289">
        <v>0</v>
      </c>
    </row>
    <row r="356" spans="1:13">
      <c r="A356" s="1421"/>
      <c r="B356" s="1441" t="s">
        <v>279</v>
      </c>
      <c r="C356" s="1417"/>
      <c r="D356" s="1417"/>
      <c r="E356" s="1417"/>
      <c r="F356" s="1418" t="s">
        <v>823</v>
      </c>
      <c r="G356" s="1419"/>
      <c r="H356" s="1442"/>
      <c r="I356" s="1302"/>
      <c r="J356" s="1441"/>
      <c r="K356" s="1421"/>
      <c r="L356" s="1291"/>
      <c r="M356" s="1291"/>
    </row>
    <row r="357" spans="1:13" ht="25.5">
      <c r="A357" s="1431">
        <v>176</v>
      </c>
      <c r="B357" s="1443" t="s">
        <v>280</v>
      </c>
      <c r="C357" s="1444" t="s">
        <v>990</v>
      </c>
      <c r="D357" s="1444">
        <v>1</v>
      </c>
      <c r="E357" s="1444">
        <v>1</v>
      </c>
      <c r="F357" s="1443" t="s">
        <v>1080</v>
      </c>
      <c r="G357" s="1445" t="s">
        <v>306</v>
      </c>
      <c r="H357" s="1444" t="s">
        <v>529</v>
      </c>
      <c r="I357" s="1303">
        <v>36</v>
      </c>
      <c r="J357" s="1443" t="s">
        <v>529</v>
      </c>
      <c r="K357" s="1443" t="s">
        <v>91</v>
      </c>
      <c r="L357" s="1443">
        <v>0</v>
      </c>
      <c r="M357" s="1443">
        <v>0</v>
      </c>
    </row>
    <row r="358" spans="1:13" ht="25.5">
      <c r="A358" s="1431">
        <v>177</v>
      </c>
      <c r="B358" s="1443" t="s">
        <v>283</v>
      </c>
      <c r="C358" s="1444" t="s">
        <v>990</v>
      </c>
      <c r="D358" s="1444">
        <v>1</v>
      </c>
      <c r="E358" s="1444" t="s">
        <v>531</v>
      </c>
      <c r="F358" s="1443" t="s">
        <v>284</v>
      </c>
      <c r="G358" s="1445" t="s">
        <v>450</v>
      </c>
      <c r="H358" s="1444" t="s">
        <v>529</v>
      </c>
      <c r="I358" s="1303">
        <v>88</v>
      </c>
      <c r="J358" s="1443" t="s">
        <v>529</v>
      </c>
      <c r="K358" s="1443" t="s">
        <v>91</v>
      </c>
      <c r="L358" s="1443">
        <v>0</v>
      </c>
      <c r="M358" s="1443">
        <v>0</v>
      </c>
    </row>
    <row r="359" spans="1:13" ht="25.5">
      <c r="A359" s="1446">
        <v>178</v>
      </c>
      <c r="B359" s="1443" t="s">
        <v>285</v>
      </c>
      <c r="C359" s="1444" t="s">
        <v>990</v>
      </c>
      <c r="D359" s="1444">
        <v>1</v>
      </c>
      <c r="E359" s="1444" t="s">
        <v>531</v>
      </c>
      <c r="F359" s="1443" t="s">
        <v>1080</v>
      </c>
      <c r="G359" s="1445" t="s">
        <v>306</v>
      </c>
      <c r="H359" s="1444" t="s">
        <v>529</v>
      </c>
      <c r="I359" s="1303">
        <v>222</v>
      </c>
      <c r="J359" s="1443" t="s">
        <v>529</v>
      </c>
      <c r="K359" s="1443" t="s">
        <v>91</v>
      </c>
      <c r="L359" s="1443">
        <v>0</v>
      </c>
      <c r="M359" s="1443">
        <v>0</v>
      </c>
    </row>
    <row r="360" spans="1:13" ht="25.5">
      <c r="A360" s="1446">
        <v>179</v>
      </c>
      <c r="B360" s="1443" t="s">
        <v>286</v>
      </c>
      <c r="C360" s="1444" t="s">
        <v>990</v>
      </c>
      <c r="D360" s="1444">
        <v>1</v>
      </c>
      <c r="E360" s="1444">
        <v>1</v>
      </c>
      <c r="F360" s="1443" t="s">
        <v>287</v>
      </c>
      <c r="G360" s="1445" t="s">
        <v>282</v>
      </c>
      <c r="H360" s="1444" t="s">
        <v>529</v>
      </c>
      <c r="I360" s="1303">
        <v>173</v>
      </c>
      <c r="J360" s="1443" t="s">
        <v>529</v>
      </c>
      <c r="K360" s="1443" t="s">
        <v>91</v>
      </c>
      <c r="L360" s="1443">
        <v>0</v>
      </c>
      <c r="M360" s="1443">
        <v>0</v>
      </c>
    </row>
    <row r="361" spans="1:13" ht="25.5">
      <c r="A361" s="1446">
        <v>180</v>
      </c>
      <c r="B361" s="1443" t="s">
        <v>288</v>
      </c>
      <c r="C361" s="1444" t="s">
        <v>990</v>
      </c>
      <c r="D361" s="1444">
        <v>1</v>
      </c>
      <c r="E361" s="1444">
        <v>1</v>
      </c>
      <c r="F361" s="1443" t="s">
        <v>281</v>
      </c>
      <c r="G361" s="1445" t="s">
        <v>282</v>
      </c>
      <c r="H361" s="1444" t="s">
        <v>529</v>
      </c>
      <c r="I361" s="1303">
        <v>199</v>
      </c>
      <c r="J361" s="1443" t="s">
        <v>529</v>
      </c>
      <c r="K361" s="1443" t="s">
        <v>91</v>
      </c>
      <c r="L361" s="1443">
        <v>0</v>
      </c>
      <c r="M361" s="1443">
        <v>0</v>
      </c>
    </row>
    <row r="362" spans="1:13" ht="25.5">
      <c r="A362" s="1446">
        <v>181</v>
      </c>
      <c r="B362" s="1443" t="s">
        <v>289</v>
      </c>
      <c r="C362" s="1444" t="s">
        <v>990</v>
      </c>
      <c r="D362" s="1444">
        <v>1</v>
      </c>
      <c r="E362" s="1444">
        <v>1</v>
      </c>
      <c r="F362" s="1443" t="s">
        <v>290</v>
      </c>
      <c r="G362" s="1445" t="s">
        <v>282</v>
      </c>
      <c r="H362" s="1444" t="s">
        <v>529</v>
      </c>
      <c r="I362" s="1303">
        <v>120</v>
      </c>
      <c r="J362" s="1443" t="s">
        <v>529</v>
      </c>
      <c r="K362" s="1443" t="s">
        <v>91</v>
      </c>
      <c r="L362" s="1443">
        <v>0</v>
      </c>
      <c r="M362" s="1443">
        <v>0</v>
      </c>
    </row>
    <row r="363" spans="1:13" ht="25.5">
      <c r="A363" s="1446">
        <v>182</v>
      </c>
      <c r="B363" s="1443" t="s">
        <v>291</v>
      </c>
      <c r="C363" s="1444" t="s">
        <v>990</v>
      </c>
      <c r="D363" s="1444">
        <v>1</v>
      </c>
      <c r="E363" s="1444" t="s">
        <v>531</v>
      </c>
      <c r="F363" s="1443" t="s">
        <v>284</v>
      </c>
      <c r="G363" s="1445" t="s">
        <v>450</v>
      </c>
      <c r="H363" s="1444" t="s">
        <v>529</v>
      </c>
      <c r="I363" s="1303">
        <v>69</v>
      </c>
      <c r="J363" s="1443" t="s">
        <v>529</v>
      </c>
      <c r="K363" s="1443" t="s">
        <v>91</v>
      </c>
      <c r="L363" s="1443">
        <v>0</v>
      </c>
      <c r="M363" s="1443">
        <v>0</v>
      </c>
    </row>
    <row r="364" spans="1:13" ht="25.5">
      <c r="A364" s="1446">
        <v>183</v>
      </c>
      <c r="B364" s="1443" t="s">
        <v>292</v>
      </c>
      <c r="C364" s="1444" t="s">
        <v>990</v>
      </c>
      <c r="D364" s="1444">
        <v>1</v>
      </c>
      <c r="E364" s="1444">
        <v>1</v>
      </c>
      <c r="F364" s="1443" t="s">
        <v>293</v>
      </c>
      <c r="G364" s="1445" t="s">
        <v>821</v>
      </c>
      <c r="H364" s="1444" t="s">
        <v>529</v>
      </c>
      <c r="I364" s="1303">
        <v>53</v>
      </c>
      <c r="J364" s="1443" t="s">
        <v>529</v>
      </c>
      <c r="K364" s="1443" t="s">
        <v>91</v>
      </c>
      <c r="L364" s="1443">
        <v>0</v>
      </c>
      <c r="M364" s="1443">
        <v>0</v>
      </c>
    </row>
    <row r="365" spans="1:13" ht="25.5">
      <c r="A365" s="1446">
        <v>184</v>
      </c>
      <c r="B365" s="1443" t="s">
        <v>294</v>
      </c>
      <c r="C365" s="1444" t="s">
        <v>990</v>
      </c>
      <c r="D365" s="1444">
        <v>1</v>
      </c>
      <c r="E365" s="1444">
        <v>1</v>
      </c>
      <c r="F365" s="1443" t="s">
        <v>293</v>
      </c>
      <c r="G365" s="1445" t="s">
        <v>821</v>
      </c>
      <c r="H365" s="1444" t="s">
        <v>529</v>
      </c>
      <c r="I365" s="1303">
        <v>49</v>
      </c>
      <c r="J365" s="1443" t="s">
        <v>529</v>
      </c>
      <c r="K365" s="1443" t="s">
        <v>91</v>
      </c>
      <c r="L365" s="1443">
        <v>0</v>
      </c>
      <c r="M365" s="1443">
        <v>0</v>
      </c>
    </row>
    <row r="366" spans="1:13" ht="25.5">
      <c r="A366" s="1446">
        <v>185</v>
      </c>
      <c r="B366" s="1443" t="s">
        <v>295</v>
      </c>
      <c r="C366" s="1444" t="s">
        <v>990</v>
      </c>
      <c r="D366" s="1444">
        <v>1</v>
      </c>
      <c r="E366" s="1444">
        <v>1</v>
      </c>
      <c r="F366" s="1443" t="s">
        <v>290</v>
      </c>
      <c r="G366" s="1445" t="s">
        <v>282</v>
      </c>
      <c r="H366" s="1444" t="s">
        <v>529</v>
      </c>
      <c r="I366" s="1303">
        <v>43</v>
      </c>
      <c r="J366" s="1443" t="s">
        <v>529</v>
      </c>
      <c r="K366" s="1443" t="s">
        <v>91</v>
      </c>
      <c r="L366" s="1443">
        <v>0</v>
      </c>
      <c r="M366" s="1443">
        <v>0</v>
      </c>
    </row>
    <row r="367" spans="1:13" ht="25.5">
      <c r="A367" s="1446">
        <v>186</v>
      </c>
      <c r="B367" s="1443" t="s">
        <v>296</v>
      </c>
      <c r="C367" s="1444" t="s">
        <v>990</v>
      </c>
      <c r="D367" s="1444">
        <v>1</v>
      </c>
      <c r="E367" s="1444">
        <v>1</v>
      </c>
      <c r="F367" s="1443" t="s">
        <v>293</v>
      </c>
      <c r="G367" s="1445" t="s">
        <v>821</v>
      </c>
      <c r="H367" s="1444" t="s">
        <v>529</v>
      </c>
      <c r="I367" s="1303">
        <v>41</v>
      </c>
      <c r="J367" s="1443" t="s">
        <v>529</v>
      </c>
      <c r="K367" s="1443" t="s">
        <v>91</v>
      </c>
      <c r="L367" s="1443">
        <v>0</v>
      </c>
      <c r="M367" s="1443">
        <v>0</v>
      </c>
    </row>
    <row r="368" spans="1:13" ht="25.5">
      <c r="A368" s="1446">
        <v>187</v>
      </c>
      <c r="B368" s="1443" t="s">
        <v>297</v>
      </c>
      <c r="C368" s="1444" t="s">
        <v>990</v>
      </c>
      <c r="D368" s="1444">
        <v>1</v>
      </c>
      <c r="E368" s="1444">
        <v>1</v>
      </c>
      <c r="F368" s="1443" t="s">
        <v>290</v>
      </c>
      <c r="G368" s="1445" t="s">
        <v>282</v>
      </c>
      <c r="H368" s="1444" t="s">
        <v>529</v>
      </c>
      <c r="I368" s="1303">
        <v>78</v>
      </c>
      <c r="J368" s="1443" t="s">
        <v>529</v>
      </c>
      <c r="K368" s="1443" t="s">
        <v>91</v>
      </c>
      <c r="L368" s="1443">
        <v>0</v>
      </c>
      <c r="M368" s="1443">
        <v>0</v>
      </c>
    </row>
    <row r="369" spans="1:13" ht="25.5">
      <c r="A369" s="1446">
        <v>188</v>
      </c>
      <c r="B369" s="1443" t="s">
        <v>298</v>
      </c>
      <c r="C369" s="1444" t="s">
        <v>299</v>
      </c>
      <c r="D369" s="1444">
        <v>1</v>
      </c>
      <c r="E369" s="1444">
        <v>1</v>
      </c>
      <c r="F369" s="1443" t="s">
        <v>300</v>
      </c>
      <c r="G369" s="1445" t="s">
        <v>124</v>
      </c>
      <c r="H369" s="1444" t="s">
        <v>529</v>
      </c>
      <c r="I369" s="1303">
        <v>2</v>
      </c>
      <c r="J369" s="1443" t="s">
        <v>529</v>
      </c>
      <c r="K369" s="1443" t="s">
        <v>91</v>
      </c>
      <c r="L369" s="1443">
        <v>0</v>
      </c>
      <c r="M369" s="1443">
        <v>0</v>
      </c>
    </row>
    <row r="370" spans="1:13" ht="25.5">
      <c r="A370" s="1446">
        <v>189</v>
      </c>
      <c r="B370" s="1443" t="s">
        <v>301</v>
      </c>
      <c r="C370" s="1444" t="s">
        <v>299</v>
      </c>
      <c r="D370" s="1444">
        <v>1</v>
      </c>
      <c r="E370" s="1444">
        <v>1</v>
      </c>
      <c r="F370" s="1443" t="s">
        <v>300</v>
      </c>
      <c r="G370" s="1445" t="s">
        <v>124</v>
      </c>
      <c r="H370" s="1444" t="s">
        <v>529</v>
      </c>
      <c r="I370" s="1304">
        <v>14</v>
      </c>
      <c r="J370" s="1443" t="s">
        <v>529</v>
      </c>
      <c r="K370" s="1443" t="s">
        <v>91</v>
      </c>
      <c r="L370" s="1443">
        <v>0</v>
      </c>
      <c r="M370" s="1443">
        <v>0</v>
      </c>
    </row>
    <row r="371" spans="1:13" ht="25.5">
      <c r="A371" s="1446">
        <v>190</v>
      </c>
      <c r="B371" s="1443" t="s">
        <v>302</v>
      </c>
      <c r="C371" s="1444" t="s">
        <v>299</v>
      </c>
      <c r="D371" s="1444">
        <v>1</v>
      </c>
      <c r="E371" s="1444">
        <v>1</v>
      </c>
      <c r="F371" s="1443" t="s">
        <v>300</v>
      </c>
      <c r="G371" s="1445" t="s">
        <v>124</v>
      </c>
      <c r="H371" s="1444" t="s">
        <v>529</v>
      </c>
      <c r="I371" s="1303">
        <v>14</v>
      </c>
      <c r="J371" s="1443" t="s">
        <v>529</v>
      </c>
      <c r="K371" s="1443" t="s">
        <v>91</v>
      </c>
      <c r="L371" s="1443">
        <v>0</v>
      </c>
      <c r="M371" s="1443">
        <v>0</v>
      </c>
    </row>
    <row r="372" spans="1:13" ht="25.5">
      <c r="A372" s="1446">
        <v>191</v>
      </c>
      <c r="B372" s="1443" t="s">
        <v>303</v>
      </c>
      <c r="C372" s="1444" t="s">
        <v>299</v>
      </c>
      <c r="D372" s="1444">
        <v>1</v>
      </c>
      <c r="E372" s="1444">
        <v>1</v>
      </c>
      <c r="F372" s="1443" t="s">
        <v>300</v>
      </c>
      <c r="G372" s="1445" t="s">
        <v>124</v>
      </c>
      <c r="H372" s="1444" t="s">
        <v>529</v>
      </c>
      <c r="I372" s="1303">
        <v>5</v>
      </c>
      <c r="J372" s="1443" t="s">
        <v>529</v>
      </c>
      <c r="K372" s="1443" t="s">
        <v>91</v>
      </c>
      <c r="L372" s="1443">
        <v>0</v>
      </c>
      <c r="M372" s="1443">
        <v>0</v>
      </c>
    </row>
    <row r="373" spans="1:13" ht="38.25">
      <c r="A373" s="1446">
        <v>192</v>
      </c>
      <c r="B373" s="1443" t="s">
        <v>304</v>
      </c>
      <c r="C373" s="1444" t="s">
        <v>299</v>
      </c>
      <c r="D373" s="1444">
        <v>1</v>
      </c>
      <c r="E373" s="1444">
        <v>1</v>
      </c>
      <c r="F373" s="1443" t="s">
        <v>300</v>
      </c>
      <c r="G373" s="1445" t="s">
        <v>124</v>
      </c>
      <c r="H373" s="1444" t="s">
        <v>529</v>
      </c>
      <c r="I373" s="1303">
        <v>3</v>
      </c>
      <c r="J373" s="1443" t="s">
        <v>529</v>
      </c>
      <c r="K373" s="1443" t="s">
        <v>91</v>
      </c>
      <c r="L373" s="1443">
        <v>0</v>
      </c>
      <c r="M373" s="1443">
        <v>0</v>
      </c>
    </row>
    <row r="374" spans="1:13" ht="38.25">
      <c r="A374" s="1446">
        <v>193</v>
      </c>
      <c r="B374" s="1443" t="s">
        <v>305</v>
      </c>
      <c r="C374" s="1444" t="s">
        <v>299</v>
      </c>
      <c r="D374" s="1444">
        <v>1</v>
      </c>
      <c r="E374" s="1444">
        <v>1</v>
      </c>
      <c r="F374" s="1443" t="s">
        <v>1081</v>
      </c>
      <c r="G374" s="1445" t="s">
        <v>306</v>
      </c>
      <c r="H374" s="1444" t="s">
        <v>529</v>
      </c>
      <c r="I374" s="1303">
        <v>5</v>
      </c>
      <c r="J374" s="1443" t="s">
        <v>529</v>
      </c>
      <c r="K374" s="1443" t="s">
        <v>91</v>
      </c>
      <c r="L374" s="1443">
        <v>0</v>
      </c>
      <c r="M374" s="1443">
        <v>0</v>
      </c>
    </row>
    <row r="375" spans="1:13" ht="38.25">
      <c r="A375" s="1446">
        <v>194</v>
      </c>
      <c r="B375" s="1443" t="s">
        <v>307</v>
      </c>
      <c r="C375" s="1444" t="s">
        <v>299</v>
      </c>
      <c r="D375" s="1444">
        <v>1</v>
      </c>
      <c r="E375" s="1444">
        <v>1</v>
      </c>
      <c r="F375" s="1443" t="s">
        <v>300</v>
      </c>
      <c r="G375" s="1445" t="s">
        <v>124</v>
      </c>
      <c r="H375" s="1444" t="s">
        <v>529</v>
      </c>
      <c r="I375" s="1303">
        <v>11</v>
      </c>
      <c r="J375" s="1443" t="s">
        <v>529</v>
      </c>
      <c r="K375" s="1443" t="s">
        <v>91</v>
      </c>
      <c r="L375" s="1443">
        <v>0</v>
      </c>
      <c r="M375" s="1443">
        <v>0</v>
      </c>
    </row>
    <row r="376" spans="1:13" ht="25.5">
      <c r="A376" s="1446">
        <v>195</v>
      </c>
      <c r="B376" s="1443" t="s">
        <v>308</v>
      </c>
      <c r="C376" s="1444" t="s">
        <v>990</v>
      </c>
      <c r="D376" s="1444">
        <v>1</v>
      </c>
      <c r="E376" s="1444">
        <v>1</v>
      </c>
      <c r="F376" s="1443" t="s">
        <v>293</v>
      </c>
      <c r="G376" s="1445" t="s">
        <v>821</v>
      </c>
      <c r="H376" s="1444" t="s">
        <v>529</v>
      </c>
      <c r="I376" s="1303">
        <v>49</v>
      </c>
      <c r="J376" s="1443" t="s">
        <v>529</v>
      </c>
      <c r="K376" s="1443" t="s">
        <v>91</v>
      </c>
      <c r="L376" s="1443">
        <v>0</v>
      </c>
      <c r="M376" s="1443">
        <v>0</v>
      </c>
    </row>
    <row r="377" spans="1:13" ht="38.25">
      <c r="A377" s="1446">
        <v>196</v>
      </c>
      <c r="B377" s="1443" t="s">
        <v>309</v>
      </c>
      <c r="C377" s="1444" t="s">
        <v>299</v>
      </c>
      <c r="D377" s="1444">
        <v>1</v>
      </c>
      <c r="E377" s="1444">
        <v>1</v>
      </c>
      <c r="F377" s="1443" t="s">
        <v>300</v>
      </c>
      <c r="G377" s="1445" t="s">
        <v>124</v>
      </c>
      <c r="H377" s="1444" t="s">
        <v>529</v>
      </c>
      <c r="I377" s="1303">
        <v>10</v>
      </c>
      <c r="J377" s="1443" t="s">
        <v>529</v>
      </c>
      <c r="K377" s="1443" t="s">
        <v>91</v>
      </c>
      <c r="L377" s="1443">
        <v>0</v>
      </c>
      <c r="M377" s="1443">
        <v>0</v>
      </c>
    </row>
    <row r="378" spans="1:13" ht="38.25">
      <c r="A378" s="1446">
        <v>197</v>
      </c>
      <c r="B378" s="1443" t="s">
        <v>310</v>
      </c>
      <c r="C378" s="1444" t="s">
        <v>299</v>
      </c>
      <c r="D378" s="1444">
        <v>1</v>
      </c>
      <c r="E378" s="1444">
        <v>1</v>
      </c>
      <c r="F378" s="1443" t="s">
        <v>300</v>
      </c>
      <c r="G378" s="1445" t="s">
        <v>124</v>
      </c>
      <c r="H378" s="1444" t="s">
        <v>529</v>
      </c>
      <c r="I378" s="1303">
        <v>8</v>
      </c>
      <c r="J378" s="1443" t="s">
        <v>529</v>
      </c>
      <c r="K378" s="1443" t="s">
        <v>91</v>
      </c>
      <c r="L378" s="1443">
        <v>0</v>
      </c>
      <c r="M378" s="1443">
        <v>0</v>
      </c>
    </row>
    <row r="379" spans="1:13" ht="38.25">
      <c r="A379" s="1446">
        <v>198</v>
      </c>
      <c r="B379" s="1443" t="s">
        <v>311</v>
      </c>
      <c r="C379" s="1444" t="s">
        <v>299</v>
      </c>
      <c r="D379" s="1444">
        <v>1</v>
      </c>
      <c r="E379" s="1444">
        <v>1</v>
      </c>
      <c r="F379" s="1443" t="s">
        <v>300</v>
      </c>
      <c r="G379" s="1445" t="s">
        <v>124</v>
      </c>
      <c r="H379" s="1444" t="s">
        <v>529</v>
      </c>
      <c r="I379" s="1303">
        <v>0</v>
      </c>
      <c r="J379" s="1443" t="s">
        <v>529</v>
      </c>
      <c r="K379" s="1443" t="s">
        <v>91</v>
      </c>
      <c r="L379" s="1443">
        <v>0</v>
      </c>
      <c r="M379" s="1443">
        <v>0</v>
      </c>
    </row>
    <row r="380" spans="1:13" ht="38.25">
      <c r="A380" s="1446">
        <v>199</v>
      </c>
      <c r="B380" s="1443" t="s">
        <v>312</v>
      </c>
      <c r="C380" s="1444" t="s">
        <v>299</v>
      </c>
      <c r="D380" s="1444">
        <v>1</v>
      </c>
      <c r="E380" s="1444">
        <v>1</v>
      </c>
      <c r="F380" s="1443" t="s">
        <v>300</v>
      </c>
      <c r="G380" s="1445" t="s">
        <v>124</v>
      </c>
      <c r="H380" s="1444" t="s">
        <v>529</v>
      </c>
      <c r="I380" s="1303">
        <v>5</v>
      </c>
      <c r="J380" s="1443" t="s">
        <v>529</v>
      </c>
      <c r="K380" s="1443" t="s">
        <v>91</v>
      </c>
      <c r="L380" s="1443">
        <v>0</v>
      </c>
      <c r="M380" s="1443">
        <v>0</v>
      </c>
    </row>
    <row r="381" spans="1:13" ht="38.25">
      <c r="A381" s="1446">
        <v>200</v>
      </c>
      <c r="B381" s="1443" t="s">
        <v>313</v>
      </c>
      <c r="C381" s="1444" t="s">
        <v>299</v>
      </c>
      <c r="D381" s="1444">
        <v>1</v>
      </c>
      <c r="E381" s="1444">
        <v>1</v>
      </c>
      <c r="F381" s="1443" t="s">
        <v>300</v>
      </c>
      <c r="G381" s="1445" t="s">
        <v>124</v>
      </c>
      <c r="H381" s="1444" t="s">
        <v>529</v>
      </c>
      <c r="I381" s="1303">
        <v>3</v>
      </c>
      <c r="J381" s="1443" t="s">
        <v>529</v>
      </c>
      <c r="K381" s="1443" t="s">
        <v>91</v>
      </c>
      <c r="L381" s="1443">
        <v>0</v>
      </c>
      <c r="M381" s="1443">
        <v>0</v>
      </c>
    </row>
    <row r="382" spans="1:13" ht="25.5">
      <c r="A382" s="1446">
        <v>201</v>
      </c>
      <c r="B382" s="1443" t="s">
        <v>314</v>
      </c>
      <c r="C382" s="1444" t="s">
        <v>299</v>
      </c>
      <c r="D382" s="1444">
        <v>1</v>
      </c>
      <c r="E382" s="1444">
        <v>1</v>
      </c>
      <c r="F382" s="1443" t="s">
        <v>1081</v>
      </c>
      <c r="G382" s="1445" t="s">
        <v>306</v>
      </c>
      <c r="H382" s="1444" t="s">
        <v>529</v>
      </c>
      <c r="I382" s="1303">
        <v>0</v>
      </c>
      <c r="J382" s="1443" t="s">
        <v>529</v>
      </c>
      <c r="K382" s="1443" t="s">
        <v>91</v>
      </c>
      <c r="L382" s="1443">
        <v>0</v>
      </c>
      <c r="M382" s="1443">
        <v>0</v>
      </c>
    </row>
    <row r="383" spans="1:13" ht="25.5">
      <c r="A383" s="1446">
        <v>202</v>
      </c>
      <c r="B383" s="1443" t="s">
        <v>315</v>
      </c>
      <c r="C383" s="1444" t="s">
        <v>299</v>
      </c>
      <c r="D383" s="1444">
        <v>1</v>
      </c>
      <c r="E383" s="1444">
        <v>1</v>
      </c>
      <c r="F383" s="1443" t="s">
        <v>1156</v>
      </c>
      <c r="G383" s="1445" t="s">
        <v>306</v>
      </c>
      <c r="H383" s="1444" t="s">
        <v>529</v>
      </c>
      <c r="I383" s="1303">
        <v>0</v>
      </c>
      <c r="J383" s="1443" t="s">
        <v>529</v>
      </c>
      <c r="K383" s="1443" t="s">
        <v>91</v>
      </c>
      <c r="L383" s="1443">
        <v>0</v>
      </c>
      <c r="M383" s="1443">
        <v>0</v>
      </c>
    </row>
    <row r="384" spans="1:13" ht="25.5">
      <c r="A384" s="1446">
        <v>203</v>
      </c>
      <c r="B384" s="1443" t="s">
        <v>316</v>
      </c>
      <c r="C384" s="1444" t="s">
        <v>299</v>
      </c>
      <c r="D384" s="1444">
        <v>1</v>
      </c>
      <c r="E384" s="1444">
        <v>1</v>
      </c>
      <c r="F384" s="1443" t="s">
        <v>1081</v>
      </c>
      <c r="G384" s="1445" t="s">
        <v>306</v>
      </c>
      <c r="H384" s="1444" t="s">
        <v>529</v>
      </c>
      <c r="I384" s="1303">
        <v>1</v>
      </c>
      <c r="J384" s="1443" t="s">
        <v>529</v>
      </c>
      <c r="K384" s="1443" t="s">
        <v>91</v>
      </c>
      <c r="L384" s="1443">
        <v>0</v>
      </c>
      <c r="M384" s="1443">
        <v>0</v>
      </c>
    </row>
    <row r="385" spans="1:13" ht="38.25">
      <c r="A385" s="1446">
        <v>204</v>
      </c>
      <c r="B385" s="1443" t="s">
        <v>317</v>
      </c>
      <c r="C385" s="1444" t="s">
        <v>299</v>
      </c>
      <c r="D385" s="1444">
        <v>1</v>
      </c>
      <c r="E385" s="1444">
        <v>1</v>
      </c>
      <c r="F385" s="1443" t="s">
        <v>318</v>
      </c>
      <c r="G385" s="1445" t="s">
        <v>319</v>
      </c>
      <c r="H385" s="1444" t="s">
        <v>529</v>
      </c>
      <c r="I385" s="1303">
        <v>4</v>
      </c>
      <c r="J385" s="1443" t="s">
        <v>529</v>
      </c>
      <c r="K385" s="1443" t="s">
        <v>91</v>
      </c>
      <c r="L385" s="1443">
        <v>0</v>
      </c>
      <c r="M385" s="1443">
        <v>0</v>
      </c>
    </row>
    <row r="386" spans="1:13" ht="25.5">
      <c r="A386" s="1446">
        <v>205</v>
      </c>
      <c r="B386" s="1443" t="s">
        <v>320</v>
      </c>
      <c r="C386" s="1444" t="s">
        <v>299</v>
      </c>
      <c r="D386" s="1444">
        <v>1</v>
      </c>
      <c r="E386" s="1444">
        <v>1</v>
      </c>
      <c r="F386" s="1443" t="s">
        <v>1081</v>
      </c>
      <c r="G386" s="1445" t="s">
        <v>306</v>
      </c>
      <c r="H386" s="1444" t="s">
        <v>529</v>
      </c>
      <c r="I386" s="1303">
        <v>0</v>
      </c>
      <c r="J386" s="1443" t="s">
        <v>529</v>
      </c>
      <c r="K386" s="1443" t="s">
        <v>91</v>
      </c>
      <c r="L386" s="1443">
        <v>0</v>
      </c>
      <c r="M386" s="1443">
        <v>0</v>
      </c>
    </row>
    <row r="387" spans="1:13" ht="38.25">
      <c r="A387" s="1446">
        <v>206</v>
      </c>
      <c r="B387" s="1443" t="s">
        <v>321</v>
      </c>
      <c r="C387" s="1444" t="s">
        <v>299</v>
      </c>
      <c r="D387" s="1444">
        <v>1</v>
      </c>
      <c r="E387" s="1444">
        <v>1</v>
      </c>
      <c r="F387" s="1443" t="s">
        <v>318</v>
      </c>
      <c r="G387" s="1445" t="s">
        <v>319</v>
      </c>
      <c r="H387" s="1444" t="s">
        <v>529</v>
      </c>
      <c r="I387" s="1303">
        <v>0</v>
      </c>
      <c r="J387" s="1443" t="s">
        <v>529</v>
      </c>
      <c r="K387" s="1443" t="s">
        <v>91</v>
      </c>
      <c r="L387" s="1443">
        <v>0</v>
      </c>
      <c r="M387" s="1443">
        <v>0</v>
      </c>
    </row>
    <row r="388" spans="1:13" ht="38.25">
      <c r="A388" s="1446">
        <v>207</v>
      </c>
      <c r="B388" s="1443" t="s">
        <v>322</v>
      </c>
      <c r="C388" s="1444" t="s">
        <v>299</v>
      </c>
      <c r="D388" s="1444">
        <v>1</v>
      </c>
      <c r="E388" s="1444">
        <v>1</v>
      </c>
      <c r="F388" s="1443" t="s">
        <v>318</v>
      </c>
      <c r="G388" s="1445" t="s">
        <v>319</v>
      </c>
      <c r="H388" s="1444" t="s">
        <v>529</v>
      </c>
      <c r="I388" s="1303">
        <v>11</v>
      </c>
      <c r="J388" s="1443" t="s">
        <v>529</v>
      </c>
      <c r="K388" s="1443" t="s">
        <v>91</v>
      </c>
      <c r="L388" s="1443">
        <v>0</v>
      </c>
      <c r="M388" s="1443">
        <v>0</v>
      </c>
    </row>
    <row r="389" spans="1:13" ht="38.25">
      <c r="A389" s="1446">
        <v>208</v>
      </c>
      <c r="B389" s="1443" t="s">
        <v>323</v>
      </c>
      <c r="C389" s="1444" t="s">
        <v>299</v>
      </c>
      <c r="D389" s="1444">
        <v>1</v>
      </c>
      <c r="E389" s="1444">
        <v>1</v>
      </c>
      <c r="F389" s="1443" t="s">
        <v>300</v>
      </c>
      <c r="G389" s="1445" t="s">
        <v>124</v>
      </c>
      <c r="H389" s="1444" t="s">
        <v>529</v>
      </c>
      <c r="I389" s="1303">
        <v>6</v>
      </c>
      <c r="J389" s="1443" t="s">
        <v>529</v>
      </c>
      <c r="K389" s="1443" t="s">
        <v>91</v>
      </c>
      <c r="L389" s="1443">
        <v>0</v>
      </c>
      <c r="M389" s="1443">
        <v>0</v>
      </c>
    </row>
    <row r="390" spans="1:13" ht="38.25">
      <c r="A390" s="1446">
        <v>209</v>
      </c>
      <c r="B390" s="1443" t="s">
        <v>324</v>
      </c>
      <c r="C390" s="1444" t="s">
        <v>299</v>
      </c>
      <c r="D390" s="1444">
        <v>1</v>
      </c>
      <c r="E390" s="1444">
        <v>1</v>
      </c>
      <c r="F390" s="1443" t="s">
        <v>318</v>
      </c>
      <c r="G390" s="1445" t="s">
        <v>319</v>
      </c>
      <c r="H390" s="1444" t="s">
        <v>529</v>
      </c>
      <c r="I390" s="1303">
        <v>0</v>
      </c>
      <c r="J390" s="1443" t="s">
        <v>529</v>
      </c>
      <c r="K390" s="1443" t="s">
        <v>91</v>
      </c>
      <c r="L390" s="1443">
        <v>0</v>
      </c>
      <c r="M390" s="1443">
        <v>0</v>
      </c>
    </row>
    <row r="391" spans="1:13" ht="25.5">
      <c r="A391" s="1446">
        <v>210</v>
      </c>
      <c r="B391" s="1443" t="s">
        <v>325</v>
      </c>
      <c r="C391" s="1444" t="s">
        <v>299</v>
      </c>
      <c r="D391" s="1444">
        <v>1</v>
      </c>
      <c r="E391" s="1444">
        <v>1</v>
      </c>
      <c r="F391" s="1443" t="s">
        <v>318</v>
      </c>
      <c r="G391" s="1445" t="s">
        <v>319</v>
      </c>
      <c r="H391" s="1444" t="s">
        <v>529</v>
      </c>
      <c r="I391" s="1303">
        <v>0</v>
      </c>
      <c r="J391" s="1443" t="s">
        <v>529</v>
      </c>
      <c r="K391" s="1443" t="s">
        <v>91</v>
      </c>
      <c r="L391" s="1443">
        <v>0</v>
      </c>
      <c r="M391" s="1443">
        <v>0</v>
      </c>
    </row>
    <row r="392" spans="1:13">
      <c r="A392" s="1428">
        <v>211</v>
      </c>
      <c r="B392" s="1429" t="s">
        <v>1157</v>
      </c>
      <c r="C392" s="1414" t="s">
        <v>530</v>
      </c>
      <c r="D392" s="1414">
        <v>1</v>
      </c>
      <c r="E392" s="1411" t="s">
        <v>531</v>
      </c>
      <c r="F392" s="1412" t="s">
        <v>820</v>
      </c>
      <c r="G392" s="1413" t="s">
        <v>821</v>
      </c>
      <c r="H392" s="1414" t="s">
        <v>529</v>
      </c>
      <c r="I392" s="1305">
        <v>194</v>
      </c>
      <c r="J392" s="1414" t="s">
        <v>529</v>
      </c>
      <c r="K392" s="1415" t="s">
        <v>91</v>
      </c>
      <c r="L392" s="1306">
        <v>0</v>
      </c>
      <c r="M392" s="1306">
        <v>0</v>
      </c>
    </row>
    <row r="393" spans="1:13" ht="25.5">
      <c r="A393" s="81"/>
      <c r="B393" s="1421" t="s">
        <v>1158</v>
      </c>
      <c r="C393" s="1420"/>
      <c r="D393" s="1420"/>
      <c r="E393" s="1417"/>
      <c r="F393" s="1418" t="s">
        <v>823</v>
      </c>
      <c r="G393" s="1419"/>
      <c r="H393" s="1420"/>
      <c r="I393" s="1307"/>
      <c r="J393" s="1420"/>
      <c r="K393" s="1391"/>
      <c r="L393" s="1291"/>
      <c r="M393" s="1291"/>
    </row>
    <row r="394" spans="1:13" ht="38.25">
      <c r="A394" s="1446">
        <v>212</v>
      </c>
      <c r="B394" s="1443" t="s">
        <v>326</v>
      </c>
      <c r="C394" s="1444" t="s">
        <v>299</v>
      </c>
      <c r="D394" s="1444">
        <v>1</v>
      </c>
      <c r="E394" s="1444">
        <v>1</v>
      </c>
      <c r="F394" s="1443" t="s">
        <v>1159</v>
      </c>
      <c r="G394" s="1445" t="s">
        <v>319</v>
      </c>
      <c r="H394" s="1444" t="s">
        <v>529</v>
      </c>
      <c r="I394" s="1303">
        <v>2</v>
      </c>
      <c r="J394" s="1443" t="s">
        <v>529</v>
      </c>
      <c r="K394" s="1443" t="s">
        <v>91</v>
      </c>
      <c r="L394" s="1443">
        <v>0</v>
      </c>
      <c r="M394" s="1443">
        <v>0</v>
      </c>
    </row>
    <row r="395" spans="1:13" ht="38.25">
      <c r="A395" s="81">
        <v>213</v>
      </c>
      <c r="B395" s="1443" t="s">
        <v>327</v>
      </c>
      <c r="C395" s="1444" t="s">
        <v>990</v>
      </c>
      <c r="D395" s="1444">
        <v>1</v>
      </c>
      <c r="E395" s="1444">
        <v>1</v>
      </c>
      <c r="F395" s="1443" t="s">
        <v>318</v>
      </c>
      <c r="G395" s="1445" t="s">
        <v>319</v>
      </c>
      <c r="H395" s="1444" t="s">
        <v>529</v>
      </c>
      <c r="I395" s="1303">
        <v>0</v>
      </c>
      <c r="J395" s="1443" t="s">
        <v>529</v>
      </c>
      <c r="K395" s="1443" t="s">
        <v>91</v>
      </c>
      <c r="L395" s="1443">
        <v>0</v>
      </c>
      <c r="M395" s="1443">
        <v>0</v>
      </c>
    </row>
    <row r="396" spans="1:13" ht="38.25">
      <c r="A396" s="1446">
        <v>214</v>
      </c>
      <c r="B396" s="1443" t="s">
        <v>328</v>
      </c>
      <c r="C396" s="1444" t="s">
        <v>299</v>
      </c>
      <c r="D396" s="1444">
        <v>1</v>
      </c>
      <c r="E396" s="1444">
        <v>1</v>
      </c>
      <c r="F396" s="1443" t="s">
        <v>1081</v>
      </c>
      <c r="G396" s="1445" t="s">
        <v>306</v>
      </c>
      <c r="H396" s="1444" t="s">
        <v>529</v>
      </c>
      <c r="I396" s="1303">
        <v>1</v>
      </c>
      <c r="J396" s="1443" t="s">
        <v>529</v>
      </c>
      <c r="K396" s="1443" t="s">
        <v>91</v>
      </c>
      <c r="L396" s="1443">
        <v>0</v>
      </c>
      <c r="M396" s="1443">
        <v>0</v>
      </c>
    </row>
    <row r="397" spans="1:13" ht="25.5">
      <c r="A397" s="1446">
        <v>215</v>
      </c>
      <c r="B397" s="1387" t="s">
        <v>2138</v>
      </c>
      <c r="C397" s="1388" t="s">
        <v>926</v>
      </c>
      <c r="D397" s="1389">
        <v>1</v>
      </c>
      <c r="E397" s="1388" t="s">
        <v>531</v>
      </c>
      <c r="F397" s="1387" t="s">
        <v>2150</v>
      </c>
      <c r="G397" s="1390" t="s">
        <v>122</v>
      </c>
      <c r="H397" s="1389" t="s">
        <v>529</v>
      </c>
      <c r="I397" s="1308">
        <v>2628</v>
      </c>
      <c r="J397" s="1387" t="s">
        <v>529</v>
      </c>
      <c r="K397" s="1387" t="s">
        <v>91</v>
      </c>
      <c r="L397" s="1391">
        <v>2</v>
      </c>
      <c r="M397" s="1391">
        <v>3</v>
      </c>
    </row>
    <row r="398" spans="1:13" ht="33.75" customHeight="1">
      <c r="A398" s="1446">
        <v>216</v>
      </c>
      <c r="B398" s="1387" t="s">
        <v>2139</v>
      </c>
      <c r="C398" s="1389" t="s">
        <v>530</v>
      </c>
      <c r="D398" s="1388">
        <v>1</v>
      </c>
      <c r="E398" s="1389">
        <v>1</v>
      </c>
      <c r="F398" s="1392" t="s">
        <v>131</v>
      </c>
      <c r="G398" s="1393" t="s">
        <v>132</v>
      </c>
      <c r="H398" s="1389" t="s">
        <v>529</v>
      </c>
      <c r="I398" s="1308">
        <v>325</v>
      </c>
      <c r="J398" s="1387" t="s">
        <v>529</v>
      </c>
      <c r="K398" s="1387" t="s">
        <v>91</v>
      </c>
      <c r="L398" s="1391" t="s">
        <v>2151</v>
      </c>
      <c r="M398" s="1391">
        <v>3</v>
      </c>
    </row>
    <row r="399" spans="1:13" ht="42.75" customHeight="1">
      <c r="A399" s="1446">
        <v>217</v>
      </c>
      <c r="B399" s="1387" t="s">
        <v>2140</v>
      </c>
      <c r="C399" s="1389" t="s">
        <v>530</v>
      </c>
      <c r="D399" s="1389">
        <v>1</v>
      </c>
      <c r="E399" s="1389" t="s">
        <v>531</v>
      </c>
      <c r="F399" s="1387" t="s">
        <v>820</v>
      </c>
      <c r="G399" s="1393" t="s">
        <v>821</v>
      </c>
      <c r="H399" s="1389" t="s">
        <v>529</v>
      </c>
      <c r="I399" s="1303">
        <v>4612</v>
      </c>
      <c r="J399" s="1387" t="s">
        <v>529</v>
      </c>
      <c r="K399" s="1387" t="s">
        <v>91</v>
      </c>
      <c r="L399" s="1391" t="s">
        <v>2151</v>
      </c>
      <c r="M399" s="1387">
        <v>3</v>
      </c>
    </row>
    <row r="400" spans="1:13">
      <c r="A400" s="1446"/>
      <c r="B400" s="1443"/>
      <c r="C400" s="1447"/>
      <c r="D400" s="1447"/>
      <c r="E400" s="1447"/>
      <c r="F400" s="1448"/>
      <c r="G400" s="1449"/>
      <c r="H400" s="1420"/>
      <c r="I400" s="1308"/>
      <c r="J400" s="1421"/>
      <c r="K400" s="1421"/>
      <c r="L400" s="1421"/>
      <c r="M400" s="1421"/>
    </row>
    <row r="401" spans="1:13">
      <c r="A401" s="1443"/>
      <c r="B401" s="1443" t="s">
        <v>859</v>
      </c>
      <c r="C401" s="1309"/>
      <c r="D401" s="1309"/>
      <c r="E401" s="1309"/>
      <c r="F401" s="1309"/>
      <c r="G401" s="1310"/>
      <c r="H401" s="1311" t="s">
        <v>2148</v>
      </c>
      <c r="I401" s="1378">
        <f>SUM(I7:I399)</f>
        <v>3363966</v>
      </c>
      <c r="J401" s="1311" t="s">
        <v>2148</v>
      </c>
      <c r="K401" s="1311"/>
      <c r="L401" s="1311"/>
      <c r="M401" s="1311"/>
    </row>
    <row r="402" spans="1:13">
      <c r="A402" s="1432"/>
      <c r="B402" s="1312"/>
      <c r="C402" s="1312"/>
      <c r="D402" s="1312"/>
      <c r="E402" s="1312"/>
      <c r="F402" s="1312"/>
      <c r="G402" s="1312"/>
      <c r="H402" s="1312"/>
      <c r="I402" s="1313"/>
      <c r="J402" s="1312"/>
      <c r="K402" s="1312"/>
      <c r="L402" s="1312"/>
      <c r="M402" s="1312"/>
    </row>
    <row r="403" spans="1:13" ht="15">
      <c r="A403" s="1450"/>
      <c r="B403" s="1451"/>
      <c r="C403" s="1451"/>
      <c r="D403" s="1451"/>
      <c r="E403" s="1451"/>
      <c r="F403" s="1451"/>
      <c r="G403" s="1451"/>
      <c r="H403" s="1451"/>
      <c r="I403" s="1451"/>
      <c r="J403" s="1451"/>
      <c r="K403" s="1451"/>
      <c r="L403" s="1451"/>
      <c r="M403" s="1451"/>
    </row>
    <row r="404" spans="1:13" ht="12.75" customHeight="1">
      <c r="A404" s="2225" t="s">
        <v>2141</v>
      </c>
      <c r="B404" s="2225"/>
      <c r="C404" s="2225"/>
      <c r="D404" s="2225"/>
      <c r="E404" s="2225"/>
      <c r="F404" s="2225"/>
      <c r="G404" s="2225"/>
      <c r="H404" s="2225"/>
      <c r="I404" s="2225"/>
      <c r="J404" s="2225"/>
      <c r="K404" s="2225"/>
      <c r="L404" s="2225"/>
      <c r="M404" s="2225"/>
    </row>
    <row r="405" spans="1:13" ht="14.25" customHeight="1">
      <c r="A405" s="2225" t="s">
        <v>2142</v>
      </c>
      <c r="B405" s="2225"/>
      <c r="C405" s="2225"/>
      <c r="D405" s="2225"/>
      <c r="E405" s="2225"/>
      <c r="F405" s="2225"/>
      <c r="G405" s="2225"/>
      <c r="H405" s="2225"/>
      <c r="I405" s="2225"/>
      <c r="J405" s="2225"/>
      <c r="K405" s="2225"/>
      <c r="L405" s="2225"/>
      <c r="M405" s="2225"/>
    </row>
  </sheetData>
  <sheetProtection insertRows="0" deleteRows="0"/>
  <mergeCells count="4">
    <mergeCell ref="L2:M2"/>
    <mergeCell ref="A4:M4"/>
    <mergeCell ref="A404:M404"/>
    <mergeCell ref="A405:M405"/>
  </mergeCells>
  <pageMargins left="0.36" right="0.33" top="1" bottom="1" header="0.5" footer="0.5"/>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3"/>
  <sheetViews>
    <sheetView view="pageBreakPreview" topLeftCell="A7" zoomScale="115" zoomScaleNormal="100" zoomScaleSheetLayoutView="115" workbookViewId="0">
      <selection activeCell="E96" sqref="E96"/>
    </sheetView>
  </sheetViews>
  <sheetFormatPr defaultRowHeight="12.75"/>
  <cols>
    <col min="1" max="1" width="4.42578125" style="1315" customWidth="1"/>
    <col min="2" max="2" width="25.85546875" style="1315" customWidth="1"/>
    <col min="3" max="3" width="19.7109375" style="1315" customWidth="1"/>
    <col min="4" max="4" width="19.5703125" style="1315" customWidth="1"/>
    <col min="5" max="6" width="24.28515625" style="1315" customWidth="1"/>
    <col min="7" max="16384" width="9.140625" style="1315"/>
  </cols>
  <sheetData>
    <row r="1" spans="1:11" s="1156" customFormat="1" ht="18.75">
      <c r="A1" s="1153"/>
      <c r="B1" s="1153"/>
      <c r="C1" s="1153"/>
      <c r="D1" s="1259"/>
      <c r="E1" s="1153"/>
      <c r="F1" s="1153"/>
    </row>
    <row r="2" spans="1:11" s="1156" customFormat="1" ht="15.75">
      <c r="A2" s="1153"/>
      <c r="B2" s="1153"/>
      <c r="C2" s="1153"/>
      <c r="D2" s="1153"/>
      <c r="E2" s="1153"/>
      <c r="F2" s="1314" t="s">
        <v>2143</v>
      </c>
      <c r="H2" s="1260"/>
      <c r="I2" s="1260"/>
      <c r="J2" s="1261"/>
      <c r="K2" s="1262"/>
    </row>
    <row r="3" spans="1:11" s="1156" customFormat="1" ht="15.75">
      <c r="A3" s="1153"/>
      <c r="B3" s="1153"/>
      <c r="C3" s="1153"/>
      <c r="D3" s="1153"/>
      <c r="E3" s="1153"/>
      <c r="F3" s="1153"/>
      <c r="G3" s="1263"/>
      <c r="H3" s="1264"/>
      <c r="I3" s="1264"/>
      <c r="J3" s="1264"/>
      <c r="K3" s="1262"/>
    </row>
    <row r="4" spans="1:11" ht="39" customHeight="1">
      <c r="A4" s="2215" t="s">
        <v>2144</v>
      </c>
      <c r="B4" s="2227"/>
      <c r="C4" s="2227"/>
      <c r="D4" s="2227"/>
      <c r="E4" s="2227"/>
      <c r="F4" s="2228"/>
    </row>
    <row r="5" spans="1:11" ht="96.75" customHeight="1">
      <c r="A5" s="2229" t="s">
        <v>674</v>
      </c>
      <c r="B5" s="2230"/>
      <c r="C5" s="1726" t="s">
        <v>5</v>
      </c>
      <c r="D5" s="1726" t="s">
        <v>2145</v>
      </c>
      <c r="E5" s="1726" t="s">
        <v>6</v>
      </c>
      <c r="F5" s="1726" t="s">
        <v>506</v>
      </c>
    </row>
    <row r="6" spans="1:11" ht="15" customHeight="1">
      <c r="A6" s="2229">
        <v>1</v>
      </c>
      <c r="B6" s="2231"/>
      <c r="C6" s="1728">
        <v>2</v>
      </c>
      <c r="D6" s="1728">
        <v>3</v>
      </c>
      <c r="E6" s="1728">
        <v>4</v>
      </c>
      <c r="F6" s="1728">
        <v>5</v>
      </c>
    </row>
    <row r="7" spans="1:11" ht="29.25" customHeight="1">
      <c r="A7" s="2226" t="s">
        <v>472</v>
      </c>
      <c r="B7" s="2226"/>
      <c r="C7" s="2232">
        <f>SUM(C9:C14)</f>
        <v>115</v>
      </c>
      <c r="D7" s="2232">
        <f>SUM(D11:D14)</f>
        <v>2</v>
      </c>
      <c r="E7" s="2232">
        <f>SUM(E11:E14)</f>
        <v>0</v>
      </c>
      <c r="F7" s="2232">
        <f>SUM(F11:F14)</f>
        <v>0</v>
      </c>
    </row>
    <row r="8" spans="1:11" ht="12.75" customHeight="1">
      <c r="A8" s="2226" t="s">
        <v>902</v>
      </c>
      <c r="B8" s="2226"/>
      <c r="C8" s="2233"/>
      <c r="D8" s="2233"/>
      <c r="E8" s="2233"/>
      <c r="F8" s="2233"/>
    </row>
    <row r="9" spans="1:11" ht="12.75" customHeight="1">
      <c r="A9" s="2226" t="s">
        <v>775</v>
      </c>
      <c r="B9" s="2226"/>
      <c r="C9" s="1741">
        <v>0</v>
      </c>
      <c r="D9" s="1741">
        <v>0</v>
      </c>
      <c r="E9" s="1741">
        <v>0</v>
      </c>
      <c r="F9" s="1741">
        <v>0</v>
      </c>
    </row>
    <row r="10" spans="1:11" ht="12.75" customHeight="1">
      <c r="A10" s="2234" t="s">
        <v>897</v>
      </c>
      <c r="B10" s="2235"/>
      <c r="C10" s="1741">
        <v>0</v>
      </c>
      <c r="D10" s="1741">
        <v>0</v>
      </c>
      <c r="E10" s="1741">
        <v>0</v>
      </c>
      <c r="F10" s="1741">
        <v>0</v>
      </c>
    </row>
    <row r="11" spans="1:11" ht="12.75" customHeight="1">
      <c r="A11" s="2226" t="s">
        <v>898</v>
      </c>
      <c r="B11" s="2226"/>
      <c r="C11" s="1741">
        <v>15</v>
      </c>
      <c r="D11" s="1741">
        <v>0</v>
      </c>
      <c r="E11" s="1741">
        <v>0</v>
      </c>
      <c r="F11" s="1741">
        <v>0</v>
      </c>
    </row>
    <row r="12" spans="1:11" ht="12.75" customHeight="1">
      <c r="A12" s="2226" t="s">
        <v>899</v>
      </c>
      <c r="B12" s="2226"/>
      <c r="C12" s="1741">
        <v>13</v>
      </c>
      <c r="D12" s="1741">
        <v>0</v>
      </c>
      <c r="E12" s="1741">
        <v>0</v>
      </c>
      <c r="F12" s="1741">
        <v>0</v>
      </c>
    </row>
    <row r="13" spans="1:11" ht="12.75" customHeight="1">
      <c r="A13" s="2226" t="s">
        <v>900</v>
      </c>
      <c r="B13" s="2226"/>
      <c r="C13" s="1741">
        <v>85</v>
      </c>
      <c r="D13" s="1741">
        <v>2</v>
      </c>
      <c r="E13" s="1741">
        <v>0</v>
      </c>
      <c r="F13" s="1741">
        <v>0</v>
      </c>
    </row>
    <row r="14" spans="1:11" ht="12.75" customHeight="1">
      <c r="A14" s="2226" t="s">
        <v>901</v>
      </c>
      <c r="B14" s="2226"/>
      <c r="C14" s="1741">
        <v>2</v>
      </c>
      <c r="D14" s="1741">
        <v>0</v>
      </c>
      <c r="E14" s="1741">
        <v>0</v>
      </c>
      <c r="F14" s="1741">
        <v>0</v>
      </c>
    </row>
    <row r="15" spans="1:11" ht="27" customHeight="1">
      <c r="A15" s="2226" t="s">
        <v>473</v>
      </c>
      <c r="B15" s="2226"/>
      <c r="C15" s="2232">
        <f>SUM(C19:C23)</f>
        <v>1393</v>
      </c>
      <c r="D15" s="2232">
        <f>SUM(D19:D23)</f>
        <v>8</v>
      </c>
      <c r="E15" s="2232">
        <f>SUM(E19:E23)</f>
        <v>0</v>
      </c>
      <c r="F15" s="2232">
        <f>SUM(F19:F23)</f>
        <v>0</v>
      </c>
    </row>
    <row r="16" spans="1:11" ht="12.75" customHeight="1">
      <c r="A16" s="2226" t="s">
        <v>902</v>
      </c>
      <c r="B16" s="2226"/>
      <c r="C16" s="2233"/>
      <c r="D16" s="2233"/>
      <c r="E16" s="2233"/>
      <c r="F16" s="2233"/>
    </row>
    <row r="17" spans="1:6" ht="12.75" customHeight="1">
      <c r="A17" s="2226" t="s">
        <v>775</v>
      </c>
      <c r="B17" s="2226"/>
      <c r="C17" s="1741">
        <v>0</v>
      </c>
      <c r="D17" s="1741">
        <v>0</v>
      </c>
      <c r="E17" s="1741">
        <v>0</v>
      </c>
      <c r="F17" s="1741">
        <v>0</v>
      </c>
    </row>
    <row r="18" spans="1:6" ht="12.75" customHeight="1">
      <c r="A18" s="2234" t="s">
        <v>897</v>
      </c>
      <c r="B18" s="2235"/>
      <c r="C18" s="1741">
        <v>0</v>
      </c>
      <c r="D18" s="1741">
        <v>0</v>
      </c>
      <c r="E18" s="1741">
        <v>0</v>
      </c>
      <c r="F18" s="1741">
        <v>0</v>
      </c>
    </row>
    <row r="19" spans="1:6" ht="12.75" customHeight="1">
      <c r="A19" s="2226" t="s">
        <v>898</v>
      </c>
      <c r="B19" s="2226"/>
      <c r="C19" s="1741">
        <v>15</v>
      </c>
      <c r="D19" s="1741">
        <v>0</v>
      </c>
      <c r="E19" s="1741">
        <v>0</v>
      </c>
      <c r="F19" s="1741">
        <v>0</v>
      </c>
    </row>
    <row r="20" spans="1:6" ht="12.75" customHeight="1">
      <c r="A20" s="2226" t="s">
        <v>899</v>
      </c>
      <c r="B20" s="2226"/>
      <c r="C20" s="1741">
        <v>10</v>
      </c>
      <c r="D20" s="1741">
        <v>0</v>
      </c>
      <c r="E20" s="1741">
        <v>0</v>
      </c>
      <c r="F20" s="1741">
        <v>0</v>
      </c>
    </row>
    <row r="21" spans="1:6" ht="12.75" customHeight="1">
      <c r="A21" s="2226" t="s">
        <v>900</v>
      </c>
      <c r="B21" s="2226"/>
      <c r="C21" s="1741">
        <v>246</v>
      </c>
      <c r="D21" s="1741">
        <v>8</v>
      </c>
      <c r="E21" s="1741">
        <v>0</v>
      </c>
      <c r="F21" s="1741">
        <v>0</v>
      </c>
    </row>
    <row r="22" spans="1:6" ht="12.75" customHeight="1">
      <c r="A22" s="2226" t="s">
        <v>901</v>
      </c>
      <c r="B22" s="2226"/>
      <c r="C22" s="1741">
        <v>0</v>
      </c>
      <c r="D22" s="1741">
        <v>0</v>
      </c>
      <c r="E22" s="1741">
        <v>0</v>
      </c>
      <c r="F22" s="1741">
        <v>0</v>
      </c>
    </row>
    <row r="23" spans="1:6" ht="12.75" customHeight="1">
      <c r="A23" s="2226" t="s">
        <v>879</v>
      </c>
      <c r="B23" s="2226"/>
      <c r="C23" s="1741">
        <v>1122</v>
      </c>
      <c r="D23" s="1741">
        <v>0</v>
      </c>
      <c r="E23" s="1741">
        <v>0</v>
      </c>
      <c r="F23" s="1741">
        <v>0</v>
      </c>
    </row>
    <row r="24" spans="1:6" ht="12.75" customHeight="1">
      <c r="A24" s="1269"/>
      <c r="B24" s="1269"/>
      <c r="C24" s="1269"/>
      <c r="D24" s="1269"/>
      <c r="E24" s="1269"/>
      <c r="F24" s="1269"/>
    </row>
    <row r="25" spans="1:6">
      <c r="A25" s="1316"/>
      <c r="B25" s="1316"/>
      <c r="C25" s="1316"/>
      <c r="D25" s="1316"/>
      <c r="E25" s="1316"/>
      <c r="F25" s="1316"/>
    </row>
    <row r="26" spans="1:6">
      <c r="A26" s="1316"/>
      <c r="B26" s="1316"/>
      <c r="C26" s="1316"/>
      <c r="D26" s="1316"/>
      <c r="E26" s="1316"/>
      <c r="F26" s="1316"/>
    </row>
    <row r="27" spans="1:6">
      <c r="A27" s="1316"/>
      <c r="B27" s="1316"/>
      <c r="C27" s="1316"/>
      <c r="D27" s="1316"/>
      <c r="E27" s="1316"/>
      <c r="F27" s="1316"/>
    </row>
    <row r="28" spans="1:6">
      <c r="A28" s="1316"/>
      <c r="B28" s="1316"/>
      <c r="C28" s="1316"/>
      <c r="D28" s="1316"/>
      <c r="E28" s="1316"/>
      <c r="F28" s="1316"/>
    </row>
    <row r="29" spans="1:6">
      <c r="A29" s="1316"/>
      <c r="B29" s="1316"/>
      <c r="C29" s="1316"/>
      <c r="D29" s="1316"/>
      <c r="E29" s="1316"/>
      <c r="F29" s="1316"/>
    </row>
    <row r="30" spans="1:6">
      <c r="A30" s="1316"/>
      <c r="B30" s="1316"/>
      <c r="C30" s="1316"/>
      <c r="D30" s="1316"/>
      <c r="E30" s="1316"/>
      <c r="F30" s="1316"/>
    </row>
    <row r="31" spans="1:6">
      <c r="A31" s="1316"/>
      <c r="B31" s="1316"/>
      <c r="C31" s="1316"/>
      <c r="D31" s="1316"/>
      <c r="E31" s="1316"/>
      <c r="F31" s="1316"/>
    </row>
    <row r="32" spans="1:6">
      <c r="A32" s="1316"/>
      <c r="B32" s="1316"/>
      <c r="C32" s="1316"/>
      <c r="D32" s="1316"/>
      <c r="E32" s="1316"/>
      <c r="F32" s="1316"/>
    </row>
    <row r="33" spans="1:6">
      <c r="A33" s="1316"/>
      <c r="B33" s="1316"/>
      <c r="C33" s="1316"/>
      <c r="D33" s="1316"/>
      <c r="E33" s="1316"/>
      <c r="F33" s="1316"/>
    </row>
  </sheetData>
  <mergeCells count="28">
    <mergeCell ref="A23:B23"/>
    <mergeCell ref="A17:B17"/>
    <mergeCell ref="A18:B18"/>
    <mergeCell ref="A19:B19"/>
    <mergeCell ref="A20:B20"/>
    <mergeCell ref="A21:B21"/>
    <mergeCell ref="A22:B22"/>
    <mergeCell ref="A15:B15"/>
    <mergeCell ref="C15:C16"/>
    <mergeCell ref="D15:D16"/>
    <mergeCell ref="E15:E16"/>
    <mergeCell ref="F15:F16"/>
    <mergeCell ref="A16:B16"/>
    <mergeCell ref="A14:B14"/>
    <mergeCell ref="A4:F4"/>
    <mergeCell ref="A5:B5"/>
    <mergeCell ref="A6:B6"/>
    <mergeCell ref="A7:B7"/>
    <mergeCell ref="C7:C8"/>
    <mergeCell ref="D7:D8"/>
    <mergeCell ref="E7:E8"/>
    <mergeCell ref="F7:F8"/>
    <mergeCell ref="A8:B8"/>
    <mergeCell ref="A9:B9"/>
    <mergeCell ref="A10:B10"/>
    <mergeCell ref="A11:B11"/>
    <mergeCell ref="A12:B12"/>
    <mergeCell ref="A13:B13"/>
  </mergeCells>
  <pageMargins left="1.299212598425197" right="0.74803149606299213" top="0.6692913385826772" bottom="0.98425196850393704" header="0.51181102362204722" footer="0.51181102362204722"/>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86"/>
  <sheetViews>
    <sheetView view="pageBreakPreview" zoomScale="115" zoomScaleNormal="100" zoomScaleSheetLayoutView="115" workbookViewId="0">
      <pane ySplit="6" topLeftCell="A163" activePane="bottomLeft" state="frozen"/>
      <selection activeCell="E96" sqref="E96"/>
      <selection pane="bottomLeft" activeCell="E96" sqref="E96"/>
    </sheetView>
  </sheetViews>
  <sheetFormatPr defaultRowHeight="12.75"/>
  <cols>
    <col min="1" max="1" width="5.28515625" style="1321" customWidth="1"/>
    <col min="2" max="2" width="16.85546875" style="1318" customWidth="1"/>
    <col min="3" max="3" width="12.85546875" style="1318" customWidth="1"/>
    <col min="4" max="4" width="12.7109375" style="1321" customWidth="1"/>
    <col min="5" max="6" width="15.28515625" style="1318" customWidth="1"/>
    <col min="7" max="7" width="26.140625" style="1318" customWidth="1"/>
    <col min="8" max="8" width="22.7109375" style="1318" customWidth="1"/>
    <col min="9" max="16384" width="9.140625" style="1318"/>
  </cols>
  <sheetData>
    <row r="1" spans="1:13" s="1156" customFormat="1" ht="18.75">
      <c r="A1" s="1153"/>
      <c r="B1" s="1153"/>
      <c r="C1" s="1153"/>
      <c r="D1" s="1153"/>
      <c r="F1" s="1317"/>
      <c r="G1" s="1153"/>
      <c r="H1" s="1153"/>
    </row>
    <row r="2" spans="1:13" s="1156" customFormat="1" ht="15.75">
      <c r="A2" s="1153"/>
      <c r="B2" s="1153"/>
      <c r="C2" s="1153"/>
      <c r="D2" s="1153"/>
      <c r="E2" s="1153"/>
      <c r="F2" s="1153"/>
      <c r="G2" s="2199" t="s">
        <v>2146</v>
      </c>
      <c r="H2" s="2199"/>
      <c r="I2" s="1260"/>
      <c r="J2" s="1261"/>
      <c r="K2" s="1262"/>
    </row>
    <row r="3" spans="1:13" s="1156" customFormat="1" ht="15.75">
      <c r="A3" s="1153"/>
      <c r="B3" s="1153"/>
      <c r="C3" s="1153"/>
      <c r="D3" s="1153"/>
      <c r="E3" s="1153"/>
      <c r="F3" s="1153"/>
      <c r="G3" s="1263"/>
      <c r="H3" s="1264"/>
      <c r="I3" s="1264"/>
      <c r="J3" s="1264"/>
      <c r="K3" s="1262"/>
    </row>
    <row r="4" spans="1:13" ht="25.5" customHeight="1">
      <c r="A4" s="2236" t="s">
        <v>474</v>
      </c>
      <c r="B4" s="2237"/>
      <c r="C4" s="2237"/>
      <c r="D4" s="2237"/>
      <c r="E4" s="2237"/>
      <c r="F4" s="2237"/>
      <c r="G4" s="2237"/>
      <c r="H4" s="2237"/>
    </row>
    <row r="5" spans="1:13" ht="62.25" customHeight="1">
      <c r="A5" s="1277" t="s">
        <v>744</v>
      </c>
      <c r="B5" s="1272" t="s">
        <v>906</v>
      </c>
      <c r="C5" s="1272" t="s">
        <v>160</v>
      </c>
      <c r="D5" s="1277" t="s">
        <v>2147</v>
      </c>
      <c r="E5" s="1272" t="s">
        <v>903</v>
      </c>
      <c r="F5" s="1272" t="s">
        <v>904</v>
      </c>
      <c r="G5" s="1272" t="s">
        <v>475</v>
      </c>
      <c r="H5" s="1272" t="s">
        <v>905</v>
      </c>
    </row>
    <row r="6" spans="1:13" ht="15">
      <c r="A6" s="1278">
        <v>1</v>
      </c>
      <c r="B6" s="1272">
        <v>2</v>
      </c>
      <c r="C6" s="1272">
        <v>3</v>
      </c>
      <c r="D6" s="1278">
        <v>4</v>
      </c>
      <c r="E6" s="1272">
        <v>5</v>
      </c>
      <c r="F6" s="1272">
        <v>6</v>
      </c>
      <c r="G6" s="1272">
        <v>7</v>
      </c>
      <c r="H6" s="1272">
        <v>8</v>
      </c>
    </row>
    <row r="7" spans="1:13" s="1287" customFormat="1">
      <c r="A7" s="82">
        <v>1</v>
      </c>
      <c r="B7" s="84" t="s">
        <v>367</v>
      </c>
      <c r="C7" s="82" t="s">
        <v>679</v>
      </c>
      <c r="D7" s="82">
        <v>1</v>
      </c>
      <c r="E7" s="82">
        <v>0.5</v>
      </c>
      <c r="F7" s="82" t="s">
        <v>531</v>
      </c>
      <c r="G7" s="82" t="s">
        <v>529</v>
      </c>
      <c r="H7" s="84"/>
    </row>
    <row r="8" spans="1:13">
      <c r="A8" s="82">
        <v>2</v>
      </c>
      <c r="B8" s="84" t="s">
        <v>368</v>
      </c>
      <c r="C8" s="82" t="s">
        <v>679</v>
      </c>
      <c r="D8" s="82">
        <v>1</v>
      </c>
      <c r="E8" s="82">
        <v>0.5</v>
      </c>
      <c r="F8" s="82" t="s">
        <v>531</v>
      </c>
      <c r="G8" s="82" t="s">
        <v>529</v>
      </c>
      <c r="H8" s="84"/>
    </row>
    <row r="9" spans="1:13">
      <c r="A9" s="82">
        <v>3</v>
      </c>
      <c r="B9" s="84" t="s">
        <v>369</v>
      </c>
      <c r="C9" s="82" t="s">
        <v>679</v>
      </c>
      <c r="D9" s="82">
        <v>1</v>
      </c>
      <c r="E9" s="82">
        <v>0.5</v>
      </c>
      <c r="F9" s="82" t="s">
        <v>531</v>
      </c>
      <c r="G9" s="82" t="s">
        <v>529</v>
      </c>
      <c r="H9" s="84"/>
    </row>
    <row r="10" spans="1:13" ht="15" customHeight="1">
      <c r="A10" s="82">
        <v>4</v>
      </c>
      <c r="B10" s="84" t="s">
        <v>708</v>
      </c>
      <c r="C10" s="82" t="s">
        <v>890</v>
      </c>
      <c r="D10" s="82">
        <v>1</v>
      </c>
      <c r="E10" s="82">
        <v>1</v>
      </c>
      <c r="F10" s="82">
        <v>1</v>
      </c>
      <c r="G10" s="82" t="s">
        <v>529</v>
      </c>
      <c r="H10" s="84"/>
    </row>
    <row r="11" spans="1:13">
      <c r="A11" s="82">
        <v>5</v>
      </c>
      <c r="B11" s="84" t="s">
        <v>709</v>
      </c>
      <c r="C11" s="82" t="s">
        <v>890</v>
      </c>
      <c r="D11" s="82">
        <v>1</v>
      </c>
      <c r="E11" s="82">
        <v>1</v>
      </c>
      <c r="F11" s="82">
        <v>1</v>
      </c>
      <c r="G11" s="82" t="s">
        <v>529</v>
      </c>
      <c r="H11" s="84"/>
    </row>
    <row r="12" spans="1:13" s="1287" customFormat="1" ht="14.25" customHeight="1">
      <c r="A12" s="82">
        <v>6</v>
      </c>
      <c r="B12" s="84" t="s">
        <v>686</v>
      </c>
      <c r="C12" s="82" t="s">
        <v>735</v>
      </c>
      <c r="D12" s="82">
        <v>1</v>
      </c>
      <c r="E12" s="82">
        <v>1</v>
      </c>
      <c r="F12" s="82">
        <v>1</v>
      </c>
      <c r="G12" s="82" t="s">
        <v>529</v>
      </c>
      <c r="H12" s="84"/>
      <c r="I12" s="1319"/>
      <c r="J12" s="1319"/>
      <c r="K12" s="1319"/>
      <c r="L12" s="1319"/>
      <c r="M12" s="1319"/>
    </row>
    <row r="13" spans="1:13">
      <c r="A13" s="82">
        <v>7</v>
      </c>
      <c r="B13" s="84" t="s">
        <v>687</v>
      </c>
      <c r="C13" s="82" t="s">
        <v>735</v>
      </c>
      <c r="D13" s="82">
        <v>1</v>
      </c>
      <c r="E13" s="82">
        <v>1</v>
      </c>
      <c r="F13" s="82">
        <v>1</v>
      </c>
      <c r="G13" s="82" t="s">
        <v>529</v>
      </c>
      <c r="H13" s="84"/>
    </row>
    <row r="14" spans="1:13">
      <c r="A14" s="82"/>
      <c r="B14" s="83" t="s">
        <v>685</v>
      </c>
      <c r="C14" s="82"/>
      <c r="D14" s="82"/>
      <c r="E14" s="82"/>
      <c r="F14" s="82"/>
      <c r="G14" s="82"/>
      <c r="H14" s="84"/>
    </row>
    <row r="15" spans="1:13">
      <c r="A15" s="82">
        <v>1</v>
      </c>
      <c r="B15" s="84" t="s">
        <v>869</v>
      </c>
      <c r="C15" s="82" t="s">
        <v>679</v>
      </c>
      <c r="D15" s="82">
        <v>1</v>
      </c>
      <c r="E15" s="82">
        <v>0.5</v>
      </c>
      <c r="F15" s="82" t="s">
        <v>531</v>
      </c>
      <c r="G15" s="82" t="s">
        <v>529</v>
      </c>
      <c r="H15" s="84"/>
    </row>
    <row r="16" spans="1:13">
      <c r="A16" s="82">
        <v>2</v>
      </c>
      <c r="B16" s="84" t="s">
        <v>870</v>
      </c>
      <c r="C16" s="82" t="s">
        <v>761</v>
      </c>
      <c r="D16" s="82">
        <v>1</v>
      </c>
      <c r="E16" s="82">
        <v>0.5</v>
      </c>
      <c r="F16" s="82" t="s">
        <v>531</v>
      </c>
      <c r="G16" s="82" t="s">
        <v>529</v>
      </c>
      <c r="H16" s="84"/>
    </row>
    <row r="17" spans="1:8">
      <c r="A17" s="82"/>
      <c r="B17" s="83" t="s">
        <v>1145</v>
      </c>
      <c r="C17" s="82"/>
      <c r="D17" s="82"/>
      <c r="E17" s="82"/>
      <c r="F17" s="82"/>
      <c r="G17" s="82"/>
      <c r="H17" s="84"/>
    </row>
    <row r="18" spans="1:8">
      <c r="A18" s="82">
        <v>1</v>
      </c>
      <c r="B18" s="84" t="s">
        <v>869</v>
      </c>
      <c r="C18" s="82" t="s">
        <v>761</v>
      </c>
      <c r="D18" s="82">
        <v>1</v>
      </c>
      <c r="E18" s="82">
        <v>0.5</v>
      </c>
      <c r="F18" s="82" t="s">
        <v>531</v>
      </c>
      <c r="G18" s="82" t="s">
        <v>529</v>
      </c>
      <c r="H18" s="84"/>
    </row>
    <row r="19" spans="1:8">
      <c r="A19" s="82">
        <v>2</v>
      </c>
      <c r="B19" s="84" t="s">
        <v>870</v>
      </c>
      <c r="C19" s="82" t="s">
        <v>761</v>
      </c>
      <c r="D19" s="82">
        <v>1</v>
      </c>
      <c r="E19" s="82">
        <v>0.5</v>
      </c>
      <c r="F19" s="82" t="s">
        <v>531</v>
      </c>
      <c r="G19" s="82" t="s">
        <v>529</v>
      </c>
      <c r="H19" s="84"/>
    </row>
    <row r="20" spans="1:8">
      <c r="A20" s="82">
        <v>3</v>
      </c>
      <c r="B20" s="84" t="s">
        <v>871</v>
      </c>
      <c r="C20" s="82" t="s">
        <v>890</v>
      </c>
      <c r="D20" s="82">
        <v>1</v>
      </c>
      <c r="E20" s="82">
        <v>1</v>
      </c>
      <c r="F20" s="82">
        <v>1</v>
      </c>
      <c r="G20" s="82" t="s">
        <v>529</v>
      </c>
      <c r="H20" s="84"/>
    </row>
    <row r="21" spans="1:8">
      <c r="A21" s="82">
        <v>4</v>
      </c>
      <c r="B21" s="84" t="s">
        <v>872</v>
      </c>
      <c r="C21" s="82" t="s">
        <v>890</v>
      </c>
      <c r="D21" s="82">
        <v>1</v>
      </c>
      <c r="E21" s="82">
        <v>1</v>
      </c>
      <c r="F21" s="82">
        <v>1</v>
      </c>
      <c r="G21" s="82" t="s">
        <v>529</v>
      </c>
      <c r="H21" s="84"/>
    </row>
    <row r="22" spans="1:8">
      <c r="A22" s="82">
        <v>5</v>
      </c>
      <c r="B22" s="84" t="s">
        <v>686</v>
      </c>
      <c r="C22" s="82" t="s">
        <v>530</v>
      </c>
      <c r="D22" s="82">
        <v>1</v>
      </c>
      <c r="E22" s="82">
        <v>1</v>
      </c>
      <c r="F22" s="82">
        <v>1</v>
      </c>
      <c r="G22" s="82" t="s">
        <v>529</v>
      </c>
      <c r="H22" s="84"/>
    </row>
    <row r="23" spans="1:8">
      <c r="A23" s="82">
        <v>6</v>
      </c>
      <c r="B23" s="84" t="s">
        <v>687</v>
      </c>
      <c r="C23" s="82" t="s">
        <v>530</v>
      </c>
      <c r="D23" s="82">
        <v>1</v>
      </c>
      <c r="E23" s="82">
        <v>1</v>
      </c>
      <c r="F23" s="82">
        <v>1</v>
      </c>
      <c r="G23" s="82" t="s">
        <v>529</v>
      </c>
      <c r="H23" s="84"/>
    </row>
    <row r="24" spans="1:8">
      <c r="A24" s="82">
        <v>7</v>
      </c>
      <c r="B24" s="84" t="s">
        <v>873</v>
      </c>
      <c r="C24" s="82" t="s">
        <v>530</v>
      </c>
      <c r="D24" s="82">
        <v>1</v>
      </c>
      <c r="E24" s="82">
        <v>1</v>
      </c>
      <c r="F24" s="82">
        <v>1</v>
      </c>
      <c r="G24" s="82" t="s">
        <v>529</v>
      </c>
      <c r="H24" s="84"/>
    </row>
    <row r="25" spans="1:8">
      <c r="A25" s="1320">
        <v>8</v>
      </c>
      <c r="B25" s="84" t="s">
        <v>874</v>
      </c>
      <c r="C25" s="82" t="s">
        <v>530</v>
      </c>
      <c r="D25" s="82">
        <v>1</v>
      </c>
      <c r="E25" s="82">
        <v>1</v>
      </c>
      <c r="F25" s="82">
        <v>1</v>
      </c>
      <c r="G25" s="82" t="s">
        <v>529</v>
      </c>
      <c r="H25" s="84"/>
    </row>
    <row r="26" spans="1:8">
      <c r="A26" s="1320">
        <v>9</v>
      </c>
      <c r="B26" s="84" t="s">
        <v>875</v>
      </c>
      <c r="C26" s="82" t="s">
        <v>530</v>
      </c>
      <c r="D26" s="82">
        <v>1</v>
      </c>
      <c r="E26" s="82">
        <v>1</v>
      </c>
      <c r="F26" s="82">
        <v>1</v>
      </c>
      <c r="G26" s="82" t="s">
        <v>529</v>
      </c>
      <c r="H26" s="84"/>
    </row>
    <row r="27" spans="1:8">
      <c r="A27" s="82"/>
      <c r="B27" s="83" t="s">
        <v>815</v>
      </c>
      <c r="C27" s="82"/>
      <c r="D27" s="82"/>
      <c r="E27" s="82"/>
      <c r="F27" s="82"/>
      <c r="G27" s="82"/>
      <c r="H27" s="84"/>
    </row>
    <row r="28" spans="1:8">
      <c r="A28" s="82">
        <v>1</v>
      </c>
      <c r="B28" s="84" t="s">
        <v>869</v>
      </c>
      <c r="C28" s="82" t="s">
        <v>761</v>
      </c>
      <c r="D28" s="82">
        <v>1</v>
      </c>
      <c r="E28" s="82">
        <v>0.5</v>
      </c>
      <c r="F28" s="82" t="s">
        <v>531</v>
      </c>
      <c r="G28" s="82" t="s">
        <v>529</v>
      </c>
      <c r="H28" s="84"/>
    </row>
    <row r="29" spans="1:8">
      <c r="A29" s="82">
        <v>2</v>
      </c>
      <c r="B29" s="84" t="s">
        <v>870</v>
      </c>
      <c r="C29" s="82" t="s">
        <v>761</v>
      </c>
      <c r="D29" s="82">
        <v>1</v>
      </c>
      <c r="E29" s="82">
        <v>0.5</v>
      </c>
      <c r="F29" s="82" t="s">
        <v>531</v>
      </c>
      <c r="G29" s="82" t="s">
        <v>529</v>
      </c>
      <c r="H29" s="84"/>
    </row>
    <row r="30" spans="1:8">
      <c r="A30" s="82">
        <v>3</v>
      </c>
      <c r="B30" s="84" t="s">
        <v>34</v>
      </c>
      <c r="C30" s="82" t="s">
        <v>761</v>
      </c>
      <c r="D30" s="82">
        <v>1</v>
      </c>
      <c r="E30" s="82">
        <v>0.5</v>
      </c>
      <c r="F30" s="82" t="s">
        <v>531</v>
      </c>
      <c r="G30" s="82" t="s">
        <v>529</v>
      </c>
      <c r="H30" s="84"/>
    </row>
    <row r="31" spans="1:8">
      <c r="A31" s="82">
        <v>4</v>
      </c>
      <c r="B31" s="84" t="s">
        <v>35</v>
      </c>
      <c r="C31" s="82" t="s">
        <v>761</v>
      </c>
      <c r="D31" s="82">
        <v>1</v>
      </c>
      <c r="E31" s="82">
        <v>0.5</v>
      </c>
      <c r="F31" s="82" t="s">
        <v>531</v>
      </c>
      <c r="G31" s="82" t="s">
        <v>529</v>
      </c>
      <c r="H31" s="84"/>
    </row>
    <row r="32" spans="1:8">
      <c r="A32" s="82">
        <v>5</v>
      </c>
      <c r="B32" s="84" t="s">
        <v>876</v>
      </c>
      <c r="C32" s="82" t="s">
        <v>761</v>
      </c>
      <c r="D32" s="82">
        <v>1</v>
      </c>
      <c r="E32" s="82">
        <v>0.5</v>
      </c>
      <c r="F32" s="82" t="s">
        <v>531</v>
      </c>
      <c r="G32" s="82" t="s">
        <v>529</v>
      </c>
      <c r="H32" s="84"/>
    </row>
    <row r="33" spans="1:8">
      <c r="A33" s="82"/>
      <c r="B33" s="83" t="s">
        <v>688</v>
      </c>
      <c r="C33" s="82"/>
      <c r="D33" s="82"/>
      <c r="E33" s="82"/>
      <c r="F33" s="82"/>
      <c r="G33" s="82"/>
      <c r="H33" s="84"/>
    </row>
    <row r="34" spans="1:8">
      <c r="A34" s="82">
        <v>1</v>
      </c>
      <c r="B34" s="84" t="s">
        <v>689</v>
      </c>
      <c r="C34" s="82" t="s">
        <v>926</v>
      </c>
      <c r="D34" s="82">
        <v>1</v>
      </c>
      <c r="E34" s="82">
        <v>1</v>
      </c>
      <c r="F34" s="82" t="s">
        <v>531</v>
      </c>
      <c r="G34" s="82" t="s">
        <v>529</v>
      </c>
      <c r="H34" s="84"/>
    </row>
    <row r="35" spans="1:8">
      <c r="A35" s="82"/>
      <c r="B35" s="83" t="s">
        <v>690</v>
      </c>
      <c r="C35" s="82"/>
      <c r="D35" s="82"/>
      <c r="E35" s="82"/>
      <c r="F35" s="82"/>
      <c r="G35" s="82"/>
      <c r="H35" s="84"/>
    </row>
    <row r="36" spans="1:8">
      <c r="A36" s="82">
        <v>1</v>
      </c>
      <c r="B36" s="84" t="s">
        <v>689</v>
      </c>
      <c r="C36" s="82" t="s">
        <v>926</v>
      </c>
      <c r="D36" s="82">
        <v>1</v>
      </c>
      <c r="E36" s="82">
        <v>1</v>
      </c>
      <c r="F36" s="82" t="s">
        <v>531</v>
      </c>
      <c r="G36" s="82" t="s">
        <v>529</v>
      </c>
      <c r="H36" s="84"/>
    </row>
    <row r="37" spans="1:8">
      <c r="A37" s="82"/>
      <c r="B37" s="83" t="s">
        <v>691</v>
      </c>
      <c r="C37" s="82"/>
      <c r="D37" s="82"/>
      <c r="E37" s="82"/>
      <c r="F37" s="82"/>
      <c r="G37" s="82"/>
      <c r="H37" s="84"/>
    </row>
    <row r="38" spans="1:8">
      <c r="A38" s="82">
        <v>1</v>
      </c>
      <c r="B38" s="84" t="s">
        <v>692</v>
      </c>
      <c r="C38" s="82" t="s">
        <v>926</v>
      </c>
      <c r="D38" s="82">
        <v>1</v>
      </c>
      <c r="E38" s="82">
        <v>1</v>
      </c>
      <c r="F38" s="82" t="s">
        <v>531</v>
      </c>
      <c r="G38" s="82" t="s">
        <v>529</v>
      </c>
      <c r="H38" s="84"/>
    </row>
    <row r="39" spans="1:8">
      <c r="A39" s="82"/>
      <c r="B39" s="83" t="s">
        <v>693</v>
      </c>
      <c r="C39" s="82"/>
      <c r="D39" s="82"/>
      <c r="E39" s="82"/>
      <c r="F39" s="82"/>
      <c r="G39" s="82"/>
      <c r="H39" s="84"/>
    </row>
    <row r="40" spans="1:8">
      <c r="A40" s="82">
        <v>1</v>
      </c>
      <c r="B40" s="84" t="s">
        <v>694</v>
      </c>
      <c r="C40" s="82" t="s">
        <v>926</v>
      </c>
      <c r="D40" s="82">
        <v>1</v>
      </c>
      <c r="E40" s="82">
        <v>1</v>
      </c>
      <c r="F40" s="82" t="s">
        <v>531</v>
      </c>
      <c r="G40" s="82" t="s">
        <v>529</v>
      </c>
      <c r="H40" s="84"/>
    </row>
    <row r="41" spans="1:8">
      <c r="A41" s="82">
        <v>2</v>
      </c>
      <c r="B41" s="84" t="s">
        <v>695</v>
      </c>
      <c r="C41" s="82" t="s">
        <v>926</v>
      </c>
      <c r="D41" s="82">
        <v>1</v>
      </c>
      <c r="E41" s="82">
        <v>1</v>
      </c>
      <c r="F41" s="82" t="s">
        <v>531</v>
      </c>
      <c r="G41" s="82" t="s">
        <v>529</v>
      </c>
      <c r="H41" s="84"/>
    </row>
    <row r="42" spans="1:8">
      <c r="A42" s="82">
        <v>3</v>
      </c>
      <c r="B42" s="84" t="s">
        <v>686</v>
      </c>
      <c r="C42" s="82" t="s">
        <v>530</v>
      </c>
      <c r="D42" s="82">
        <v>1</v>
      </c>
      <c r="E42" s="82">
        <v>1</v>
      </c>
      <c r="F42" s="82" t="s">
        <v>531</v>
      </c>
      <c r="G42" s="82" t="s">
        <v>529</v>
      </c>
      <c r="H42" s="84"/>
    </row>
    <row r="43" spans="1:8">
      <c r="A43" s="82">
        <v>4</v>
      </c>
      <c r="B43" s="84" t="s">
        <v>742</v>
      </c>
      <c r="C43" s="82" t="s">
        <v>530</v>
      </c>
      <c r="D43" s="82">
        <v>1</v>
      </c>
      <c r="E43" s="82">
        <v>1</v>
      </c>
      <c r="F43" s="82" t="s">
        <v>531</v>
      </c>
      <c r="G43" s="82" t="s">
        <v>529</v>
      </c>
      <c r="H43" s="84"/>
    </row>
    <row r="44" spans="1:8">
      <c r="A44" s="82"/>
      <c r="B44" s="83" t="s">
        <v>696</v>
      </c>
      <c r="C44" s="82"/>
      <c r="D44" s="82"/>
      <c r="E44" s="82"/>
      <c r="F44" s="82"/>
      <c r="G44" s="82"/>
      <c r="H44" s="84"/>
    </row>
    <row r="45" spans="1:8">
      <c r="A45" s="82">
        <v>1</v>
      </c>
      <c r="B45" s="84" t="s">
        <v>36</v>
      </c>
      <c r="C45" s="82" t="s">
        <v>761</v>
      </c>
      <c r="D45" s="82">
        <v>1</v>
      </c>
      <c r="E45" s="82">
        <v>0.5</v>
      </c>
      <c r="F45" s="82" t="s">
        <v>531</v>
      </c>
      <c r="G45" s="82" t="s">
        <v>529</v>
      </c>
      <c r="H45" s="84"/>
    </row>
    <row r="46" spans="1:8">
      <c r="A46" s="82">
        <v>2</v>
      </c>
      <c r="B46" s="84" t="s">
        <v>697</v>
      </c>
      <c r="C46" s="82" t="s">
        <v>926</v>
      </c>
      <c r="D46" s="82">
        <v>1</v>
      </c>
      <c r="E46" s="82">
        <v>1</v>
      </c>
      <c r="F46" s="82" t="s">
        <v>531</v>
      </c>
      <c r="G46" s="82" t="s">
        <v>529</v>
      </c>
      <c r="H46" s="84"/>
    </row>
    <row r="47" spans="1:8">
      <c r="A47" s="82">
        <v>3</v>
      </c>
      <c r="B47" s="84" t="s">
        <v>698</v>
      </c>
      <c r="C47" s="82" t="s">
        <v>926</v>
      </c>
      <c r="D47" s="82">
        <v>1</v>
      </c>
      <c r="E47" s="82">
        <v>1</v>
      </c>
      <c r="F47" s="82" t="s">
        <v>531</v>
      </c>
      <c r="G47" s="82" t="s">
        <v>529</v>
      </c>
      <c r="H47" s="84"/>
    </row>
    <row r="48" spans="1:8">
      <c r="A48" s="82">
        <v>4</v>
      </c>
      <c r="B48" s="84" t="s">
        <v>862</v>
      </c>
      <c r="C48" s="82" t="s">
        <v>530</v>
      </c>
      <c r="D48" s="82">
        <v>1</v>
      </c>
      <c r="E48" s="82">
        <v>1</v>
      </c>
      <c r="F48" s="82" t="s">
        <v>531</v>
      </c>
      <c r="G48" s="82" t="s">
        <v>529</v>
      </c>
      <c r="H48" s="84"/>
    </row>
    <row r="49" spans="1:8">
      <c r="A49" s="82">
        <v>5</v>
      </c>
      <c r="B49" s="84" t="s">
        <v>742</v>
      </c>
      <c r="C49" s="82" t="s">
        <v>530</v>
      </c>
      <c r="D49" s="82">
        <v>1</v>
      </c>
      <c r="E49" s="82">
        <v>1</v>
      </c>
      <c r="F49" s="82" t="s">
        <v>531</v>
      </c>
      <c r="G49" s="82" t="s">
        <v>529</v>
      </c>
      <c r="H49" s="84"/>
    </row>
    <row r="50" spans="1:8">
      <c r="A50" s="82"/>
      <c r="B50" s="83" t="s">
        <v>532</v>
      </c>
      <c r="C50" s="82"/>
      <c r="D50" s="82"/>
      <c r="E50" s="82"/>
      <c r="F50" s="82"/>
      <c r="G50" s="82"/>
      <c r="H50" s="84"/>
    </row>
    <row r="51" spans="1:8">
      <c r="A51" s="82">
        <v>1</v>
      </c>
      <c r="B51" s="84" t="s">
        <v>862</v>
      </c>
      <c r="C51" s="82" t="s">
        <v>530</v>
      </c>
      <c r="D51" s="82">
        <v>1</v>
      </c>
      <c r="E51" s="82">
        <v>1</v>
      </c>
      <c r="F51" s="82" t="s">
        <v>531</v>
      </c>
      <c r="G51" s="82" t="s">
        <v>529</v>
      </c>
      <c r="H51" s="84"/>
    </row>
    <row r="52" spans="1:8">
      <c r="A52" s="82">
        <v>2</v>
      </c>
      <c r="B52" s="84" t="s">
        <v>742</v>
      </c>
      <c r="C52" s="82" t="s">
        <v>530</v>
      </c>
      <c r="D52" s="82">
        <v>1</v>
      </c>
      <c r="E52" s="82">
        <v>1</v>
      </c>
      <c r="F52" s="82" t="s">
        <v>531</v>
      </c>
      <c r="G52" s="82" t="s">
        <v>529</v>
      </c>
      <c r="H52" s="84"/>
    </row>
    <row r="53" spans="1:8">
      <c r="A53" s="82"/>
      <c r="B53" s="83" t="s">
        <v>699</v>
      </c>
      <c r="C53" s="82"/>
      <c r="D53" s="82"/>
      <c r="E53" s="82"/>
      <c r="F53" s="82"/>
      <c r="G53" s="82"/>
      <c r="H53" s="84"/>
    </row>
    <row r="54" spans="1:8">
      <c r="A54" s="85">
        <v>1</v>
      </c>
      <c r="B54" s="86" t="s">
        <v>697</v>
      </c>
      <c r="C54" s="85" t="s">
        <v>926</v>
      </c>
      <c r="D54" s="82">
        <v>1</v>
      </c>
      <c r="E54" s="85">
        <v>1</v>
      </c>
      <c r="F54" s="82" t="s">
        <v>531</v>
      </c>
      <c r="G54" s="85" t="s">
        <v>529</v>
      </c>
      <c r="H54" s="87"/>
    </row>
    <row r="55" spans="1:8">
      <c r="A55" s="82">
        <v>2</v>
      </c>
      <c r="B55" s="84" t="s">
        <v>698</v>
      </c>
      <c r="C55" s="82" t="s">
        <v>926</v>
      </c>
      <c r="D55" s="82">
        <v>1</v>
      </c>
      <c r="E55" s="82">
        <v>1</v>
      </c>
      <c r="F55" s="82" t="s">
        <v>531</v>
      </c>
      <c r="G55" s="82" t="s">
        <v>529</v>
      </c>
      <c r="H55" s="84"/>
    </row>
    <row r="56" spans="1:8">
      <c r="A56" s="82">
        <v>3</v>
      </c>
      <c r="B56" s="84" t="s">
        <v>862</v>
      </c>
      <c r="C56" s="82" t="s">
        <v>530</v>
      </c>
      <c r="D56" s="82">
        <v>1</v>
      </c>
      <c r="E56" s="82">
        <v>1</v>
      </c>
      <c r="F56" s="82" t="s">
        <v>531</v>
      </c>
      <c r="G56" s="82" t="s">
        <v>529</v>
      </c>
      <c r="H56" s="84"/>
    </row>
    <row r="57" spans="1:8">
      <c r="A57" s="82">
        <v>4</v>
      </c>
      <c r="B57" s="84" t="s">
        <v>742</v>
      </c>
      <c r="C57" s="82" t="s">
        <v>530</v>
      </c>
      <c r="D57" s="82">
        <v>1</v>
      </c>
      <c r="E57" s="82">
        <v>1</v>
      </c>
      <c r="F57" s="82" t="s">
        <v>531</v>
      </c>
      <c r="G57" s="82" t="s">
        <v>529</v>
      </c>
      <c r="H57" s="84"/>
    </row>
    <row r="58" spans="1:8">
      <c r="A58" s="82"/>
      <c r="B58" s="83" t="s">
        <v>700</v>
      </c>
      <c r="C58" s="82"/>
      <c r="D58" s="82"/>
      <c r="E58" s="82"/>
      <c r="F58" s="82"/>
      <c r="G58" s="82"/>
      <c r="H58" s="84"/>
    </row>
    <row r="59" spans="1:8">
      <c r="A59" s="82">
        <v>1</v>
      </c>
      <c r="B59" s="84" t="s">
        <v>37</v>
      </c>
      <c r="C59" s="82" t="s">
        <v>761</v>
      </c>
      <c r="D59" s="82">
        <v>1</v>
      </c>
      <c r="E59" s="82">
        <v>0.5</v>
      </c>
      <c r="F59" s="82" t="s">
        <v>531</v>
      </c>
      <c r="G59" s="82" t="s">
        <v>529</v>
      </c>
      <c r="H59" s="84"/>
    </row>
    <row r="60" spans="1:8">
      <c r="A60" s="82">
        <v>2</v>
      </c>
      <c r="B60" s="84" t="s">
        <v>697</v>
      </c>
      <c r="C60" s="82" t="s">
        <v>926</v>
      </c>
      <c r="D60" s="82">
        <v>1</v>
      </c>
      <c r="E60" s="82">
        <v>1</v>
      </c>
      <c r="F60" s="82" t="s">
        <v>531</v>
      </c>
      <c r="G60" s="82" t="s">
        <v>529</v>
      </c>
      <c r="H60" s="84"/>
    </row>
    <row r="61" spans="1:8">
      <c r="A61" s="82">
        <v>3</v>
      </c>
      <c r="B61" s="84" t="s">
        <v>862</v>
      </c>
      <c r="C61" s="82" t="s">
        <v>530</v>
      </c>
      <c r="D61" s="82">
        <v>1</v>
      </c>
      <c r="E61" s="82">
        <v>1</v>
      </c>
      <c r="F61" s="82" t="s">
        <v>531</v>
      </c>
      <c r="G61" s="82" t="s">
        <v>529</v>
      </c>
      <c r="H61" s="84"/>
    </row>
    <row r="62" spans="1:8">
      <c r="A62" s="82"/>
      <c r="B62" s="83" t="s">
        <v>701</v>
      </c>
      <c r="C62" s="82"/>
      <c r="D62" s="82"/>
      <c r="E62" s="82"/>
      <c r="F62" s="82"/>
      <c r="G62" s="82"/>
      <c r="H62" s="84"/>
    </row>
    <row r="63" spans="1:8">
      <c r="A63" s="82">
        <v>1</v>
      </c>
      <c r="B63" s="84" t="s">
        <v>863</v>
      </c>
      <c r="C63" s="82" t="s">
        <v>530</v>
      </c>
      <c r="D63" s="82">
        <v>1</v>
      </c>
      <c r="E63" s="82">
        <v>1</v>
      </c>
      <c r="F63" s="82" t="s">
        <v>531</v>
      </c>
      <c r="G63" s="82" t="s">
        <v>529</v>
      </c>
      <c r="H63" s="84"/>
    </row>
    <row r="64" spans="1:8">
      <c r="A64" s="82">
        <v>2</v>
      </c>
      <c r="B64" s="84" t="s">
        <v>742</v>
      </c>
      <c r="C64" s="82" t="s">
        <v>530</v>
      </c>
      <c r="D64" s="82">
        <v>1</v>
      </c>
      <c r="E64" s="82">
        <v>1</v>
      </c>
      <c r="F64" s="82" t="s">
        <v>531</v>
      </c>
      <c r="G64" s="82" t="s">
        <v>529</v>
      </c>
      <c r="H64" s="84"/>
    </row>
    <row r="65" spans="1:8">
      <c r="A65" s="82"/>
      <c r="B65" s="83" t="s">
        <v>702</v>
      </c>
      <c r="C65" s="82"/>
      <c r="D65" s="82"/>
      <c r="E65" s="82"/>
      <c r="F65" s="82"/>
      <c r="G65" s="82"/>
      <c r="H65" s="84"/>
    </row>
    <row r="66" spans="1:8">
      <c r="A66" s="82">
        <v>1</v>
      </c>
      <c r="B66" s="84" t="s">
        <v>697</v>
      </c>
      <c r="C66" s="82" t="s">
        <v>926</v>
      </c>
      <c r="D66" s="82">
        <v>1</v>
      </c>
      <c r="E66" s="82">
        <v>1</v>
      </c>
      <c r="F66" s="82" t="s">
        <v>531</v>
      </c>
      <c r="G66" s="82" t="s">
        <v>529</v>
      </c>
      <c r="H66" s="84"/>
    </row>
    <row r="67" spans="1:8">
      <c r="A67" s="82">
        <v>2</v>
      </c>
      <c r="B67" s="84" t="s">
        <v>698</v>
      </c>
      <c r="C67" s="82" t="s">
        <v>926</v>
      </c>
      <c r="D67" s="82">
        <v>1</v>
      </c>
      <c r="E67" s="82">
        <v>1</v>
      </c>
      <c r="F67" s="82" t="s">
        <v>531</v>
      </c>
      <c r="G67" s="82" t="s">
        <v>529</v>
      </c>
      <c r="H67" s="84"/>
    </row>
    <row r="68" spans="1:8">
      <c r="A68" s="82">
        <v>3</v>
      </c>
      <c r="B68" s="84" t="s">
        <v>862</v>
      </c>
      <c r="C68" s="82" t="s">
        <v>530</v>
      </c>
      <c r="D68" s="82">
        <v>1</v>
      </c>
      <c r="E68" s="82">
        <v>1</v>
      </c>
      <c r="F68" s="82" t="s">
        <v>531</v>
      </c>
      <c r="G68" s="82" t="s">
        <v>529</v>
      </c>
      <c r="H68" s="84"/>
    </row>
    <row r="69" spans="1:8">
      <c r="A69" s="82">
        <v>4</v>
      </c>
      <c r="B69" s="84" t="s">
        <v>742</v>
      </c>
      <c r="C69" s="82" t="s">
        <v>530</v>
      </c>
      <c r="D69" s="82">
        <v>1</v>
      </c>
      <c r="E69" s="82">
        <v>1</v>
      </c>
      <c r="F69" s="82" t="s">
        <v>531</v>
      </c>
      <c r="G69" s="82" t="s">
        <v>529</v>
      </c>
      <c r="H69" s="84"/>
    </row>
    <row r="70" spans="1:8">
      <c r="A70" s="82"/>
      <c r="B70" s="83" t="s">
        <v>703</v>
      </c>
      <c r="C70" s="82"/>
      <c r="D70" s="82"/>
      <c r="E70" s="82"/>
      <c r="F70" s="82"/>
      <c r="G70" s="82"/>
      <c r="H70" s="84"/>
    </row>
    <row r="71" spans="1:8">
      <c r="A71" s="82">
        <v>1</v>
      </c>
      <c r="B71" s="84" t="s">
        <v>862</v>
      </c>
      <c r="C71" s="82" t="s">
        <v>530</v>
      </c>
      <c r="D71" s="82">
        <v>1</v>
      </c>
      <c r="E71" s="82">
        <v>1</v>
      </c>
      <c r="F71" s="82" t="s">
        <v>531</v>
      </c>
      <c r="G71" s="82" t="s">
        <v>529</v>
      </c>
      <c r="H71" s="84"/>
    </row>
    <row r="72" spans="1:8">
      <c r="A72" s="82">
        <v>2</v>
      </c>
      <c r="B72" s="84" t="s">
        <v>704</v>
      </c>
      <c r="C72" s="82" t="s">
        <v>530</v>
      </c>
      <c r="D72" s="82">
        <v>1</v>
      </c>
      <c r="E72" s="82">
        <v>1</v>
      </c>
      <c r="F72" s="82" t="s">
        <v>531</v>
      </c>
      <c r="G72" s="82" t="s">
        <v>529</v>
      </c>
      <c r="H72" s="84"/>
    </row>
    <row r="73" spans="1:8">
      <c r="A73" s="82"/>
      <c r="B73" s="83" t="s">
        <v>705</v>
      </c>
      <c r="C73" s="82"/>
      <c r="D73" s="82"/>
      <c r="E73" s="82"/>
      <c r="F73" s="82"/>
      <c r="G73" s="82"/>
      <c r="H73" s="84"/>
    </row>
    <row r="74" spans="1:8">
      <c r="A74" s="82">
        <v>1</v>
      </c>
      <c r="B74" s="84" t="s">
        <v>706</v>
      </c>
      <c r="C74" s="82" t="s">
        <v>530</v>
      </c>
      <c r="D74" s="82">
        <v>1</v>
      </c>
      <c r="E74" s="82">
        <v>1</v>
      </c>
      <c r="F74" s="82" t="s">
        <v>531</v>
      </c>
      <c r="G74" s="82" t="s">
        <v>529</v>
      </c>
      <c r="H74" s="84"/>
    </row>
    <row r="75" spans="1:8">
      <c r="A75" s="82"/>
      <c r="B75" s="83" t="s">
        <v>707</v>
      </c>
      <c r="C75" s="82"/>
      <c r="D75" s="82"/>
      <c r="E75" s="82"/>
      <c r="F75" s="82"/>
      <c r="G75" s="82"/>
      <c r="H75" s="84"/>
    </row>
    <row r="76" spans="1:8">
      <c r="A76" s="82">
        <v>1</v>
      </c>
      <c r="B76" s="84" t="s">
        <v>708</v>
      </c>
      <c r="C76" s="82" t="s">
        <v>926</v>
      </c>
      <c r="D76" s="82">
        <v>1</v>
      </c>
      <c r="E76" s="82">
        <v>1</v>
      </c>
      <c r="F76" s="82" t="s">
        <v>531</v>
      </c>
      <c r="G76" s="82" t="s">
        <v>529</v>
      </c>
      <c r="H76" s="84"/>
    </row>
    <row r="77" spans="1:8">
      <c r="A77" s="82">
        <v>2</v>
      </c>
      <c r="B77" s="84" t="s">
        <v>709</v>
      </c>
      <c r="C77" s="82" t="s">
        <v>710</v>
      </c>
      <c r="D77" s="82">
        <v>1</v>
      </c>
      <c r="E77" s="82">
        <v>1</v>
      </c>
      <c r="F77" s="82" t="s">
        <v>531</v>
      </c>
      <c r="G77" s="82" t="s">
        <v>529</v>
      </c>
      <c r="H77" s="84"/>
    </row>
    <row r="78" spans="1:8">
      <c r="A78" s="82">
        <v>3</v>
      </c>
      <c r="B78" s="84" t="s">
        <v>686</v>
      </c>
      <c r="C78" s="82" t="s">
        <v>530</v>
      </c>
      <c r="D78" s="82">
        <v>1</v>
      </c>
      <c r="E78" s="82">
        <v>1</v>
      </c>
      <c r="F78" s="82" t="s">
        <v>531</v>
      </c>
      <c r="G78" s="82" t="s">
        <v>529</v>
      </c>
      <c r="H78" s="84"/>
    </row>
    <row r="79" spans="1:8">
      <c r="A79" s="82">
        <v>4</v>
      </c>
      <c r="B79" s="84" t="s">
        <v>711</v>
      </c>
      <c r="C79" s="82" t="s">
        <v>530</v>
      </c>
      <c r="D79" s="82">
        <v>1</v>
      </c>
      <c r="E79" s="82">
        <v>1</v>
      </c>
      <c r="F79" s="82" t="s">
        <v>531</v>
      </c>
      <c r="G79" s="82" t="s">
        <v>529</v>
      </c>
      <c r="H79" s="84"/>
    </row>
    <row r="80" spans="1:8">
      <c r="A80" s="82"/>
      <c r="B80" s="83" t="s">
        <v>712</v>
      </c>
      <c r="C80" s="82"/>
      <c r="D80" s="82"/>
      <c r="E80" s="82"/>
      <c r="F80" s="82"/>
      <c r="G80" s="82"/>
      <c r="H80" s="84"/>
    </row>
    <row r="81" spans="1:8">
      <c r="A81" s="82">
        <v>1</v>
      </c>
      <c r="B81" s="84" t="s">
        <v>708</v>
      </c>
      <c r="C81" s="82" t="s">
        <v>926</v>
      </c>
      <c r="D81" s="82">
        <v>1</v>
      </c>
      <c r="E81" s="82">
        <v>1</v>
      </c>
      <c r="F81" s="82" t="s">
        <v>531</v>
      </c>
      <c r="G81" s="82" t="s">
        <v>713</v>
      </c>
      <c r="H81" s="84"/>
    </row>
    <row r="82" spans="1:8">
      <c r="A82" s="82">
        <v>2</v>
      </c>
      <c r="B82" s="84" t="s">
        <v>709</v>
      </c>
      <c r="C82" s="82" t="s">
        <v>926</v>
      </c>
      <c r="D82" s="82">
        <v>1</v>
      </c>
      <c r="E82" s="82">
        <v>1</v>
      </c>
      <c r="F82" s="82" t="s">
        <v>531</v>
      </c>
      <c r="G82" s="82" t="s">
        <v>529</v>
      </c>
      <c r="H82" s="84"/>
    </row>
    <row r="83" spans="1:8">
      <c r="A83" s="82">
        <v>3</v>
      </c>
      <c r="B83" s="84" t="s">
        <v>686</v>
      </c>
      <c r="C83" s="82" t="s">
        <v>530</v>
      </c>
      <c r="D83" s="82">
        <v>1</v>
      </c>
      <c r="E83" s="82">
        <v>1</v>
      </c>
      <c r="F83" s="82" t="s">
        <v>531</v>
      </c>
      <c r="G83" s="82" t="s">
        <v>529</v>
      </c>
      <c r="H83" s="84"/>
    </row>
    <row r="84" spans="1:8">
      <c r="A84" s="82">
        <v>4</v>
      </c>
      <c r="B84" s="84" t="s">
        <v>687</v>
      </c>
      <c r="C84" s="82" t="s">
        <v>530</v>
      </c>
      <c r="D84" s="82">
        <v>1</v>
      </c>
      <c r="E84" s="82">
        <v>1</v>
      </c>
      <c r="F84" s="82" t="s">
        <v>531</v>
      </c>
      <c r="G84" s="82" t="s">
        <v>529</v>
      </c>
      <c r="H84" s="84"/>
    </row>
    <row r="85" spans="1:8">
      <c r="A85" s="82">
        <v>5</v>
      </c>
      <c r="B85" s="84" t="s">
        <v>714</v>
      </c>
      <c r="C85" s="82" t="s">
        <v>926</v>
      </c>
      <c r="D85" s="82">
        <v>1</v>
      </c>
      <c r="E85" s="82">
        <v>1</v>
      </c>
      <c r="F85" s="82" t="s">
        <v>531</v>
      </c>
      <c r="G85" s="82" t="s">
        <v>529</v>
      </c>
      <c r="H85" s="84"/>
    </row>
    <row r="86" spans="1:8">
      <c r="A86" s="82"/>
      <c r="B86" s="83" t="s">
        <v>715</v>
      </c>
      <c r="C86" s="82"/>
      <c r="D86" s="82"/>
      <c r="E86" s="82"/>
      <c r="F86" s="82"/>
      <c r="G86" s="82"/>
      <c r="H86" s="84"/>
    </row>
    <row r="87" spans="1:8">
      <c r="A87" s="82">
        <v>1</v>
      </c>
      <c r="B87" s="84" t="s">
        <v>38</v>
      </c>
      <c r="C87" s="82" t="s">
        <v>761</v>
      </c>
      <c r="D87" s="82">
        <v>1</v>
      </c>
      <c r="E87" s="82">
        <v>0.5</v>
      </c>
      <c r="F87" s="82" t="s">
        <v>531</v>
      </c>
      <c r="G87" s="82" t="s">
        <v>529</v>
      </c>
      <c r="H87" s="84"/>
    </row>
    <row r="88" spans="1:8">
      <c r="A88" s="82">
        <v>2</v>
      </c>
      <c r="B88" s="84" t="s">
        <v>716</v>
      </c>
      <c r="C88" s="82" t="s">
        <v>926</v>
      </c>
      <c r="D88" s="82">
        <v>1</v>
      </c>
      <c r="E88" s="82">
        <v>1</v>
      </c>
      <c r="F88" s="82" t="s">
        <v>531</v>
      </c>
      <c r="G88" s="82" t="s">
        <v>529</v>
      </c>
      <c r="H88" s="84"/>
    </row>
    <row r="89" spans="1:8">
      <c r="A89" s="82">
        <v>3</v>
      </c>
      <c r="B89" s="84" t="s">
        <v>698</v>
      </c>
      <c r="C89" s="82" t="s">
        <v>926</v>
      </c>
      <c r="D89" s="82">
        <v>1</v>
      </c>
      <c r="E89" s="82">
        <v>1</v>
      </c>
      <c r="F89" s="82" t="s">
        <v>531</v>
      </c>
      <c r="G89" s="82" t="s">
        <v>529</v>
      </c>
      <c r="H89" s="84"/>
    </row>
    <row r="90" spans="1:8">
      <c r="A90" s="82">
        <v>4</v>
      </c>
      <c r="B90" s="84" t="s">
        <v>706</v>
      </c>
      <c r="C90" s="82" t="s">
        <v>530</v>
      </c>
      <c r="D90" s="82">
        <v>1</v>
      </c>
      <c r="E90" s="82">
        <v>1</v>
      </c>
      <c r="F90" s="82" t="s">
        <v>531</v>
      </c>
      <c r="G90" s="82" t="s">
        <v>529</v>
      </c>
      <c r="H90" s="84"/>
    </row>
    <row r="91" spans="1:8">
      <c r="A91" s="82">
        <v>5</v>
      </c>
      <c r="B91" s="84" t="s">
        <v>687</v>
      </c>
      <c r="C91" s="82" t="s">
        <v>530</v>
      </c>
      <c r="D91" s="82">
        <v>1</v>
      </c>
      <c r="E91" s="82">
        <v>1</v>
      </c>
      <c r="F91" s="82" t="s">
        <v>531</v>
      </c>
      <c r="G91" s="82" t="s">
        <v>529</v>
      </c>
      <c r="H91" s="84"/>
    </row>
    <row r="92" spans="1:8">
      <c r="A92" s="82"/>
      <c r="B92" s="83" t="s">
        <v>717</v>
      </c>
      <c r="C92" s="82"/>
      <c r="D92" s="82"/>
      <c r="E92" s="82"/>
      <c r="F92" s="82"/>
      <c r="G92" s="82"/>
      <c r="H92" s="84"/>
    </row>
    <row r="93" spans="1:8">
      <c r="A93" s="82">
        <v>1</v>
      </c>
      <c r="B93" s="84" t="s">
        <v>718</v>
      </c>
      <c r="C93" s="82" t="s">
        <v>926</v>
      </c>
      <c r="D93" s="82">
        <v>1</v>
      </c>
      <c r="E93" s="82">
        <v>1</v>
      </c>
      <c r="F93" s="82" t="s">
        <v>531</v>
      </c>
      <c r="G93" s="82" t="s">
        <v>529</v>
      </c>
      <c r="H93" s="84"/>
    </row>
    <row r="94" spans="1:8">
      <c r="A94" s="82"/>
      <c r="B94" s="83" t="s">
        <v>719</v>
      </c>
      <c r="C94" s="82"/>
      <c r="D94" s="82"/>
      <c r="E94" s="82"/>
      <c r="F94" s="82"/>
      <c r="G94" s="82"/>
      <c r="H94" s="84"/>
    </row>
    <row r="95" spans="1:8">
      <c r="A95" s="82">
        <v>1</v>
      </c>
      <c r="B95" s="84" t="s">
        <v>686</v>
      </c>
      <c r="C95" s="82" t="s">
        <v>530</v>
      </c>
      <c r="D95" s="82">
        <v>1</v>
      </c>
      <c r="E95" s="82">
        <v>1</v>
      </c>
      <c r="F95" s="82" t="s">
        <v>531</v>
      </c>
      <c r="G95" s="82" t="s">
        <v>529</v>
      </c>
      <c r="H95" s="84"/>
    </row>
    <row r="96" spans="1:8">
      <c r="A96" s="82">
        <v>2</v>
      </c>
      <c r="B96" s="84" t="s">
        <v>687</v>
      </c>
      <c r="C96" s="82" t="s">
        <v>530</v>
      </c>
      <c r="D96" s="82">
        <v>1</v>
      </c>
      <c r="E96" s="82">
        <v>1</v>
      </c>
      <c r="F96" s="82" t="s">
        <v>531</v>
      </c>
      <c r="G96" s="82" t="s">
        <v>529</v>
      </c>
      <c r="H96" s="84"/>
    </row>
    <row r="97" spans="1:8">
      <c r="A97" s="82">
        <v>3</v>
      </c>
      <c r="B97" s="84" t="s">
        <v>720</v>
      </c>
      <c r="C97" s="82" t="s">
        <v>926</v>
      </c>
      <c r="D97" s="82">
        <v>1</v>
      </c>
      <c r="E97" s="82">
        <v>1</v>
      </c>
      <c r="F97" s="82" t="s">
        <v>531</v>
      </c>
      <c r="G97" s="82" t="s">
        <v>529</v>
      </c>
      <c r="H97" s="84"/>
    </row>
    <row r="98" spans="1:8">
      <c r="A98" s="82">
        <v>4</v>
      </c>
      <c r="B98" s="84" t="s">
        <v>676</v>
      </c>
      <c r="C98" s="82" t="s">
        <v>926</v>
      </c>
      <c r="D98" s="82">
        <v>1</v>
      </c>
      <c r="E98" s="82">
        <v>1</v>
      </c>
      <c r="F98" s="82" t="s">
        <v>531</v>
      </c>
      <c r="G98" s="82" t="s">
        <v>529</v>
      </c>
      <c r="H98" s="84"/>
    </row>
    <row r="99" spans="1:8">
      <c r="A99" s="82"/>
      <c r="B99" s="83" t="s">
        <v>721</v>
      </c>
      <c r="C99" s="82"/>
      <c r="D99" s="82"/>
      <c r="E99" s="82"/>
      <c r="F99" s="82"/>
      <c r="G99" s="82"/>
      <c r="H99" s="84"/>
    </row>
    <row r="100" spans="1:8">
      <c r="A100" s="82">
        <v>1</v>
      </c>
      <c r="B100" s="84" t="s">
        <v>686</v>
      </c>
      <c r="C100" s="82" t="s">
        <v>530</v>
      </c>
      <c r="D100" s="82">
        <v>1</v>
      </c>
      <c r="E100" s="82">
        <v>1</v>
      </c>
      <c r="F100" s="82" t="s">
        <v>531</v>
      </c>
      <c r="G100" s="82" t="s">
        <v>529</v>
      </c>
      <c r="H100" s="84"/>
    </row>
    <row r="101" spans="1:8">
      <c r="A101" s="82"/>
      <c r="B101" s="83" t="s">
        <v>722</v>
      </c>
      <c r="C101" s="82"/>
      <c r="D101" s="82"/>
      <c r="E101" s="82"/>
      <c r="F101" s="82"/>
      <c r="G101" s="82"/>
      <c r="H101" s="84"/>
    </row>
    <row r="102" spans="1:8">
      <c r="A102" s="82">
        <v>1</v>
      </c>
      <c r="B102" s="84" t="s">
        <v>686</v>
      </c>
      <c r="C102" s="82" t="s">
        <v>530</v>
      </c>
      <c r="D102" s="82">
        <v>1</v>
      </c>
      <c r="E102" s="82">
        <v>1</v>
      </c>
      <c r="F102" s="82" t="s">
        <v>531</v>
      </c>
      <c r="G102" s="82" t="s">
        <v>529</v>
      </c>
      <c r="H102" s="84"/>
    </row>
    <row r="103" spans="1:8">
      <c r="A103" s="82"/>
      <c r="B103" s="83" t="s">
        <v>723</v>
      </c>
      <c r="C103" s="82"/>
      <c r="D103" s="82"/>
      <c r="E103" s="82"/>
      <c r="F103" s="82"/>
      <c r="G103" s="82"/>
      <c r="H103" s="84"/>
    </row>
    <row r="104" spans="1:8">
      <c r="A104" s="82">
        <v>1</v>
      </c>
      <c r="B104" s="84" t="s">
        <v>706</v>
      </c>
      <c r="C104" s="82" t="s">
        <v>530</v>
      </c>
      <c r="D104" s="82">
        <v>1</v>
      </c>
      <c r="E104" s="82">
        <v>1</v>
      </c>
      <c r="F104" s="82" t="s">
        <v>531</v>
      </c>
      <c r="G104" s="82" t="s">
        <v>529</v>
      </c>
      <c r="H104" s="84"/>
    </row>
    <row r="105" spans="1:8">
      <c r="A105" s="82"/>
      <c r="B105" s="83" t="s">
        <v>724</v>
      </c>
      <c r="C105" s="82"/>
      <c r="D105" s="82"/>
      <c r="E105" s="82"/>
      <c r="F105" s="82"/>
      <c r="G105" s="82"/>
      <c r="H105" s="84"/>
    </row>
    <row r="106" spans="1:8">
      <c r="A106" s="82">
        <v>1</v>
      </c>
      <c r="B106" s="84" t="s">
        <v>686</v>
      </c>
      <c r="C106" s="82" t="s">
        <v>530</v>
      </c>
      <c r="D106" s="82">
        <v>1</v>
      </c>
      <c r="E106" s="82">
        <v>1</v>
      </c>
      <c r="F106" s="82" t="s">
        <v>531</v>
      </c>
      <c r="G106" s="82" t="s">
        <v>529</v>
      </c>
      <c r="H106" s="84"/>
    </row>
    <row r="107" spans="1:8">
      <c r="A107" s="82"/>
      <c r="B107" s="83" t="s">
        <v>725</v>
      </c>
      <c r="C107" s="82"/>
      <c r="D107" s="82"/>
      <c r="E107" s="82"/>
      <c r="F107" s="82"/>
      <c r="G107" s="82"/>
      <c r="H107" s="84"/>
    </row>
    <row r="108" spans="1:8">
      <c r="A108" s="82">
        <v>1</v>
      </c>
      <c r="B108" s="84" t="s">
        <v>686</v>
      </c>
      <c r="C108" s="82" t="s">
        <v>530</v>
      </c>
      <c r="D108" s="82">
        <v>1</v>
      </c>
      <c r="E108" s="82">
        <v>1</v>
      </c>
      <c r="F108" s="82" t="s">
        <v>531</v>
      </c>
      <c r="G108" s="82" t="s">
        <v>529</v>
      </c>
      <c r="H108" s="84"/>
    </row>
    <row r="109" spans="1:8">
      <c r="A109" s="82"/>
      <c r="B109" s="83" t="s">
        <v>726</v>
      </c>
      <c r="C109" s="82"/>
      <c r="D109" s="82"/>
      <c r="E109" s="82"/>
      <c r="F109" s="82"/>
      <c r="G109" s="82"/>
      <c r="H109" s="84"/>
    </row>
    <row r="110" spans="1:8">
      <c r="A110" s="82">
        <v>1</v>
      </c>
      <c r="B110" s="84" t="s">
        <v>697</v>
      </c>
      <c r="C110" s="82" t="s">
        <v>926</v>
      </c>
      <c r="D110" s="82">
        <v>1</v>
      </c>
      <c r="E110" s="82">
        <v>1</v>
      </c>
      <c r="F110" s="82" t="s">
        <v>531</v>
      </c>
      <c r="G110" s="82" t="s">
        <v>529</v>
      </c>
      <c r="H110" s="84"/>
    </row>
    <row r="111" spans="1:8">
      <c r="A111" s="82">
        <v>2</v>
      </c>
      <c r="B111" s="84" t="s">
        <v>862</v>
      </c>
      <c r="C111" s="82" t="s">
        <v>530</v>
      </c>
      <c r="D111" s="82">
        <v>1</v>
      </c>
      <c r="E111" s="82">
        <v>1</v>
      </c>
      <c r="F111" s="82" t="s">
        <v>531</v>
      </c>
      <c r="G111" s="82" t="s">
        <v>529</v>
      </c>
      <c r="H111" s="84"/>
    </row>
    <row r="112" spans="1:8">
      <c r="A112" s="82"/>
      <c r="B112" s="83" t="s">
        <v>727</v>
      </c>
      <c r="C112" s="82"/>
      <c r="D112" s="82"/>
      <c r="E112" s="82"/>
      <c r="F112" s="82"/>
      <c r="G112" s="82"/>
      <c r="H112" s="84"/>
    </row>
    <row r="113" spans="1:8">
      <c r="A113" s="82">
        <v>1</v>
      </c>
      <c r="B113" s="84" t="s">
        <v>862</v>
      </c>
      <c r="C113" s="82" t="s">
        <v>530</v>
      </c>
      <c r="D113" s="82">
        <v>1</v>
      </c>
      <c r="E113" s="82">
        <v>1</v>
      </c>
      <c r="F113" s="82" t="s">
        <v>531</v>
      </c>
      <c r="G113" s="82" t="s">
        <v>529</v>
      </c>
      <c r="H113" s="84"/>
    </row>
    <row r="114" spans="1:8">
      <c r="A114" s="82"/>
      <c r="B114" s="83" t="s">
        <v>703</v>
      </c>
      <c r="C114" s="82"/>
      <c r="D114" s="82"/>
      <c r="E114" s="82"/>
      <c r="F114" s="82"/>
      <c r="G114" s="82"/>
      <c r="H114" s="84"/>
    </row>
    <row r="115" spans="1:8">
      <c r="A115" s="82">
        <v>1</v>
      </c>
      <c r="B115" s="84" t="s">
        <v>728</v>
      </c>
      <c r="C115" s="82" t="s">
        <v>926</v>
      </c>
      <c r="D115" s="82">
        <v>1</v>
      </c>
      <c r="E115" s="82">
        <v>1</v>
      </c>
      <c r="F115" s="82" t="s">
        <v>531</v>
      </c>
      <c r="G115" s="82" t="s">
        <v>529</v>
      </c>
      <c r="H115" s="84"/>
    </row>
    <row r="116" spans="1:8">
      <c r="A116" s="82"/>
      <c r="B116" s="83" t="s">
        <v>729</v>
      </c>
      <c r="C116" s="82"/>
      <c r="D116" s="82"/>
      <c r="E116" s="82"/>
      <c r="F116" s="82"/>
      <c r="G116" s="82"/>
      <c r="H116" s="84"/>
    </row>
    <row r="117" spans="1:8">
      <c r="A117" s="82">
        <v>1</v>
      </c>
      <c r="B117" s="84" t="s">
        <v>686</v>
      </c>
      <c r="C117" s="82" t="s">
        <v>530</v>
      </c>
      <c r="D117" s="82">
        <v>1</v>
      </c>
      <c r="E117" s="82">
        <v>1</v>
      </c>
      <c r="F117" s="82" t="s">
        <v>531</v>
      </c>
      <c r="G117" s="82" t="s">
        <v>529</v>
      </c>
      <c r="H117" s="84"/>
    </row>
    <row r="118" spans="1:8">
      <c r="A118" s="82"/>
      <c r="B118" s="83" t="s">
        <v>730</v>
      </c>
      <c r="C118" s="82"/>
      <c r="D118" s="82"/>
      <c r="E118" s="82"/>
      <c r="F118" s="82"/>
      <c r="G118" s="82"/>
      <c r="H118" s="84"/>
    </row>
    <row r="119" spans="1:8">
      <c r="A119" s="82">
        <v>1</v>
      </c>
      <c r="B119" s="84" t="s">
        <v>706</v>
      </c>
      <c r="C119" s="82" t="s">
        <v>530</v>
      </c>
      <c r="D119" s="82">
        <v>1</v>
      </c>
      <c r="E119" s="82">
        <v>1</v>
      </c>
      <c r="F119" s="82" t="s">
        <v>531</v>
      </c>
      <c r="G119" s="82" t="s">
        <v>529</v>
      </c>
      <c r="H119" s="88"/>
    </row>
    <row r="120" spans="1:8">
      <c r="A120" s="82">
        <v>2</v>
      </c>
      <c r="B120" s="84" t="s">
        <v>687</v>
      </c>
      <c r="C120" s="82" t="s">
        <v>530</v>
      </c>
      <c r="D120" s="82">
        <v>1</v>
      </c>
      <c r="E120" s="82">
        <v>1</v>
      </c>
      <c r="F120" s="82" t="s">
        <v>531</v>
      </c>
      <c r="G120" s="82" t="s">
        <v>529</v>
      </c>
      <c r="H120" s="88" t="s">
        <v>748</v>
      </c>
    </row>
    <row r="121" spans="1:8">
      <c r="A121" s="82"/>
      <c r="B121" s="83" t="s">
        <v>691</v>
      </c>
      <c r="C121" s="82"/>
      <c r="D121" s="82"/>
      <c r="E121" s="82"/>
      <c r="F121" s="82"/>
      <c r="G121" s="82"/>
      <c r="H121" s="84"/>
    </row>
    <row r="122" spans="1:8">
      <c r="A122" s="82">
        <v>1</v>
      </c>
      <c r="B122" s="84" t="s">
        <v>686</v>
      </c>
      <c r="C122" s="82" t="s">
        <v>530</v>
      </c>
      <c r="D122" s="82">
        <v>1</v>
      </c>
      <c r="E122" s="82">
        <v>1</v>
      </c>
      <c r="F122" s="82" t="s">
        <v>531</v>
      </c>
      <c r="G122" s="82" t="s">
        <v>529</v>
      </c>
      <c r="H122" s="84"/>
    </row>
    <row r="123" spans="1:8">
      <c r="A123" s="82">
        <v>2</v>
      </c>
      <c r="B123" s="84" t="s">
        <v>711</v>
      </c>
      <c r="C123" s="82" t="s">
        <v>530</v>
      </c>
      <c r="D123" s="82">
        <v>1</v>
      </c>
      <c r="E123" s="82">
        <v>1</v>
      </c>
      <c r="F123" s="82" t="s">
        <v>531</v>
      </c>
      <c r="G123" s="82" t="s">
        <v>529</v>
      </c>
      <c r="H123" s="84"/>
    </row>
    <row r="124" spans="1:8">
      <c r="A124" s="82"/>
      <c r="B124" s="83" t="s">
        <v>39</v>
      </c>
      <c r="C124" s="82"/>
      <c r="D124" s="82"/>
      <c r="E124" s="82"/>
      <c r="F124" s="82"/>
      <c r="G124" s="82"/>
      <c r="H124" s="84"/>
    </row>
    <row r="125" spans="1:8">
      <c r="A125" s="82">
        <v>1</v>
      </c>
      <c r="B125" s="84" t="s">
        <v>706</v>
      </c>
      <c r="C125" s="82" t="s">
        <v>530</v>
      </c>
      <c r="D125" s="82">
        <v>1</v>
      </c>
      <c r="E125" s="82">
        <v>1</v>
      </c>
      <c r="F125" s="82" t="s">
        <v>531</v>
      </c>
      <c r="G125" s="82" t="s">
        <v>529</v>
      </c>
      <c r="H125" s="84"/>
    </row>
    <row r="126" spans="1:8">
      <c r="A126" s="82">
        <v>2</v>
      </c>
      <c r="B126" s="84" t="s">
        <v>711</v>
      </c>
      <c r="C126" s="82" t="s">
        <v>530</v>
      </c>
      <c r="D126" s="82">
        <v>1</v>
      </c>
      <c r="E126" s="82">
        <v>1</v>
      </c>
      <c r="F126" s="82" t="s">
        <v>531</v>
      </c>
      <c r="G126" s="82" t="s">
        <v>529</v>
      </c>
      <c r="H126" s="84"/>
    </row>
    <row r="127" spans="1:8">
      <c r="A127" s="82"/>
      <c r="B127" s="83" t="s">
        <v>731</v>
      </c>
      <c r="C127" s="82"/>
      <c r="D127" s="82"/>
      <c r="E127" s="82"/>
      <c r="F127" s="82"/>
      <c r="G127" s="82"/>
      <c r="H127" s="84"/>
    </row>
    <row r="128" spans="1:8">
      <c r="A128" s="82">
        <v>1</v>
      </c>
      <c r="B128" s="84" t="s">
        <v>686</v>
      </c>
      <c r="C128" s="82" t="s">
        <v>530</v>
      </c>
      <c r="D128" s="82">
        <v>1</v>
      </c>
      <c r="E128" s="82">
        <v>1</v>
      </c>
      <c r="F128" s="82" t="s">
        <v>531</v>
      </c>
      <c r="G128" s="82" t="s">
        <v>529</v>
      </c>
      <c r="H128" s="84"/>
    </row>
    <row r="129" spans="1:8">
      <c r="A129" s="82">
        <v>2</v>
      </c>
      <c r="B129" s="84" t="s">
        <v>687</v>
      </c>
      <c r="C129" s="82" t="s">
        <v>530</v>
      </c>
      <c r="D129" s="82">
        <v>1</v>
      </c>
      <c r="E129" s="82">
        <v>1</v>
      </c>
      <c r="F129" s="82" t="s">
        <v>531</v>
      </c>
      <c r="G129" s="82" t="s">
        <v>529</v>
      </c>
      <c r="H129" s="84"/>
    </row>
    <row r="130" spans="1:8">
      <c r="A130" s="82"/>
      <c r="B130" s="83" t="s">
        <v>717</v>
      </c>
      <c r="C130" s="82"/>
      <c r="D130" s="82"/>
      <c r="E130" s="82"/>
      <c r="F130" s="82"/>
      <c r="G130" s="82"/>
      <c r="H130" s="84"/>
    </row>
    <row r="131" spans="1:8">
      <c r="A131" s="82">
        <v>1</v>
      </c>
      <c r="B131" s="84" t="s">
        <v>732</v>
      </c>
      <c r="C131" s="82" t="s">
        <v>926</v>
      </c>
      <c r="D131" s="82">
        <v>1</v>
      </c>
      <c r="E131" s="82">
        <v>1</v>
      </c>
      <c r="F131" s="82" t="s">
        <v>531</v>
      </c>
      <c r="G131" s="82" t="s">
        <v>673</v>
      </c>
      <c r="H131" s="84"/>
    </row>
    <row r="132" spans="1:8">
      <c r="A132" s="82"/>
      <c r="B132" s="83" t="s">
        <v>712</v>
      </c>
      <c r="C132" s="82"/>
      <c r="D132" s="82"/>
      <c r="E132" s="82"/>
      <c r="F132" s="82"/>
      <c r="G132" s="82"/>
      <c r="H132" s="84"/>
    </row>
    <row r="133" spans="1:8">
      <c r="A133" s="82">
        <v>1</v>
      </c>
      <c r="B133" s="84" t="s">
        <v>733</v>
      </c>
      <c r="C133" s="82" t="s">
        <v>926</v>
      </c>
      <c r="D133" s="82">
        <v>1</v>
      </c>
      <c r="E133" s="82">
        <v>1</v>
      </c>
      <c r="F133" s="82" t="s">
        <v>531</v>
      </c>
      <c r="G133" s="82" t="s">
        <v>529</v>
      </c>
      <c r="H133" s="84"/>
    </row>
    <row r="134" spans="1:8">
      <c r="A134" s="82"/>
      <c r="B134" s="83" t="s">
        <v>734</v>
      </c>
      <c r="C134" s="82"/>
      <c r="D134" s="82"/>
      <c r="E134" s="82"/>
      <c r="F134" s="82"/>
      <c r="G134" s="82"/>
      <c r="H134" s="84"/>
    </row>
    <row r="135" spans="1:8">
      <c r="A135" s="82">
        <v>1</v>
      </c>
      <c r="B135" s="84" t="s">
        <v>706</v>
      </c>
      <c r="C135" s="82" t="s">
        <v>735</v>
      </c>
      <c r="D135" s="82">
        <v>1</v>
      </c>
      <c r="E135" s="82">
        <v>1</v>
      </c>
      <c r="F135" s="82" t="s">
        <v>531</v>
      </c>
      <c r="G135" s="82" t="s">
        <v>529</v>
      </c>
      <c r="H135" s="84"/>
    </row>
    <row r="136" spans="1:8">
      <c r="A136" s="82">
        <v>2</v>
      </c>
      <c r="B136" s="84" t="s">
        <v>687</v>
      </c>
      <c r="C136" s="82" t="s">
        <v>530</v>
      </c>
      <c r="D136" s="82">
        <v>1</v>
      </c>
      <c r="E136" s="82">
        <v>1</v>
      </c>
      <c r="F136" s="82" t="s">
        <v>531</v>
      </c>
      <c r="G136" s="82" t="s">
        <v>529</v>
      </c>
      <c r="H136" s="84"/>
    </row>
    <row r="137" spans="1:8">
      <c r="A137" s="82"/>
      <c r="B137" s="83" t="s">
        <v>736</v>
      </c>
      <c r="C137" s="82"/>
      <c r="D137" s="82"/>
      <c r="E137" s="82"/>
      <c r="F137" s="82"/>
      <c r="G137" s="82"/>
      <c r="H137" s="84"/>
    </row>
    <row r="138" spans="1:8">
      <c r="A138" s="82">
        <v>1</v>
      </c>
      <c r="B138" s="84" t="s">
        <v>706</v>
      </c>
      <c r="C138" s="82" t="s">
        <v>735</v>
      </c>
      <c r="D138" s="82">
        <v>1</v>
      </c>
      <c r="E138" s="82">
        <v>1</v>
      </c>
      <c r="F138" s="82" t="s">
        <v>531</v>
      </c>
      <c r="G138" s="82" t="s">
        <v>529</v>
      </c>
      <c r="H138" s="84"/>
    </row>
    <row r="139" spans="1:8">
      <c r="A139" s="82"/>
      <c r="B139" s="83" t="s">
        <v>737</v>
      </c>
      <c r="C139" s="82"/>
      <c r="D139" s="82"/>
      <c r="E139" s="82"/>
      <c r="F139" s="82"/>
      <c r="G139" s="82"/>
      <c r="H139" s="84"/>
    </row>
    <row r="140" spans="1:8">
      <c r="A140" s="82">
        <v>1</v>
      </c>
      <c r="B140" s="84" t="s">
        <v>686</v>
      </c>
      <c r="C140" s="82" t="s">
        <v>738</v>
      </c>
      <c r="D140" s="82">
        <v>1</v>
      </c>
      <c r="E140" s="82">
        <v>1</v>
      </c>
      <c r="F140" s="82" t="s">
        <v>531</v>
      </c>
      <c r="G140" s="82" t="s">
        <v>529</v>
      </c>
      <c r="H140" s="84"/>
    </row>
    <row r="141" spans="1:8">
      <c r="A141" s="82"/>
      <c r="B141" s="83" t="s">
        <v>739</v>
      </c>
      <c r="C141" s="82"/>
      <c r="D141" s="82"/>
      <c r="E141" s="82">
        <v>1</v>
      </c>
      <c r="F141" s="82"/>
      <c r="G141" s="82"/>
      <c r="H141" s="84"/>
    </row>
    <row r="142" spans="1:8">
      <c r="A142" s="82">
        <v>1</v>
      </c>
      <c r="B142" s="84" t="s">
        <v>706</v>
      </c>
      <c r="C142" s="82" t="s">
        <v>735</v>
      </c>
      <c r="D142" s="82">
        <v>1</v>
      </c>
      <c r="E142" s="82">
        <v>1</v>
      </c>
      <c r="F142" s="82" t="s">
        <v>531</v>
      </c>
      <c r="G142" s="82" t="s">
        <v>529</v>
      </c>
      <c r="H142" s="84"/>
    </row>
    <row r="143" spans="1:8">
      <c r="A143" s="82"/>
      <c r="B143" s="83" t="s">
        <v>878</v>
      </c>
      <c r="C143" s="82"/>
      <c r="D143" s="82"/>
      <c r="E143" s="82"/>
      <c r="F143" s="82"/>
      <c r="G143" s="82"/>
      <c r="H143" s="84"/>
    </row>
    <row r="144" spans="1:8">
      <c r="A144" s="82">
        <v>1</v>
      </c>
      <c r="B144" s="84" t="s">
        <v>708</v>
      </c>
      <c r="C144" s="82" t="s">
        <v>926</v>
      </c>
      <c r="D144" s="82">
        <v>1</v>
      </c>
      <c r="E144" s="82">
        <v>1</v>
      </c>
      <c r="F144" s="82" t="s">
        <v>531</v>
      </c>
      <c r="G144" s="82" t="s">
        <v>880</v>
      </c>
      <c r="H144" s="84"/>
    </row>
    <row r="145" spans="1:8">
      <c r="A145" s="82">
        <v>2</v>
      </c>
      <c r="B145" s="84" t="s">
        <v>709</v>
      </c>
      <c r="C145" s="82" t="s">
        <v>926</v>
      </c>
      <c r="D145" s="82">
        <v>1</v>
      </c>
      <c r="E145" s="82">
        <v>1</v>
      </c>
      <c r="F145" s="82" t="s">
        <v>531</v>
      </c>
      <c r="G145" s="82" t="s">
        <v>529</v>
      </c>
      <c r="H145" s="84"/>
    </row>
    <row r="146" spans="1:8">
      <c r="A146" s="82"/>
      <c r="B146" s="83" t="s">
        <v>881</v>
      </c>
      <c r="C146" s="82"/>
      <c r="D146" s="82"/>
      <c r="E146" s="82"/>
      <c r="F146" s="82"/>
      <c r="G146" s="82"/>
      <c r="H146" s="84"/>
    </row>
    <row r="147" spans="1:8">
      <c r="A147" s="82">
        <v>1</v>
      </c>
      <c r="B147" s="84" t="s">
        <v>708</v>
      </c>
      <c r="C147" s="82" t="s">
        <v>926</v>
      </c>
      <c r="D147" s="82">
        <v>1</v>
      </c>
      <c r="E147" s="82">
        <v>1</v>
      </c>
      <c r="F147" s="82" t="s">
        <v>531</v>
      </c>
      <c r="G147" s="82" t="s">
        <v>713</v>
      </c>
      <c r="H147" s="84"/>
    </row>
    <row r="148" spans="1:8">
      <c r="A148" s="82">
        <v>2</v>
      </c>
      <c r="B148" s="84" t="s">
        <v>686</v>
      </c>
      <c r="C148" s="82" t="s">
        <v>735</v>
      </c>
      <c r="D148" s="82">
        <v>1</v>
      </c>
      <c r="E148" s="82">
        <v>1</v>
      </c>
      <c r="F148" s="82" t="s">
        <v>531</v>
      </c>
      <c r="G148" s="82" t="s">
        <v>529</v>
      </c>
      <c r="H148" s="84"/>
    </row>
    <row r="149" spans="1:8">
      <c r="A149" s="82"/>
      <c r="B149" s="83" t="s">
        <v>877</v>
      </c>
      <c r="C149" s="82"/>
      <c r="D149" s="82"/>
      <c r="E149" s="82"/>
      <c r="F149" s="82"/>
      <c r="G149" s="82"/>
      <c r="H149" s="84"/>
    </row>
    <row r="150" spans="1:8">
      <c r="A150" s="82">
        <v>1</v>
      </c>
      <c r="B150" s="84" t="s">
        <v>708</v>
      </c>
      <c r="C150" s="82" t="s">
        <v>926</v>
      </c>
      <c r="D150" s="82">
        <v>1</v>
      </c>
      <c r="E150" s="82">
        <v>1</v>
      </c>
      <c r="F150" s="82" t="s">
        <v>531</v>
      </c>
      <c r="G150" s="82" t="s">
        <v>529</v>
      </c>
      <c r="H150" s="84"/>
    </row>
    <row r="151" spans="1:8">
      <c r="A151" s="82">
        <v>2</v>
      </c>
      <c r="B151" s="84" t="s">
        <v>709</v>
      </c>
      <c r="C151" s="82" t="s">
        <v>926</v>
      </c>
      <c r="D151" s="82">
        <v>1</v>
      </c>
      <c r="E151" s="82">
        <v>1</v>
      </c>
      <c r="F151" s="82" t="s">
        <v>531</v>
      </c>
      <c r="G151" s="82" t="s">
        <v>529</v>
      </c>
      <c r="H151" s="84"/>
    </row>
    <row r="152" spans="1:8">
      <c r="A152" s="82">
        <v>3</v>
      </c>
      <c r="B152" s="84" t="s">
        <v>706</v>
      </c>
      <c r="C152" s="82" t="s">
        <v>735</v>
      </c>
      <c r="D152" s="82">
        <v>1</v>
      </c>
      <c r="E152" s="82">
        <v>1</v>
      </c>
      <c r="F152" s="82" t="s">
        <v>531</v>
      </c>
      <c r="G152" s="82" t="s">
        <v>529</v>
      </c>
      <c r="H152" s="84"/>
    </row>
    <row r="153" spans="1:8">
      <c r="A153" s="82">
        <v>4</v>
      </c>
      <c r="B153" s="84" t="s">
        <v>687</v>
      </c>
      <c r="C153" s="82" t="s">
        <v>735</v>
      </c>
      <c r="D153" s="82">
        <v>1</v>
      </c>
      <c r="E153" s="82">
        <v>1</v>
      </c>
      <c r="F153" s="82" t="s">
        <v>531</v>
      </c>
      <c r="G153" s="82" t="s">
        <v>529</v>
      </c>
      <c r="H153" s="84"/>
    </row>
    <row r="154" spans="1:8">
      <c r="A154" s="82"/>
      <c r="B154" s="83" t="s">
        <v>882</v>
      </c>
      <c r="C154" s="82"/>
      <c r="D154" s="82"/>
      <c r="E154" s="82"/>
      <c r="F154" s="82"/>
      <c r="G154" s="82"/>
      <c r="H154" s="84"/>
    </row>
    <row r="155" spans="1:8">
      <c r="A155" s="82">
        <v>1</v>
      </c>
      <c r="B155" s="84" t="s">
        <v>686</v>
      </c>
      <c r="C155" s="82" t="s">
        <v>735</v>
      </c>
      <c r="D155" s="82">
        <v>1</v>
      </c>
      <c r="E155" s="82">
        <v>1</v>
      </c>
      <c r="F155" s="82" t="s">
        <v>531</v>
      </c>
      <c r="G155" s="82" t="s">
        <v>529</v>
      </c>
      <c r="H155" s="84"/>
    </row>
    <row r="156" spans="1:8">
      <c r="A156" s="85">
        <v>2</v>
      </c>
      <c r="B156" s="86" t="s">
        <v>687</v>
      </c>
      <c r="C156" s="85" t="s">
        <v>735</v>
      </c>
      <c r="D156" s="82">
        <v>1</v>
      </c>
      <c r="E156" s="85">
        <v>1</v>
      </c>
      <c r="F156" s="82" t="s">
        <v>531</v>
      </c>
      <c r="G156" s="85" t="s">
        <v>529</v>
      </c>
      <c r="H156" s="84"/>
    </row>
    <row r="157" spans="1:8">
      <c r="A157" s="82"/>
      <c r="B157" s="83" t="s">
        <v>329</v>
      </c>
      <c r="C157" s="82"/>
      <c r="D157" s="82"/>
      <c r="E157" s="82"/>
      <c r="F157" s="82"/>
      <c r="G157" s="82"/>
      <c r="H157" s="84"/>
    </row>
    <row r="158" spans="1:8">
      <c r="A158" s="82">
        <v>1</v>
      </c>
      <c r="B158" s="84" t="s">
        <v>708</v>
      </c>
      <c r="C158" s="82" t="s">
        <v>926</v>
      </c>
      <c r="D158" s="82">
        <v>1</v>
      </c>
      <c r="E158" s="82">
        <v>1</v>
      </c>
      <c r="F158" s="82" t="s">
        <v>531</v>
      </c>
      <c r="G158" s="82" t="s">
        <v>529</v>
      </c>
      <c r="H158" s="84"/>
    </row>
    <row r="159" spans="1:8">
      <c r="A159" s="82">
        <v>2</v>
      </c>
      <c r="B159" s="84" t="s">
        <v>686</v>
      </c>
      <c r="C159" s="82" t="s">
        <v>735</v>
      </c>
      <c r="D159" s="82">
        <v>1</v>
      </c>
      <c r="E159" s="82">
        <v>1</v>
      </c>
      <c r="F159" s="82" t="s">
        <v>531</v>
      </c>
      <c r="G159" s="82" t="s">
        <v>529</v>
      </c>
      <c r="H159" s="84"/>
    </row>
    <row r="160" spans="1:8">
      <c r="A160" s="82"/>
      <c r="B160" s="83" t="s">
        <v>330</v>
      </c>
      <c r="C160" s="82"/>
      <c r="D160" s="82"/>
      <c r="E160" s="82"/>
      <c r="F160" s="82"/>
      <c r="G160" s="82"/>
      <c r="H160" s="84"/>
    </row>
    <row r="161" spans="1:8">
      <c r="A161" s="82">
        <v>1</v>
      </c>
      <c r="B161" s="84" t="s">
        <v>708</v>
      </c>
      <c r="C161" s="82" t="s">
        <v>926</v>
      </c>
      <c r="D161" s="82">
        <v>1</v>
      </c>
      <c r="E161" s="82">
        <v>1</v>
      </c>
      <c r="F161" s="82" t="s">
        <v>531</v>
      </c>
      <c r="G161" s="82" t="s">
        <v>529</v>
      </c>
      <c r="H161" s="84"/>
    </row>
    <row r="162" spans="1:8">
      <c r="A162" s="82">
        <v>2</v>
      </c>
      <c r="B162" s="84" t="s">
        <v>709</v>
      </c>
      <c r="C162" s="82" t="s">
        <v>926</v>
      </c>
      <c r="D162" s="82">
        <v>1</v>
      </c>
      <c r="E162" s="82">
        <v>1</v>
      </c>
      <c r="F162" s="82" t="s">
        <v>531</v>
      </c>
      <c r="G162" s="82" t="s">
        <v>529</v>
      </c>
      <c r="H162" s="84"/>
    </row>
    <row r="163" spans="1:8">
      <c r="A163" s="82">
        <v>3</v>
      </c>
      <c r="B163" s="84" t="s">
        <v>686</v>
      </c>
      <c r="C163" s="82" t="s">
        <v>735</v>
      </c>
      <c r="D163" s="82">
        <v>1</v>
      </c>
      <c r="E163" s="82">
        <v>1</v>
      </c>
      <c r="F163" s="82" t="s">
        <v>531</v>
      </c>
      <c r="G163" s="82" t="s">
        <v>529</v>
      </c>
      <c r="H163" s="84"/>
    </row>
    <row r="164" spans="1:8">
      <c r="A164" s="82">
        <v>4</v>
      </c>
      <c r="B164" s="84" t="s">
        <v>687</v>
      </c>
      <c r="C164" s="82" t="s">
        <v>735</v>
      </c>
      <c r="D164" s="82">
        <v>1</v>
      </c>
      <c r="E164" s="82">
        <v>1</v>
      </c>
      <c r="F164" s="82" t="s">
        <v>531</v>
      </c>
      <c r="G164" s="82" t="s">
        <v>529</v>
      </c>
      <c r="H164" s="84"/>
    </row>
    <row r="165" spans="1:8">
      <c r="A165" s="82"/>
      <c r="B165" s="83" t="s">
        <v>331</v>
      </c>
      <c r="C165" s="82"/>
      <c r="D165" s="82"/>
      <c r="E165" s="82"/>
      <c r="F165" s="82"/>
      <c r="G165" s="82"/>
      <c r="H165" s="84"/>
    </row>
    <row r="166" spans="1:8">
      <c r="A166" s="82">
        <v>3</v>
      </c>
      <c r="B166" s="84" t="s">
        <v>686</v>
      </c>
      <c r="C166" s="82" t="s">
        <v>735</v>
      </c>
      <c r="D166" s="82">
        <v>1</v>
      </c>
      <c r="E166" s="82">
        <v>1</v>
      </c>
      <c r="F166" s="82" t="s">
        <v>531</v>
      </c>
      <c r="G166" s="82" t="s">
        <v>529</v>
      </c>
      <c r="H166" s="84"/>
    </row>
    <row r="167" spans="1:8">
      <c r="A167" s="82">
        <v>2</v>
      </c>
      <c r="B167" s="84" t="s">
        <v>711</v>
      </c>
      <c r="C167" s="82" t="s">
        <v>735</v>
      </c>
      <c r="D167" s="82">
        <v>1</v>
      </c>
      <c r="E167" s="82">
        <v>1</v>
      </c>
      <c r="F167" s="82" t="s">
        <v>531</v>
      </c>
      <c r="G167" s="82" t="s">
        <v>529</v>
      </c>
      <c r="H167" s="84"/>
    </row>
    <row r="168" spans="1:8">
      <c r="A168" s="82"/>
      <c r="B168" s="83" t="s">
        <v>332</v>
      </c>
      <c r="C168" s="82"/>
      <c r="D168" s="82"/>
      <c r="E168" s="82"/>
      <c r="F168" s="82"/>
      <c r="G168" s="82"/>
      <c r="H168" s="84"/>
    </row>
    <row r="169" spans="1:8">
      <c r="A169" s="82">
        <v>1</v>
      </c>
      <c r="B169" s="84" t="s">
        <v>686</v>
      </c>
      <c r="C169" s="82" t="s">
        <v>735</v>
      </c>
      <c r="D169" s="82">
        <v>1</v>
      </c>
      <c r="E169" s="82">
        <v>1</v>
      </c>
      <c r="F169" s="82" t="s">
        <v>531</v>
      </c>
      <c r="G169" s="82" t="s">
        <v>529</v>
      </c>
      <c r="H169" s="84"/>
    </row>
    <row r="170" spans="1:8">
      <c r="A170" s="82">
        <v>2</v>
      </c>
      <c r="B170" s="84" t="s">
        <v>687</v>
      </c>
      <c r="C170" s="82" t="s">
        <v>735</v>
      </c>
      <c r="D170" s="82">
        <v>1</v>
      </c>
      <c r="E170" s="82">
        <v>1</v>
      </c>
      <c r="F170" s="82" t="s">
        <v>531</v>
      </c>
      <c r="G170" s="82" t="s">
        <v>529</v>
      </c>
      <c r="H170" s="84"/>
    </row>
    <row r="171" spans="1:8">
      <c r="A171" s="82"/>
      <c r="B171" s="83" t="s">
        <v>333</v>
      </c>
      <c r="C171" s="82"/>
      <c r="D171" s="82"/>
      <c r="E171" s="82"/>
      <c r="F171" s="82"/>
      <c r="G171" s="82"/>
      <c r="H171" s="84"/>
    </row>
    <row r="172" spans="1:8">
      <c r="A172" s="82">
        <v>1</v>
      </c>
      <c r="B172" s="84" t="s">
        <v>706</v>
      </c>
      <c r="C172" s="82" t="s">
        <v>735</v>
      </c>
      <c r="D172" s="82">
        <v>1</v>
      </c>
      <c r="E172" s="82">
        <v>1</v>
      </c>
      <c r="F172" s="82" t="s">
        <v>531</v>
      </c>
      <c r="G172" s="82" t="s">
        <v>529</v>
      </c>
      <c r="H172" s="84"/>
    </row>
    <row r="173" spans="1:8">
      <c r="A173" s="82"/>
      <c r="B173" s="83" t="s">
        <v>831</v>
      </c>
      <c r="C173" s="82"/>
      <c r="D173" s="82"/>
      <c r="E173" s="82"/>
      <c r="F173" s="82"/>
      <c r="G173" s="82"/>
      <c r="H173" s="84"/>
    </row>
    <row r="174" spans="1:8">
      <c r="A174" s="82">
        <v>1</v>
      </c>
      <c r="B174" s="84" t="s">
        <v>708</v>
      </c>
      <c r="C174" s="82" t="s">
        <v>926</v>
      </c>
      <c r="D174" s="82">
        <v>1</v>
      </c>
      <c r="E174" s="82">
        <v>1</v>
      </c>
      <c r="F174" s="82" t="s">
        <v>531</v>
      </c>
      <c r="G174" s="82" t="s">
        <v>529</v>
      </c>
      <c r="H174" s="84"/>
    </row>
    <row r="175" spans="1:8">
      <c r="A175" s="82">
        <v>2</v>
      </c>
      <c r="B175" s="84" t="s">
        <v>709</v>
      </c>
      <c r="C175" s="82" t="s">
        <v>926</v>
      </c>
      <c r="D175" s="82">
        <v>1</v>
      </c>
      <c r="E175" s="82">
        <v>1</v>
      </c>
      <c r="F175" s="82" t="s">
        <v>531</v>
      </c>
      <c r="G175" s="82" t="s">
        <v>529</v>
      </c>
      <c r="H175" s="84"/>
    </row>
    <row r="176" spans="1:8">
      <c r="A176" s="82">
        <v>3</v>
      </c>
      <c r="B176" s="84" t="s">
        <v>706</v>
      </c>
      <c r="C176" s="82" t="s">
        <v>735</v>
      </c>
      <c r="D176" s="82">
        <v>1</v>
      </c>
      <c r="E176" s="82">
        <v>1</v>
      </c>
      <c r="F176" s="82" t="s">
        <v>531</v>
      </c>
      <c r="G176" s="82" t="s">
        <v>529</v>
      </c>
      <c r="H176" s="84"/>
    </row>
    <row r="177" spans="1:8">
      <c r="A177" s="82">
        <v>4</v>
      </c>
      <c r="B177" s="84" t="s">
        <v>742</v>
      </c>
      <c r="C177" s="82" t="s">
        <v>530</v>
      </c>
      <c r="D177" s="82">
        <v>1</v>
      </c>
      <c r="E177" s="82">
        <v>1</v>
      </c>
      <c r="F177" s="82" t="s">
        <v>531</v>
      </c>
      <c r="G177" s="82" t="s">
        <v>529</v>
      </c>
      <c r="H177" s="84"/>
    </row>
    <row r="178" spans="1:8">
      <c r="A178" s="82"/>
      <c r="B178" s="83" t="s">
        <v>334</v>
      </c>
      <c r="C178" s="82"/>
      <c r="D178" s="82"/>
      <c r="E178" s="82"/>
      <c r="F178" s="82"/>
      <c r="G178" s="82"/>
      <c r="H178" s="84"/>
    </row>
    <row r="179" spans="1:8">
      <c r="A179" s="82">
        <v>1</v>
      </c>
      <c r="B179" s="84" t="s">
        <v>686</v>
      </c>
      <c r="C179" s="82" t="s">
        <v>530</v>
      </c>
      <c r="D179" s="82">
        <v>1</v>
      </c>
      <c r="E179" s="82">
        <v>1</v>
      </c>
      <c r="F179" s="82" t="s">
        <v>531</v>
      </c>
      <c r="G179" s="82" t="s">
        <v>529</v>
      </c>
      <c r="H179" s="84"/>
    </row>
    <row r="180" spans="1:8">
      <c r="A180" s="82">
        <v>2</v>
      </c>
      <c r="B180" s="84" t="s">
        <v>711</v>
      </c>
      <c r="C180" s="82" t="s">
        <v>530</v>
      </c>
      <c r="D180" s="82">
        <v>1</v>
      </c>
      <c r="E180" s="82">
        <v>1</v>
      </c>
      <c r="F180" s="82" t="s">
        <v>531</v>
      </c>
      <c r="G180" s="82" t="s">
        <v>529</v>
      </c>
      <c r="H180" s="84"/>
    </row>
    <row r="181" spans="1:8">
      <c r="A181" s="82"/>
      <c r="B181" s="83" t="s">
        <v>335</v>
      </c>
      <c r="C181" s="82"/>
      <c r="D181" s="82"/>
      <c r="E181" s="82"/>
      <c r="F181" s="82"/>
      <c r="G181" s="82"/>
      <c r="H181" s="84"/>
    </row>
    <row r="182" spans="1:8">
      <c r="A182" s="82">
        <v>1</v>
      </c>
      <c r="B182" s="84" t="s">
        <v>716</v>
      </c>
      <c r="C182" s="82" t="s">
        <v>926</v>
      </c>
      <c r="D182" s="82">
        <v>1</v>
      </c>
      <c r="E182" s="82">
        <v>1</v>
      </c>
      <c r="F182" s="82" t="s">
        <v>531</v>
      </c>
      <c r="G182" s="82" t="s">
        <v>529</v>
      </c>
      <c r="H182" s="84"/>
    </row>
    <row r="183" spans="1:8">
      <c r="A183" s="82">
        <v>2</v>
      </c>
      <c r="B183" s="84" t="s">
        <v>709</v>
      </c>
      <c r="C183" s="82" t="s">
        <v>926</v>
      </c>
      <c r="D183" s="82">
        <v>1</v>
      </c>
      <c r="E183" s="82">
        <v>1</v>
      </c>
      <c r="F183" s="82" t="s">
        <v>531</v>
      </c>
      <c r="G183" s="82" t="s">
        <v>529</v>
      </c>
      <c r="H183" s="84"/>
    </row>
    <row r="184" spans="1:8">
      <c r="A184" s="82">
        <v>3</v>
      </c>
      <c r="B184" s="84" t="s">
        <v>846</v>
      </c>
      <c r="C184" s="82" t="s">
        <v>336</v>
      </c>
      <c r="D184" s="82">
        <v>1</v>
      </c>
      <c r="E184" s="82">
        <v>1</v>
      </c>
      <c r="F184" s="82" t="s">
        <v>531</v>
      </c>
      <c r="G184" s="82" t="s">
        <v>529</v>
      </c>
      <c r="H184" s="84"/>
    </row>
    <row r="185" spans="1:8">
      <c r="A185" s="82">
        <v>4</v>
      </c>
      <c r="B185" s="84" t="s">
        <v>847</v>
      </c>
      <c r="C185" s="82" t="s">
        <v>336</v>
      </c>
      <c r="D185" s="82">
        <v>1</v>
      </c>
      <c r="E185" s="82">
        <v>1</v>
      </c>
      <c r="F185" s="82" t="s">
        <v>531</v>
      </c>
      <c r="G185" s="82" t="s">
        <v>529</v>
      </c>
      <c r="H185" s="84"/>
    </row>
    <row r="186" spans="1:8">
      <c r="A186" s="1366"/>
      <c r="B186" s="2238" t="s">
        <v>859</v>
      </c>
      <c r="C186" s="2239"/>
      <c r="D186" s="2239"/>
      <c r="E186" s="2239"/>
      <c r="F186" s="2240"/>
      <c r="G186" s="82" t="s">
        <v>1970</v>
      </c>
      <c r="H186" s="1152"/>
    </row>
  </sheetData>
  <sheetProtection insertRows="0" deleteRows="0"/>
  <mergeCells count="3">
    <mergeCell ref="G2:H2"/>
    <mergeCell ref="A4:H4"/>
    <mergeCell ref="B186:F186"/>
  </mergeCells>
  <pageMargins left="0.98"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6"/>
  <sheetViews>
    <sheetView view="pageBreakPreview" zoomScaleNormal="100" zoomScaleSheetLayoutView="100" workbookViewId="0">
      <selection activeCell="A4" sqref="A4"/>
    </sheetView>
  </sheetViews>
  <sheetFormatPr defaultRowHeight="12.75"/>
  <cols>
    <col min="1" max="1" width="42" style="10" customWidth="1"/>
    <col min="2" max="2" width="15.85546875" style="10" customWidth="1"/>
    <col min="3" max="3" width="16.5703125" style="10" customWidth="1"/>
    <col min="4" max="16384" width="9.140625" style="10"/>
  </cols>
  <sheetData>
    <row r="1" spans="1:3" ht="42" customHeight="1">
      <c r="A1" s="2241" t="s">
        <v>476</v>
      </c>
      <c r="B1" s="2241"/>
      <c r="C1" s="2241"/>
    </row>
    <row r="2" spans="1:3" ht="33.75" customHeight="1">
      <c r="A2" s="317" t="s">
        <v>1020</v>
      </c>
      <c r="B2" s="317" t="s">
        <v>908</v>
      </c>
      <c r="C2" s="317" t="s">
        <v>747</v>
      </c>
    </row>
    <row r="3" spans="1:3" ht="17.25" customHeight="1">
      <c r="A3" s="1017" t="s">
        <v>1029</v>
      </c>
      <c r="B3" s="1018">
        <v>1269</v>
      </c>
      <c r="C3" s="1806">
        <v>0.80469999999999997</v>
      </c>
    </row>
    <row r="4" spans="1:3" ht="14.25" customHeight="1">
      <c r="A4" s="1017" t="s">
        <v>1072</v>
      </c>
      <c r="B4" s="1018">
        <v>165</v>
      </c>
      <c r="C4" s="1019">
        <v>0.1046</v>
      </c>
    </row>
    <row r="5" spans="1:3" ht="14.25" customHeight="1">
      <c r="A5" s="1017" t="s">
        <v>1139</v>
      </c>
      <c r="B5" s="1018">
        <v>70</v>
      </c>
      <c r="C5" s="1019">
        <v>4.4400000000000002E-2</v>
      </c>
    </row>
    <row r="6" spans="1:3" ht="14.25" customHeight="1">
      <c r="A6" s="1017" t="s">
        <v>1190</v>
      </c>
      <c r="B6" s="1018">
        <v>41</v>
      </c>
      <c r="C6" s="1019">
        <v>2.5999999999999999E-2</v>
      </c>
    </row>
    <row r="7" spans="1:3" ht="14.25" customHeight="1">
      <c r="A7" s="1017" t="s">
        <v>2095</v>
      </c>
      <c r="B7" s="1018">
        <v>32</v>
      </c>
      <c r="C7" s="1019">
        <v>2.0299999999999999E-2</v>
      </c>
    </row>
    <row r="8" spans="1:3">
      <c r="A8" s="1020" t="s">
        <v>859</v>
      </c>
      <c r="B8" s="1018">
        <v>1577</v>
      </c>
      <c r="C8" s="1021">
        <v>1</v>
      </c>
    </row>
    <row r="16" spans="1:3" ht="17.25" customHeight="1"/>
  </sheetData>
  <customSheetViews>
    <customSheetView guid="{C9F8E0A7-7ADA-4A9A-A8B3-50B5B131F672}" showPageBreaks="1" view="pageBreakPreview">
      <selection activeCell="H22" sqref="H22"/>
      <pageMargins left="1.3385826771653544" right="0.74803149606299213" top="0.98425196850393704" bottom="0.98425196850393704" header="0.51181102362204722" footer="0.51181102362204722"/>
      <pageSetup paperSize="9" orientation="portrait" r:id="rId1"/>
      <headerFooter alignWithMargins="0"/>
    </customSheetView>
  </customSheetViews>
  <mergeCells count="1">
    <mergeCell ref="A1:C1"/>
  </mergeCells>
  <phoneticPr fontId="31" type="noConversion"/>
  <pageMargins left="1.3385826771653544" right="0.74803149606299213" top="0.98425196850393704" bottom="0.98425196850393704" header="0.51181102362204722" footer="0.51181102362204722"/>
  <pageSetup paperSize="9"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2"/>
  <sheetViews>
    <sheetView view="pageBreakPreview" zoomScaleNormal="100" zoomScaleSheetLayoutView="100" workbookViewId="0">
      <selection activeCell="G6" sqref="G6"/>
    </sheetView>
  </sheetViews>
  <sheetFormatPr defaultRowHeight="12.75"/>
  <cols>
    <col min="1" max="1" width="4.7109375" style="134" customWidth="1"/>
    <col min="2" max="2" width="32.28515625" style="134" customWidth="1"/>
    <col min="3" max="3" width="12.28515625" style="134" customWidth="1"/>
    <col min="4" max="4" width="14.140625" style="134" customWidth="1"/>
    <col min="5" max="5" width="15.42578125" style="134" customWidth="1"/>
    <col min="6" max="6" width="14.7109375" style="134" customWidth="1"/>
    <col min="7" max="7" width="19.85546875" style="138" customWidth="1"/>
    <col min="8" max="16384" width="9.140625" style="134"/>
  </cols>
  <sheetData>
    <row r="1" spans="1:7" ht="34.5" customHeight="1">
      <c r="A1" s="2247" t="s">
        <v>1197</v>
      </c>
      <c r="B1" s="2247"/>
      <c r="C1" s="2247"/>
      <c r="D1" s="2247"/>
      <c r="E1" s="2247"/>
      <c r="F1" s="2247"/>
      <c r="G1" s="2247"/>
    </row>
    <row r="2" spans="1:7" ht="31.5" customHeight="1">
      <c r="A2" s="2248" t="s">
        <v>744</v>
      </c>
      <c r="B2" s="2250" t="s">
        <v>852</v>
      </c>
      <c r="C2" s="2248" t="s">
        <v>759</v>
      </c>
      <c r="D2" s="2252" t="s">
        <v>1198</v>
      </c>
      <c r="E2" s="2253"/>
      <c r="F2" s="2253"/>
      <c r="G2" s="2254"/>
    </row>
    <row r="3" spans="1:7" ht="57.75" customHeight="1">
      <c r="A3" s="2249"/>
      <c r="B3" s="2251"/>
      <c r="C3" s="2249"/>
      <c r="D3" s="367">
        <v>2017</v>
      </c>
      <c r="E3" s="367">
        <v>2018</v>
      </c>
      <c r="F3" s="367">
        <v>2019</v>
      </c>
      <c r="G3" s="133" t="s">
        <v>2026</v>
      </c>
    </row>
    <row r="4" spans="1:7" ht="15">
      <c r="A4" s="133">
        <v>1</v>
      </c>
      <c r="B4" s="172" t="s">
        <v>25</v>
      </c>
      <c r="C4" s="133">
        <v>3</v>
      </c>
      <c r="D4" s="367">
        <v>4</v>
      </c>
      <c r="E4" s="367">
        <v>5</v>
      </c>
      <c r="F4" s="367">
        <v>6</v>
      </c>
      <c r="G4" s="368">
        <v>7</v>
      </c>
    </row>
    <row r="5" spans="1:7" ht="30">
      <c r="A5" s="2242">
        <v>1</v>
      </c>
      <c r="B5" s="369" t="s">
        <v>1199</v>
      </c>
      <c r="C5" s="133" t="s">
        <v>889</v>
      </c>
      <c r="D5" s="1456">
        <f t="shared" ref="D5:G6" si="0">SUM(D8,D11,D14,D17,D23,D26,D29,D35,D38,D41,D44,D47,D50,D53,D56,D59,D62,D65)</f>
        <v>749</v>
      </c>
      <c r="E5" s="1456">
        <f t="shared" si="0"/>
        <v>767</v>
      </c>
      <c r="F5" s="1456">
        <f t="shared" si="0"/>
        <v>768</v>
      </c>
      <c r="G5" s="1456">
        <f t="shared" si="0"/>
        <v>768</v>
      </c>
    </row>
    <row r="6" spans="1:7" ht="15">
      <c r="A6" s="2243"/>
      <c r="B6" s="2245" t="s">
        <v>1200</v>
      </c>
      <c r="C6" s="133" t="s">
        <v>889</v>
      </c>
      <c r="D6" s="1456">
        <f t="shared" si="0"/>
        <v>122</v>
      </c>
      <c r="E6" s="1456">
        <f t="shared" si="0"/>
        <v>121</v>
      </c>
      <c r="F6" s="1456">
        <f t="shared" si="0"/>
        <v>113</v>
      </c>
      <c r="G6" s="1456">
        <f t="shared" si="0"/>
        <v>93</v>
      </c>
    </row>
    <row r="7" spans="1:7" ht="15">
      <c r="A7" s="2244"/>
      <c r="B7" s="2246"/>
      <c r="C7" s="133" t="s">
        <v>747</v>
      </c>
      <c r="D7" s="1457">
        <f>IF(D5=0, 0, D6/D5)</f>
        <v>0.16288384512683579</v>
      </c>
      <c r="E7" s="1457">
        <f>IF(E5=0, 0, E6/E5)</f>
        <v>0.15775749674054759</v>
      </c>
      <c r="F7" s="1461">
        <f>IF(F5=0, 0, F6/F5)</f>
        <v>0.14713541666666666</v>
      </c>
      <c r="G7" s="1457">
        <f>IF(G5=0, 0, G6/G5)</f>
        <v>0.12109375</v>
      </c>
    </row>
    <row r="8" spans="1:7" ht="15">
      <c r="A8" s="2242" t="s">
        <v>9</v>
      </c>
      <c r="B8" s="369" t="s">
        <v>1201</v>
      </c>
      <c r="C8" s="133" t="s">
        <v>889</v>
      </c>
      <c r="D8" s="1456">
        <v>21</v>
      </c>
      <c r="E8" s="1456">
        <v>21</v>
      </c>
      <c r="F8" s="1460">
        <v>21</v>
      </c>
      <c r="G8" s="1456">
        <v>21</v>
      </c>
    </row>
    <row r="9" spans="1:7" ht="15">
      <c r="A9" s="2243"/>
      <c r="B9" s="2245" t="s">
        <v>1200</v>
      </c>
      <c r="C9" s="133" t="s">
        <v>889</v>
      </c>
      <c r="D9" s="1456">
        <v>6</v>
      </c>
      <c r="E9" s="1456">
        <v>6</v>
      </c>
      <c r="F9" s="1460">
        <v>6</v>
      </c>
      <c r="G9" s="1456">
        <v>6</v>
      </c>
    </row>
    <row r="10" spans="1:7" ht="15">
      <c r="A10" s="2244"/>
      <c r="B10" s="2246"/>
      <c r="C10" s="133" t="s">
        <v>747</v>
      </c>
      <c r="D10" s="1457">
        <f>IF(D8=0, 0, D9/D8)</f>
        <v>0.2857142857142857</v>
      </c>
      <c r="E10" s="1457">
        <f>IF(E8=0, 0, E9/E8)</f>
        <v>0.2857142857142857</v>
      </c>
      <c r="F10" s="1461">
        <f>F9/F8</f>
        <v>0.2857142857142857</v>
      </c>
      <c r="G10" s="1457">
        <f>G9/G8</f>
        <v>0.2857142857142857</v>
      </c>
    </row>
    <row r="11" spans="1:7" ht="15">
      <c r="A11" s="2242" t="s">
        <v>10</v>
      </c>
      <c r="B11" s="369" t="s">
        <v>1202</v>
      </c>
      <c r="C11" s="133" t="s">
        <v>889</v>
      </c>
      <c r="D11" s="1456">
        <v>15</v>
      </c>
      <c r="E11" s="1456">
        <v>15</v>
      </c>
      <c r="F11" s="1460">
        <v>15</v>
      </c>
      <c r="G11" s="1456">
        <v>15</v>
      </c>
    </row>
    <row r="12" spans="1:7" ht="15">
      <c r="A12" s="2243"/>
      <c r="B12" s="2245" t="s">
        <v>1200</v>
      </c>
      <c r="C12" s="133" t="s">
        <v>889</v>
      </c>
      <c r="D12" s="1456">
        <v>7</v>
      </c>
      <c r="E12" s="1456">
        <v>7</v>
      </c>
      <c r="F12" s="1460">
        <v>7</v>
      </c>
      <c r="G12" s="1456">
        <v>7</v>
      </c>
    </row>
    <row r="13" spans="1:7" ht="15">
      <c r="A13" s="2244"/>
      <c r="B13" s="2246"/>
      <c r="C13" s="133" t="s">
        <v>747</v>
      </c>
      <c r="D13" s="1457">
        <f>IF(D11=0, 0, D12/D11)</f>
        <v>0.46666666666666667</v>
      </c>
      <c r="E13" s="1457">
        <f>IF(E11=0, 0, E12/E11)</f>
        <v>0.46666666666666667</v>
      </c>
      <c r="F13" s="1461">
        <f>F12/F11</f>
        <v>0.46666666666666667</v>
      </c>
      <c r="G13" s="1457">
        <f>G12/G11</f>
        <v>0.46666666666666667</v>
      </c>
    </row>
    <row r="14" spans="1:7" ht="15">
      <c r="A14" s="2242" t="s">
        <v>515</v>
      </c>
      <c r="B14" s="369" t="s">
        <v>1203</v>
      </c>
      <c r="C14" s="133" t="s">
        <v>889</v>
      </c>
      <c r="D14" s="1456">
        <v>26</v>
      </c>
      <c r="E14" s="1456">
        <v>26</v>
      </c>
      <c r="F14" s="1460">
        <v>25</v>
      </c>
      <c r="G14" s="1456">
        <v>25</v>
      </c>
    </row>
    <row r="15" spans="1:7" ht="15">
      <c r="A15" s="2243"/>
      <c r="B15" s="2245" t="s">
        <v>1200</v>
      </c>
      <c r="C15" s="133" t="s">
        <v>889</v>
      </c>
      <c r="D15" s="1456">
        <v>4</v>
      </c>
      <c r="E15" s="1456">
        <v>4</v>
      </c>
      <c r="F15" s="1460">
        <v>3</v>
      </c>
      <c r="G15" s="1456">
        <v>3</v>
      </c>
    </row>
    <row r="16" spans="1:7" ht="15">
      <c r="A16" s="2244"/>
      <c r="B16" s="2246"/>
      <c r="C16" s="133" t="s">
        <v>747</v>
      </c>
      <c r="D16" s="1457">
        <f>IF(D14=0, 0, D15/D14)</f>
        <v>0.15384615384615385</v>
      </c>
      <c r="E16" s="1457">
        <f>IF(E14=0, 0, E15/E14)</f>
        <v>0.15384615384615385</v>
      </c>
      <c r="F16" s="1461">
        <f>F15/F14</f>
        <v>0.12</v>
      </c>
      <c r="G16" s="1457">
        <f>G15/G14</f>
        <v>0.12</v>
      </c>
    </row>
    <row r="17" spans="1:7" ht="30">
      <c r="A17" s="2242" t="s">
        <v>516</v>
      </c>
      <c r="B17" s="369" t="s">
        <v>1204</v>
      </c>
      <c r="C17" s="133" t="s">
        <v>889</v>
      </c>
      <c r="D17" s="1456">
        <v>90</v>
      </c>
      <c r="E17" s="1456">
        <v>96</v>
      </c>
      <c r="F17" s="1460">
        <v>100</v>
      </c>
      <c r="G17" s="1456">
        <v>100</v>
      </c>
    </row>
    <row r="18" spans="1:7" ht="15">
      <c r="A18" s="2243"/>
      <c r="B18" s="2245" t="s">
        <v>1200</v>
      </c>
      <c r="C18" s="133" t="s">
        <v>889</v>
      </c>
      <c r="D18" s="1456">
        <v>20</v>
      </c>
      <c r="E18" s="1456">
        <v>18</v>
      </c>
      <c r="F18" s="1460">
        <v>17</v>
      </c>
      <c r="G18" s="1456">
        <v>16</v>
      </c>
    </row>
    <row r="19" spans="1:7" ht="15">
      <c r="A19" s="2243"/>
      <c r="B19" s="2246"/>
      <c r="C19" s="133" t="s">
        <v>747</v>
      </c>
      <c r="D19" s="1457">
        <f>IF(D17=0, 0, D18/D17)</f>
        <v>0.22222222222222221</v>
      </c>
      <c r="E19" s="1457">
        <f>IF(E17=0, 0, E18/E17)</f>
        <v>0.1875</v>
      </c>
      <c r="F19" s="1461">
        <f>F18/F17</f>
        <v>0.17</v>
      </c>
      <c r="G19" s="1457">
        <f>G18/G17</f>
        <v>0.16</v>
      </c>
    </row>
    <row r="20" spans="1:7" ht="15">
      <c r="A20" s="2243"/>
      <c r="B20" s="370" t="s">
        <v>1205</v>
      </c>
      <c r="C20" s="133" t="s">
        <v>889</v>
      </c>
      <c r="D20" s="1456"/>
      <c r="E20" s="1456"/>
      <c r="F20" s="1460"/>
      <c r="G20" s="1456"/>
    </row>
    <row r="21" spans="1:7" ht="15">
      <c r="A21" s="2243"/>
      <c r="B21" s="2245" t="s">
        <v>1200</v>
      </c>
      <c r="C21" s="133" t="s">
        <v>889</v>
      </c>
      <c r="D21" s="1456"/>
      <c r="E21" s="1456"/>
      <c r="F21" s="1460"/>
      <c r="G21" s="1456"/>
    </row>
    <row r="22" spans="1:7" ht="15">
      <c r="A22" s="2244"/>
      <c r="B22" s="2246"/>
      <c r="C22" s="133" t="s">
        <v>747</v>
      </c>
      <c r="D22" s="1458">
        <f>IF(D20=0, 0, D21/D20)</f>
        <v>0</v>
      </c>
      <c r="E22" s="1458">
        <f>IF(E20=0, 0, E21/E20)</f>
        <v>0</v>
      </c>
      <c r="F22" s="1462">
        <v>0</v>
      </c>
      <c r="G22" s="1458">
        <v>0</v>
      </c>
    </row>
    <row r="23" spans="1:7" ht="30">
      <c r="A23" s="2242" t="s">
        <v>517</v>
      </c>
      <c r="B23" s="369" t="s">
        <v>1206</v>
      </c>
      <c r="C23" s="133" t="s">
        <v>889</v>
      </c>
      <c r="D23" s="1456">
        <v>9</v>
      </c>
      <c r="E23" s="1456">
        <v>9</v>
      </c>
      <c r="F23" s="1460">
        <v>9</v>
      </c>
      <c r="G23" s="1456">
        <v>9</v>
      </c>
    </row>
    <row r="24" spans="1:7" ht="15">
      <c r="A24" s="2243"/>
      <c r="B24" s="2245" t="s">
        <v>1200</v>
      </c>
      <c r="C24" s="133" t="s">
        <v>889</v>
      </c>
      <c r="D24" s="1456">
        <v>4</v>
      </c>
      <c r="E24" s="1456">
        <v>4</v>
      </c>
      <c r="F24" s="1460">
        <v>4</v>
      </c>
      <c r="G24" s="1456">
        <v>4</v>
      </c>
    </row>
    <row r="25" spans="1:7" ht="15">
      <c r="A25" s="2244"/>
      <c r="B25" s="2246"/>
      <c r="C25" s="133" t="s">
        <v>747</v>
      </c>
      <c r="D25" s="1457">
        <f>IF(D23=0, 0, D24/D23)</f>
        <v>0.44444444444444442</v>
      </c>
      <c r="E25" s="1457">
        <f>IF(E23=0, 0, E24/E23)</f>
        <v>0.44444444444444442</v>
      </c>
      <c r="F25" s="1461">
        <f>F24/F23</f>
        <v>0.44444444444444442</v>
      </c>
      <c r="G25" s="1457">
        <f>G24/G23</f>
        <v>0.44444444444444442</v>
      </c>
    </row>
    <row r="26" spans="1:7" ht="15">
      <c r="A26" s="2242" t="s">
        <v>518</v>
      </c>
      <c r="B26" s="369" t="s">
        <v>1207</v>
      </c>
      <c r="C26" s="133" t="s">
        <v>889</v>
      </c>
      <c r="D26" s="1456">
        <v>19</v>
      </c>
      <c r="E26" s="1456">
        <v>19</v>
      </c>
      <c r="F26" s="1460">
        <v>21</v>
      </c>
      <c r="G26" s="1456">
        <v>21</v>
      </c>
    </row>
    <row r="27" spans="1:7" ht="15">
      <c r="A27" s="2243"/>
      <c r="B27" s="2245" t="s">
        <v>1200</v>
      </c>
      <c r="C27" s="133" t="s">
        <v>889</v>
      </c>
      <c r="D27" s="1456">
        <v>6</v>
      </c>
      <c r="E27" s="1456">
        <v>6</v>
      </c>
      <c r="F27" s="1460">
        <v>5</v>
      </c>
      <c r="G27" s="1456">
        <v>5</v>
      </c>
    </row>
    <row r="28" spans="1:7" ht="15">
      <c r="A28" s="2244"/>
      <c r="B28" s="2246"/>
      <c r="C28" s="133" t="s">
        <v>747</v>
      </c>
      <c r="D28" s="1457">
        <f>IF(D26=0, 0, D27/D26)</f>
        <v>0.31578947368421051</v>
      </c>
      <c r="E28" s="1457">
        <f>IF(E26=0, 0, E27/E26)</f>
        <v>0.31578947368421051</v>
      </c>
      <c r="F28" s="1461">
        <f>F27/F26</f>
        <v>0.23809523809523808</v>
      </c>
      <c r="G28" s="1457">
        <v>0</v>
      </c>
    </row>
    <row r="29" spans="1:7" ht="31.5" customHeight="1">
      <c r="A29" s="2242" t="s">
        <v>519</v>
      </c>
      <c r="B29" s="369" t="s">
        <v>1208</v>
      </c>
      <c r="C29" s="133" t="s">
        <v>889</v>
      </c>
      <c r="D29" s="1459">
        <v>72</v>
      </c>
      <c r="E29" s="1459">
        <v>75</v>
      </c>
      <c r="F29" s="1463">
        <v>60</v>
      </c>
      <c r="G29" s="1459">
        <v>60</v>
      </c>
    </row>
    <row r="30" spans="1:7" ht="15">
      <c r="A30" s="2243"/>
      <c r="B30" s="2245" t="s">
        <v>1200</v>
      </c>
      <c r="C30" s="133" t="s">
        <v>889</v>
      </c>
      <c r="D30" s="1459">
        <v>22</v>
      </c>
      <c r="E30" s="1459">
        <v>22</v>
      </c>
      <c r="F30" s="1463">
        <v>22</v>
      </c>
      <c r="G30" s="1459">
        <v>3</v>
      </c>
    </row>
    <row r="31" spans="1:7" ht="15">
      <c r="A31" s="2243"/>
      <c r="B31" s="2246"/>
      <c r="C31" s="133" t="s">
        <v>747</v>
      </c>
      <c r="D31" s="1457">
        <f>IF(D29=0, 0, D30/D29)</f>
        <v>0.30555555555555558</v>
      </c>
      <c r="E31" s="1457">
        <f>IF(E29=0, 0, E30/E29)</f>
        <v>0.29333333333333333</v>
      </c>
      <c r="F31" s="1461">
        <f>F30/F29</f>
        <v>0.36666666666666664</v>
      </c>
      <c r="G31" s="1457">
        <f>G30/G29</f>
        <v>0.05</v>
      </c>
    </row>
    <row r="32" spans="1:7" ht="30">
      <c r="A32" s="2243"/>
      <c r="B32" s="371" t="s">
        <v>1209</v>
      </c>
      <c r="C32" s="133" t="s">
        <v>889</v>
      </c>
      <c r="D32" s="1459"/>
      <c r="E32" s="1459"/>
      <c r="F32" s="1463"/>
      <c r="G32" s="1459"/>
    </row>
    <row r="33" spans="1:7" ht="15">
      <c r="A33" s="2243"/>
      <c r="B33" s="2245" t="s">
        <v>1200</v>
      </c>
      <c r="C33" s="133" t="s">
        <v>889</v>
      </c>
      <c r="D33" s="1459"/>
      <c r="E33" s="1459"/>
      <c r="F33" s="1463"/>
      <c r="G33" s="1459"/>
    </row>
    <row r="34" spans="1:7" ht="15">
      <c r="A34" s="2244"/>
      <c r="B34" s="2246"/>
      <c r="C34" s="133" t="s">
        <v>747</v>
      </c>
      <c r="D34" s="1457">
        <f>IF(D32=0, 0, D33/D32)</f>
        <v>0</v>
      </c>
      <c r="E34" s="1457">
        <f>IF(E32=0, 0, E33/E32)</f>
        <v>0</v>
      </c>
      <c r="F34" s="1461">
        <v>0</v>
      </c>
      <c r="G34" s="1457">
        <v>0</v>
      </c>
    </row>
    <row r="35" spans="1:7" ht="15">
      <c r="A35" s="2242" t="s">
        <v>520</v>
      </c>
      <c r="B35" s="369" t="s">
        <v>1210</v>
      </c>
      <c r="C35" s="133" t="s">
        <v>889</v>
      </c>
      <c r="D35" s="1459">
        <v>88</v>
      </c>
      <c r="E35" s="1459">
        <v>92</v>
      </c>
      <c r="F35" s="1463">
        <v>149</v>
      </c>
      <c r="G35" s="1459">
        <v>149</v>
      </c>
    </row>
    <row r="36" spans="1:7" ht="15">
      <c r="A36" s="2243"/>
      <c r="B36" s="2245" t="s">
        <v>1200</v>
      </c>
      <c r="C36" s="133" t="s">
        <v>889</v>
      </c>
      <c r="D36" s="1459">
        <v>20</v>
      </c>
      <c r="E36" s="1459">
        <v>20</v>
      </c>
      <c r="F36" s="1463">
        <v>19</v>
      </c>
      <c r="G36" s="1459">
        <v>19</v>
      </c>
    </row>
    <row r="37" spans="1:7" ht="15">
      <c r="A37" s="2244"/>
      <c r="B37" s="2246"/>
      <c r="C37" s="133" t="s">
        <v>747</v>
      </c>
      <c r="D37" s="1457">
        <f>IF(D35=0, 0, D36/D35)</f>
        <v>0.22727272727272727</v>
      </c>
      <c r="E37" s="1457">
        <f>IF(E35=0, 0, E36/E35)</f>
        <v>0.21739130434782608</v>
      </c>
      <c r="F37" s="1461">
        <f>F36/F35</f>
        <v>0.12751677852348994</v>
      </c>
      <c r="G37" s="1457">
        <f>G36/G35</f>
        <v>0.12751677852348994</v>
      </c>
    </row>
    <row r="38" spans="1:7" ht="30">
      <c r="A38" s="2242" t="s">
        <v>521</v>
      </c>
      <c r="B38" s="369" t="s">
        <v>1211</v>
      </c>
      <c r="C38" s="133" t="s">
        <v>889</v>
      </c>
      <c r="D38" s="1459">
        <v>95</v>
      </c>
      <c r="E38" s="1459">
        <v>100</v>
      </c>
      <c r="F38" s="1464">
        <v>51</v>
      </c>
      <c r="G38" s="1459">
        <v>51</v>
      </c>
    </row>
    <row r="39" spans="1:7" ht="15">
      <c r="A39" s="2243"/>
      <c r="B39" s="2245" t="s">
        <v>1200</v>
      </c>
      <c r="C39" s="133" t="s">
        <v>889</v>
      </c>
      <c r="D39" s="1459">
        <v>10</v>
      </c>
      <c r="E39" s="1459">
        <v>10</v>
      </c>
      <c r="F39" s="1463">
        <v>10</v>
      </c>
      <c r="G39" s="1459">
        <v>10</v>
      </c>
    </row>
    <row r="40" spans="1:7" ht="15">
      <c r="A40" s="2244"/>
      <c r="B40" s="2246"/>
      <c r="C40" s="133" t="s">
        <v>747</v>
      </c>
      <c r="D40" s="1457">
        <f>IF(D38=0, 0, D39/D38)</f>
        <v>0.10526315789473684</v>
      </c>
      <c r="E40" s="1457">
        <f>IF(E38=0, 0, E39/E38)</f>
        <v>0.1</v>
      </c>
      <c r="F40" s="1461">
        <f>F39/F38</f>
        <v>0.19607843137254902</v>
      </c>
      <c r="G40" s="1457">
        <f>G39/G38</f>
        <v>0.19607843137254902</v>
      </c>
    </row>
    <row r="41" spans="1:7" ht="30">
      <c r="A41" s="2242" t="s">
        <v>522</v>
      </c>
      <c r="B41" s="369" t="s">
        <v>1212</v>
      </c>
      <c r="C41" s="133" t="s">
        <v>889</v>
      </c>
      <c r="D41" s="1459"/>
      <c r="E41" s="1459"/>
      <c r="F41" s="1463"/>
      <c r="G41" s="1459"/>
    </row>
    <row r="42" spans="1:7" ht="15">
      <c r="A42" s="2243"/>
      <c r="B42" s="2245" t="s">
        <v>1200</v>
      </c>
      <c r="C42" s="133" t="s">
        <v>889</v>
      </c>
      <c r="D42" s="1459"/>
      <c r="E42" s="1459"/>
      <c r="F42" s="1463"/>
      <c r="G42" s="1459"/>
    </row>
    <row r="43" spans="1:7" ht="15">
      <c r="A43" s="2244"/>
      <c r="B43" s="2246"/>
      <c r="C43" s="133" t="s">
        <v>747</v>
      </c>
      <c r="D43" s="1457">
        <f>IF(D41=0, 0, D42/D41)</f>
        <v>0</v>
      </c>
      <c r="E43" s="1457">
        <f>IF(E41=0, 0, E42/E41)</f>
        <v>0</v>
      </c>
      <c r="F43" s="1461">
        <v>0</v>
      </c>
      <c r="G43" s="1457">
        <v>0</v>
      </c>
    </row>
    <row r="44" spans="1:7" ht="30">
      <c r="A44" s="2242" t="s">
        <v>523</v>
      </c>
      <c r="B44" s="369" t="s">
        <v>1213</v>
      </c>
      <c r="C44" s="133" t="s">
        <v>889</v>
      </c>
      <c r="D44" s="1459">
        <v>30</v>
      </c>
      <c r="E44" s="1459">
        <v>30</v>
      </c>
      <c r="F44" s="1463">
        <v>27</v>
      </c>
      <c r="G44" s="1459">
        <v>27</v>
      </c>
    </row>
    <row r="45" spans="1:7" ht="15">
      <c r="A45" s="2243"/>
      <c r="B45" s="2245" t="s">
        <v>1200</v>
      </c>
      <c r="C45" s="133" t="s">
        <v>40</v>
      </c>
      <c r="D45" s="1459">
        <v>4</v>
      </c>
      <c r="E45" s="1459">
        <v>4</v>
      </c>
      <c r="F45" s="1463">
        <v>1</v>
      </c>
      <c r="G45" s="1459">
        <v>1</v>
      </c>
    </row>
    <row r="46" spans="1:7" ht="15">
      <c r="A46" s="2244"/>
      <c r="B46" s="2246"/>
      <c r="C46" s="133" t="s">
        <v>747</v>
      </c>
      <c r="D46" s="1457">
        <f>IF(D44=0, 0, D45/D44)</f>
        <v>0.13333333333333333</v>
      </c>
      <c r="E46" s="1457">
        <f>IF(E44=0, 0, E45/E44)</f>
        <v>0.13333333333333333</v>
      </c>
      <c r="F46" s="1461">
        <v>3.2258064516129031E-2</v>
      </c>
      <c r="G46" s="1457">
        <f>G45/G44</f>
        <v>3.7037037037037035E-2</v>
      </c>
    </row>
    <row r="47" spans="1:7" ht="15">
      <c r="A47" s="2242" t="s">
        <v>524</v>
      </c>
      <c r="B47" s="369" t="s">
        <v>1214</v>
      </c>
      <c r="C47" s="133" t="s">
        <v>40</v>
      </c>
      <c r="D47" s="1459">
        <v>110</v>
      </c>
      <c r="E47" s="1459">
        <v>110</v>
      </c>
      <c r="F47" s="1463">
        <v>117</v>
      </c>
      <c r="G47" s="1459">
        <v>117</v>
      </c>
    </row>
    <row r="48" spans="1:7" ht="15">
      <c r="A48" s="2243"/>
      <c r="B48" s="2245" t="s">
        <v>1200</v>
      </c>
      <c r="C48" s="133" t="s">
        <v>40</v>
      </c>
      <c r="D48" s="1459">
        <v>11</v>
      </c>
      <c r="E48" s="1459">
        <v>11</v>
      </c>
      <c r="F48" s="1463">
        <v>11</v>
      </c>
      <c r="G48" s="1459">
        <v>11</v>
      </c>
    </row>
    <row r="49" spans="1:7" ht="15">
      <c r="A49" s="2244"/>
      <c r="B49" s="2246"/>
      <c r="C49" s="133" t="s">
        <v>747</v>
      </c>
      <c r="D49" s="1457">
        <f>IF(D47=0, 0, D48/D47)</f>
        <v>0.1</v>
      </c>
      <c r="E49" s="1457">
        <f>IF(E47=0, 0, E48/E47)</f>
        <v>0.1</v>
      </c>
      <c r="F49" s="1461">
        <f>F48/F47</f>
        <v>9.4017094017094016E-2</v>
      </c>
      <c r="G49" s="1457">
        <f>G48/G47</f>
        <v>9.4017094017094016E-2</v>
      </c>
    </row>
    <row r="50" spans="1:7" ht="30">
      <c r="A50" s="2242" t="s">
        <v>1215</v>
      </c>
      <c r="B50" s="369" t="s">
        <v>1216</v>
      </c>
      <c r="C50" s="133" t="s">
        <v>40</v>
      </c>
      <c r="D50" s="1459">
        <v>67</v>
      </c>
      <c r="E50" s="1459">
        <v>67</v>
      </c>
      <c r="F50" s="1463">
        <v>63</v>
      </c>
      <c r="G50" s="1459">
        <v>63</v>
      </c>
    </row>
    <row r="51" spans="1:7" ht="15">
      <c r="A51" s="2243"/>
      <c r="B51" s="2245" t="s">
        <v>1200</v>
      </c>
      <c r="C51" s="133" t="s">
        <v>40</v>
      </c>
      <c r="D51" s="1459">
        <v>5</v>
      </c>
      <c r="E51" s="1459">
        <v>5</v>
      </c>
      <c r="F51" s="1463">
        <v>4</v>
      </c>
      <c r="G51" s="1459">
        <v>4</v>
      </c>
    </row>
    <row r="52" spans="1:7" ht="15">
      <c r="A52" s="2244"/>
      <c r="B52" s="2246"/>
      <c r="C52" s="133" t="s">
        <v>747</v>
      </c>
      <c r="D52" s="1457">
        <f>IF(D50=0, 0, D51/D50)</f>
        <v>7.4626865671641784E-2</v>
      </c>
      <c r="E52" s="1457">
        <f>IF(E50=0, 0, E51/E50)</f>
        <v>7.4626865671641784E-2</v>
      </c>
      <c r="F52" s="1461">
        <f>F51/F50</f>
        <v>6.3492063492063489E-2</v>
      </c>
      <c r="G52" s="1457">
        <f>G51/G50</f>
        <v>6.3492063492063489E-2</v>
      </c>
    </row>
    <row r="53" spans="1:7" ht="15">
      <c r="A53" s="2242" t="s">
        <v>1217</v>
      </c>
      <c r="B53" s="369" t="s">
        <v>1218</v>
      </c>
      <c r="C53" s="133" t="s">
        <v>40</v>
      </c>
      <c r="D53" s="1459">
        <v>96</v>
      </c>
      <c r="E53" s="1459">
        <v>96</v>
      </c>
      <c r="F53" s="1463">
        <v>99</v>
      </c>
      <c r="G53" s="1459">
        <v>99</v>
      </c>
    </row>
    <row r="54" spans="1:7" ht="15">
      <c r="A54" s="2243"/>
      <c r="B54" s="2245" t="s">
        <v>1200</v>
      </c>
      <c r="C54" s="133" t="s">
        <v>40</v>
      </c>
      <c r="D54" s="1459">
        <v>2</v>
      </c>
      <c r="E54" s="1459">
        <v>3</v>
      </c>
      <c r="F54" s="1463">
        <v>3</v>
      </c>
      <c r="G54" s="1459">
        <v>3</v>
      </c>
    </row>
    <row r="55" spans="1:7" ht="15">
      <c r="A55" s="2244"/>
      <c r="B55" s="2246"/>
      <c r="C55" s="133" t="s">
        <v>747</v>
      </c>
      <c r="D55" s="1457">
        <f>IF(D53=0, 0, D54/D53)</f>
        <v>2.0833333333333332E-2</v>
      </c>
      <c r="E55" s="1457">
        <f>IF(E53=0, 0, E54/E53)</f>
        <v>3.125E-2</v>
      </c>
      <c r="F55" s="1461">
        <f>F54/F53</f>
        <v>3.0303030303030304E-2</v>
      </c>
      <c r="G55" s="1457">
        <f>G54/G53</f>
        <v>3.0303030303030304E-2</v>
      </c>
    </row>
    <row r="56" spans="1:7" ht="15">
      <c r="A56" s="2242" t="s">
        <v>1219</v>
      </c>
      <c r="B56" s="369" t="s">
        <v>1220</v>
      </c>
      <c r="C56" s="133" t="s">
        <v>40</v>
      </c>
      <c r="D56" s="1459"/>
      <c r="E56" s="1459"/>
      <c r="F56" s="1463"/>
      <c r="G56" s="1459"/>
    </row>
    <row r="57" spans="1:7" ht="15">
      <c r="A57" s="2243"/>
      <c r="B57" s="2245" t="s">
        <v>1200</v>
      </c>
      <c r="C57" s="133" t="s">
        <v>40</v>
      </c>
      <c r="D57" s="1459"/>
      <c r="E57" s="1459"/>
      <c r="F57" s="1463"/>
      <c r="G57" s="1459"/>
    </row>
    <row r="58" spans="1:7" ht="15">
      <c r="A58" s="2244"/>
      <c r="B58" s="2246"/>
      <c r="C58" s="133" t="s">
        <v>747</v>
      </c>
      <c r="D58" s="1457">
        <f>IF(D56=0, 0, D57/D56)</f>
        <v>0</v>
      </c>
      <c r="E58" s="1457">
        <f>IF(E56=0, 0, E57/E56)</f>
        <v>0</v>
      </c>
      <c r="F58" s="1461">
        <v>0</v>
      </c>
      <c r="G58" s="1457">
        <v>0</v>
      </c>
    </row>
    <row r="59" spans="1:7" ht="17.25" customHeight="1">
      <c r="A59" s="2242" t="s">
        <v>1221</v>
      </c>
      <c r="B59" s="369" t="s">
        <v>1222</v>
      </c>
      <c r="C59" s="133" t="s">
        <v>40</v>
      </c>
      <c r="D59" s="1459"/>
      <c r="E59" s="1459"/>
      <c r="F59" s="1463"/>
      <c r="G59" s="1459"/>
    </row>
    <row r="60" spans="1:7" ht="15">
      <c r="A60" s="2243"/>
      <c r="B60" s="2245" t="s">
        <v>1200</v>
      </c>
      <c r="C60" s="133" t="s">
        <v>40</v>
      </c>
      <c r="D60" s="1459"/>
      <c r="E60" s="1459"/>
      <c r="F60" s="1463"/>
      <c r="G60" s="1459"/>
    </row>
    <row r="61" spans="1:7" ht="15">
      <c r="A61" s="2244"/>
      <c r="B61" s="2246"/>
      <c r="C61" s="133" t="s">
        <v>747</v>
      </c>
      <c r="D61" s="1457">
        <f>IF(D59=0, 0, D60/D59)</f>
        <v>0</v>
      </c>
      <c r="E61" s="1457">
        <f>IF(E59=0, 0, E60/E59)</f>
        <v>0</v>
      </c>
      <c r="F61" s="1461">
        <v>0</v>
      </c>
      <c r="G61" s="1457">
        <v>0</v>
      </c>
    </row>
    <row r="62" spans="1:7" ht="30">
      <c r="A62" s="2242" t="s">
        <v>1223</v>
      </c>
      <c r="B62" s="369" t="s">
        <v>1224</v>
      </c>
      <c r="C62" s="133" t="s">
        <v>40</v>
      </c>
      <c r="D62" s="1459"/>
      <c r="E62" s="1459"/>
      <c r="F62" s="1463"/>
      <c r="G62" s="1459"/>
    </row>
    <row r="63" spans="1:7" ht="15">
      <c r="A63" s="2243"/>
      <c r="B63" s="2245" t="s">
        <v>1200</v>
      </c>
      <c r="C63" s="133" t="s">
        <v>40</v>
      </c>
      <c r="D63" s="1459"/>
      <c r="E63" s="1459"/>
      <c r="F63" s="1463"/>
      <c r="G63" s="1459"/>
    </row>
    <row r="64" spans="1:7" ht="15">
      <c r="A64" s="2244"/>
      <c r="B64" s="2246"/>
      <c r="C64" s="133" t="s">
        <v>747</v>
      </c>
      <c r="D64" s="1457">
        <f>IF(D62=0, 0, D63/D62)</f>
        <v>0</v>
      </c>
      <c r="E64" s="1457">
        <f>IF(E62=0, 0, E63/E62)</f>
        <v>0</v>
      </c>
      <c r="F64" s="1461">
        <v>0</v>
      </c>
      <c r="G64" s="1457">
        <v>0</v>
      </c>
    </row>
    <row r="65" spans="1:7" ht="15">
      <c r="A65" s="2242" t="s">
        <v>1225</v>
      </c>
      <c r="B65" s="369" t="s">
        <v>1226</v>
      </c>
      <c r="C65" s="133" t="s">
        <v>40</v>
      </c>
      <c r="D65" s="1459">
        <v>11</v>
      </c>
      <c r="E65" s="1459">
        <v>11</v>
      </c>
      <c r="F65" s="1463">
        <v>11</v>
      </c>
      <c r="G65" s="1459">
        <v>11</v>
      </c>
    </row>
    <row r="66" spans="1:7" ht="15">
      <c r="A66" s="2243"/>
      <c r="B66" s="2245" t="s">
        <v>1200</v>
      </c>
      <c r="C66" s="133" t="s">
        <v>40</v>
      </c>
      <c r="D66" s="1459">
        <v>1</v>
      </c>
      <c r="E66" s="1459">
        <v>1</v>
      </c>
      <c r="F66" s="1463">
        <v>1</v>
      </c>
      <c r="G66" s="1459">
        <v>1</v>
      </c>
    </row>
    <row r="67" spans="1:7" ht="15">
      <c r="A67" s="2244"/>
      <c r="B67" s="2246"/>
      <c r="C67" s="133" t="s">
        <v>747</v>
      </c>
      <c r="D67" s="1457">
        <f>IF(D65=0, 0, D66/D65)</f>
        <v>9.0909090909090912E-2</v>
      </c>
      <c r="E67" s="1457">
        <f>IF(E65=0, 0, E66/E65)</f>
        <v>9.0909090909090912E-2</v>
      </c>
      <c r="F67" s="1461">
        <f>F66/F65</f>
        <v>9.0909090909090912E-2</v>
      </c>
      <c r="G67" s="1457">
        <f>G66/G65</f>
        <v>9.0909090909090912E-2</v>
      </c>
    </row>
    <row r="68" spans="1:7" ht="30">
      <c r="A68" s="2242" t="s">
        <v>1227</v>
      </c>
      <c r="B68" s="372" t="s">
        <v>1228</v>
      </c>
      <c r="C68" s="133" t="s">
        <v>40</v>
      </c>
      <c r="D68" s="1457"/>
      <c r="E68" s="1457"/>
      <c r="F68" s="1461"/>
      <c r="G68" s="1457"/>
    </row>
    <row r="69" spans="1:7" ht="15">
      <c r="A69" s="2243"/>
      <c r="B69" s="2245" t="s">
        <v>1200</v>
      </c>
      <c r="C69" s="133" t="s">
        <v>40</v>
      </c>
      <c r="D69" s="1457"/>
      <c r="E69" s="1457"/>
      <c r="F69" s="1457"/>
      <c r="G69" s="1457"/>
    </row>
    <row r="70" spans="1:7" ht="15">
      <c r="A70" s="2244"/>
      <c r="B70" s="2246"/>
      <c r="C70" s="133" t="s">
        <v>747</v>
      </c>
      <c r="D70" s="373">
        <f>IF(D68=0, 0, D69/D68)</f>
        <v>0</v>
      </c>
      <c r="E70" s="373">
        <f>IF(E68=0, 0, E69/E68)</f>
        <v>0</v>
      </c>
      <c r="F70" s="379">
        <v>0</v>
      </c>
      <c r="G70" s="379">
        <v>0</v>
      </c>
    </row>
    <row r="71" spans="1:7" ht="15">
      <c r="A71" s="2255" t="s">
        <v>1229</v>
      </c>
      <c r="B71" s="2255"/>
      <c r="C71" s="2255"/>
      <c r="D71" s="2255"/>
      <c r="E71" s="2255"/>
      <c r="F71" s="2255"/>
      <c r="G71" s="139"/>
    </row>
    <row r="72" spans="1:7" ht="15">
      <c r="A72" s="62"/>
      <c r="B72" s="62"/>
      <c r="C72" s="62"/>
      <c r="D72" s="62"/>
      <c r="E72" s="62"/>
      <c r="F72" s="62"/>
      <c r="G72" s="139"/>
    </row>
  </sheetData>
  <mergeCells count="48">
    <mergeCell ref="A68:A70"/>
    <mergeCell ref="B69:B70"/>
    <mergeCell ref="A71:F71"/>
    <mergeCell ref="A59:A61"/>
    <mergeCell ref="B60:B61"/>
    <mergeCell ref="A62:A64"/>
    <mergeCell ref="B63:B64"/>
    <mergeCell ref="A65:A67"/>
    <mergeCell ref="B66:B67"/>
    <mergeCell ref="A50:A52"/>
    <mergeCell ref="B51:B52"/>
    <mergeCell ref="A53:A55"/>
    <mergeCell ref="B54:B55"/>
    <mergeCell ref="A56:A58"/>
    <mergeCell ref="B57:B58"/>
    <mergeCell ref="A41:A43"/>
    <mergeCell ref="B42:B43"/>
    <mergeCell ref="A44:A46"/>
    <mergeCell ref="B45:B46"/>
    <mergeCell ref="A47:A49"/>
    <mergeCell ref="B48:B49"/>
    <mergeCell ref="A38:A40"/>
    <mergeCell ref="B39:B40"/>
    <mergeCell ref="A17:A22"/>
    <mergeCell ref="B18:B19"/>
    <mergeCell ref="B21:B22"/>
    <mergeCell ref="A23:A25"/>
    <mergeCell ref="B24:B25"/>
    <mergeCell ref="A26:A28"/>
    <mergeCell ref="B27:B28"/>
    <mergeCell ref="A29:A34"/>
    <mergeCell ref="B30:B31"/>
    <mergeCell ref="B33:B34"/>
    <mergeCell ref="A35:A37"/>
    <mergeCell ref="B36:B37"/>
    <mergeCell ref="A8:A10"/>
    <mergeCell ref="B9:B10"/>
    <mergeCell ref="A11:A13"/>
    <mergeCell ref="B12:B13"/>
    <mergeCell ref="A14:A16"/>
    <mergeCell ref="B15:B16"/>
    <mergeCell ref="A5:A7"/>
    <mergeCell ref="B6:B7"/>
    <mergeCell ref="A1:G1"/>
    <mergeCell ref="A2:A3"/>
    <mergeCell ref="B2:B3"/>
    <mergeCell ref="C2:C3"/>
    <mergeCell ref="D2:G2"/>
  </mergeCells>
  <dataValidations count="14">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26:G26">
      <formula1>D5-D8-D11-D14-D17-D23-D29</formula1>
    </dataValidation>
    <dataValidation operator="lessThanOrEqual" showErrorMessage="1" errorTitle="Не заповнювати" error="Не повинно бути більше за кількість всього автотракторної техніки і спецмеханізмів в електричних мережах" sqref="D7:G7"/>
    <dataValidation operator="lessThanOrEqual" showInputMessage="1" showErrorMessage="1" error="Не повинно бути більше за кількість всього автотракторної техніки і спецмеханізмів в електричних мережах" sqref="D25:G25 D67:G69 D55:G55 D16:G16 D37:G37 D34:G34 D31:G31 D28:G28 D61:G61 D58:G58 D64:G64 D52:G52 D49:G49 D46:G46 D13:G13 D40:G40 D10:G10 D43:G43 D19:G22"/>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23:G23">
      <formula1>D5-D8-D11-D14-D17-D26-D29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17:G17">
      <formula1>D5-D8-D11-D14-D23-D26-D29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14:G14">
      <formula1>D5-D8-D11-D17-D23-D26-D29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11:G11">
      <formula1>D5-D8-D14-D17-D23-D26-D29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8:G8">
      <formula1>D5-D11-D14-D17-D23-D26-D29</formula1>
    </dataValidation>
    <dataValidation type="whole" operator="lessThanOrEqual" showInputMessage="1" showErrorMessage="1" error="Не повинно бути більше за кількість всього автобурових машин" sqref="D12:G12">
      <formula1>D11</formula1>
    </dataValidation>
    <dataValidation type="whole" operator="lessThanOrEqual" showInputMessage="1" showErrorMessage="1" error="Не повинно бути більше за кількість всього бурокранових установок" sqref="D15:G15">
      <formula1>D14</formula1>
    </dataValidation>
    <dataValidation type="whole" operator="lessThanOrEqual" showInputMessage="1" showErrorMessage="1" error="Не повинно бути більше за кількість всього телевишок та автогідропідйомників" sqref="D18:G18">
      <formula1>D17</formula1>
    </dataValidation>
    <dataValidation type="whole" operator="lessThanOrEqual" showInputMessage="1" showErrorMessage="1" error="Не повинно бути більше за кількість всього пересувних електромеханічних майстерень" sqref="D24:G24">
      <formula1>D23</formula1>
    </dataValidation>
    <dataValidation type="whole" operator="lessThanOrEqual" showInputMessage="1" showErrorMessage="1" error="Не повинно бути більше за кількість всього електролабораторій" sqref="D27:G27">
      <formula1>D26</formula1>
    </dataValidation>
    <dataValidation type="whole" operator="lessThanOrEqual" showInputMessage="1" showErrorMessage="1" error="Не повинно бути більше за кількість всього автокранів" sqref="D9:G9">
      <formula1>D8</formula1>
    </dataValidation>
  </dataValidations>
  <pageMargins left="0.78740157480314965" right="0.39370078740157483" top="0.31496062992125984" bottom="0.27559055118110237" header="0.23622047244094491" footer="0.23622047244094491"/>
  <pageSetup paperSize="9" scale="79" orientation="portrait" r:id="rId1"/>
  <headerFooter alignWithMargins="0"/>
  <rowBreaks count="1" manualBreakCount="1">
    <brk id="55"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794"/>
  <sheetViews>
    <sheetView view="pageBreakPreview" topLeftCell="B1" zoomScale="75" zoomScaleNormal="75" zoomScaleSheetLayoutView="75" workbookViewId="0">
      <pane ySplit="4" topLeftCell="A5" activePane="bottomLeft" state="frozen"/>
      <selection activeCell="B1" sqref="B1"/>
      <selection pane="bottomLeft" activeCell="J656" sqref="J656"/>
    </sheetView>
  </sheetViews>
  <sheetFormatPr defaultRowHeight="12.75"/>
  <cols>
    <col min="1" max="1" width="7.85546875" style="1498" hidden="1" customWidth="1"/>
    <col min="2" max="2" width="7.85546875" style="1498" customWidth="1"/>
    <col min="3" max="3" width="20.140625" style="1498" customWidth="1"/>
    <col min="4" max="4" width="22.5703125" style="1508" customWidth="1"/>
    <col min="5" max="5" width="11.140625" style="1498" customWidth="1"/>
    <col min="6" max="6" width="15" style="1498" customWidth="1"/>
    <col min="7" max="7" width="18.28515625" style="1509" customWidth="1"/>
    <col min="8" max="8" width="11.42578125" style="1498" customWidth="1"/>
    <col min="9" max="9" width="15.85546875" style="1503" customWidth="1"/>
    <col min="10" max="10" width="14.85546875" style="1503" customWidth="1"/>
    <col min="11" max="11" width="14.42578125" style="1504" customWidth="1"/>
    <col min="12" max="12" width="13.7109375" style="1498" customWidth="1"/>
    <col min="13" max="13" width="20" style="1505" customWidth="1"/>
    <col min="14" max="14" width="24.140625" style="1498" customWidth="1"/>
    <col min="15" max="15" width="15.85546875" style="1498" customWidth="1"/>
    <col min="16" max="16" width="11.42578125" style="1498" customWidth="1"/>
    <col min="17" max="17" width="20.28515625" style="1498" customWidth="1"/>
    <col min="18" max="16384" width="9.140625" style="1498"/>
  </cols>
  <sheetData>
    <row r="1" spans="1:17" s="1466" customFormat="1" ht="46.5" customHeight="1">
      <c r="A1" s="1465" t="s">
        <v>1230</v>
      </c>
      <c r="B1" s="2257" t="s">
        <v>1230</v>
      </c>
      <c r="C1" s="2257"/>
      <c r="D1" s="2257"/>
      <c r="E1" s="2257"/>
      <c r="F1" s="2257"/>
      <c r="G1" s="2257"/>
      <c r="H1" s="2257"/>
      <c r="I1" s="2257"/>
      <c r="J1" s="2257"/>
      <c r="K1" s="2257"/>
      <c r="L1" s="2257"/>
      <c r="M1" s="2257"/>
      <c r="N1" s="2257"/>
      <c r="O1" s="2257"/>
      <c r="P1" s="2257"/>
      <c r="Q1" s="2257"/>
    </row>
    <row r="2" spans="1:17" s="1467" customFormat="1" ht="55.5" customHeight="1">
      <c r="A2" s="2258" t="s">
        <v>744</v>
      </c>
      <c r="B2" s="2256" t="s">
        <v>1231</v>
      </c>
      <c r="C2" s="2256" t="s">
        <v>1232</v>
      </c>
      <c r="D2" s="2256" t="s">
        <v>1233</v>
      </c>
      <c r="E2" s="2256" t="s">
        <v>1234</v>
      </c>
      <c r="F2" s="2256" t="s">
        <v>1235</v>
      </c>
      <c r="G2" s="2259" t="s">
        <v>1236</v>
      </c>
      <c r="H2" s="2256" t="s">
        <v>1237</v>
      </c>
      <c r="I2" s="2256" t="s">
        <v>1945</v>
      </c>
      <c r="J2" s="2256"/>
      <c r="K2" s="2260" t="s">
        <v>1946</v>
      </c>
      <c r="L2" s="2256" t="s">
        <v>1238</v>
      </c>
      <c r="M2" s="2256" t="s">
        <v>1239</v>
      </c>
      <c r="N2" s="2256"/>
      <c r="O2" s="2256"/>
      <c r="P2" s="2256"/>
      <c r="Q2" s="2256"/>
    </row>
    <row r="3" spans="1:17" s="1467" customFormat="1" ht="73.5" customHeight="1">
      <c r="A3" s="2258"/>
      <c r="B3" s="2256"/>
      <c r="C3" s="2256"/>
      <c r="D3" s="2256"/>
      <c r="E3" s="2256"/>
      <c r="F3" s="2256"/>
      <c r="G3" s="2259"/>
      <c r="H3" s="2256"/>
      <c r="I3" s="1468" t="s">
        <v>1240</v>
      </c>
      <c r="J3" s="1468" t="s">
        <v>1241</v>
      </c>
      <c r="K3" s="2260"/>
      <c r="L3" s="2256"/>
      <c r="M3" s="1873" t="s">
        <v>1242</v>
      </c>
      <c r="N3" s="1873" t="s">
        <v>1243</v>
      </c>
      <c r="O3" s="1873" t="s">
        <v>1947</v>
      </c>
      <c r="P3" s="1873" t="s">
        <v>1244</v>
      </c>
      <c r="Q3" s="1873" t="s">
        <v>1948</v>
      </c>
    </row>
    <row r="4" spans="1:17" s="1467" customFormat="1" ht="18" customHeight="1">
      <c r="A4" s="1874">
        <v>1</v>
      </c>
      <c r="B4" s="1873">
        <v>1</v>
      </c>
      <c r="C4" s="1873">
        <v>2</v>
      </c>
      <c r="D4" s="1873">
        <v>3</v>
      </c>
      <c r="E4" s="1873">
        <v>4</v>
      </c>
      <c r="F4" s="1873">
        <v>5</v>
      </c>
      <c r="G4" s="1875">
        <v>6</v>
      </c>
      <c r="H4" s="1873">
        <v>7</v>
      </c>
      <c r="I4" s="1488">
        <v>8</v>
      </c>
      <c r="J4" s="1488">
        <v>9</v>
      </c>
      <c r="K4" s="1873">
        <v>10</v>
      </c>
      <c r="L4" s="1873">
        <v>11</v>
      </c>
      <c r="M4" s="1873">
        <v>12</v>
      </c>
      <c r="N4" s="1873">
        <v>13</v>
      </c>
      <c r="O4" s="1873">
        <v>14</v>
      </c>
      <c r="P4" s="1873">
        <v>15</v>
      </c>
      <c r="Q4" s="1873">
        <v>16</v>
      </c>
    </row>
    <row r="5" spans="1:17" s="1467" customFormat="1" ht="30.75" customHeight="1">
      <c r="A5" s="1874">
        <v>1</v>
      </c>
      <c r="B5" s="1873">
        <v>1</v>
      </c>
      <c r="C5" s="383" t="s">
        <v>1245</v>
      </c>
      <c r="D5" s="374" t="s">
        <v>1246</v>
      </c>
      <c r="E5" s="383">
        <v>1999</v>
      </c>
      <c r="F5" s="1873">
        <v>10</v>
      </c>
      <c r="G5" s="386" t="s">
        <v>271</v>
      </c>
      <c r="H5" s="391">
        <v>16</v>
      </c>
      <c r="I5" s="1468"/>
      <c r="J5" s="1468"/>
      <c r="K5" s="1872"/>
      <c r="L5" s="1873"/>
      <c r="M5" s="1873"/>
      <c r="N5" s="1873"/>
      <c r="O5" s="1873"/>
      <c r="P5" s="1873"/>
      <c r="Q5" s="1468"/>
    </row>
    <row r="6" spans="1:17" s="1467" customFormat="1" ht="30.75" customHeight="1">
      <c r="A6" s="1874">
        <v>2</v>
      </c>
      <c r="B6" s="1873">
        <v>2</v>
      </c>
      <c r="C6" s="383" t="s">
        <v>1247</v>
      </c>
      <c r="D6" s="374" t="s">
        <v>1248</v>
      </c>
      <c r="E6" s="383">
        <v>1997</v>
      </c>
      <c r="F6" s="1873">
        <v>10</v>
      </c>
      <c r="G6" s="386" t="s">
        <v>271</v>
      </c>
      <c r="H6" s="391">
        <v>17</v>
      </c>
      <c r="I6" s="1468"/>
      <c r="J6" s="1468"/>
      <c r="K6" s="1872"/>
      <c r="L6" s="1873"/>
      <c r="M6" s="1873"/>
      <c r="N6" s="1873"/>
      <c r="O6" s="1469"/>
      <c r="P6" s="1873"/>
      <c r="Q6" s="1468"/>
    </row>
    <row r="7" spans="1:17" s="1467" customFormat="1" ht="30.75" customHeight="1">
      <c r="A7" s="1874">
        <v>3</v>
      </c>
      <c r="B7" s="1873">
        <v>3</v>
      </c>
      <c r="C7" s="383" t="s">
        <v>1249</v>
      </c>
      <c r="D7" s="374" t="s">
        <v>1250</v>
      </c>
      <c r="E7" s="383">
        <v>1999</v>
      </c>
      <c r="F7" s="1873">
        <v>10</v>
      </c>
      <c r="G7" s="386" t="s">
        <v>271</v>
      </c>
      <c r="H7" s="391">
        <v>17</v>
      </c>
      <c r="I7" s="1468"/>
      <c r="J7" s="1468">
        <v>5.25</v>
      </c>
      <c r="K7" s="1872"/>
      <c r="L7" s="1873"/>
      <c r="M7" s="1873"/>
      <c r="N7" s="1873"/>
      <c r="O7" s="1468"/>
      <c r="P7" s="1873"/>
      <c r="Q7" s="1468"/>
    </row>
    <row r="8" spans="1:17" s="1467" customFormat="1" ht="30.75" customHeight="1">
      <c r="A8" s="1874">
        <v>4</v>
      </c>
      <c r="B8" s="1873">
        <v>4</v>
      </c>
      <c r="C8" s="383" t="s">
        <v>1251</v>
      </c>
      <c r="D8" s="374" t="s">
        <v>1252</v>
      </c>
      <c r="E8" s="383">
        <v>1988</v>
      </c>
      <c r="F8" s="1873">
        <v>10</v>
      </c>
      <c r="G8" s="386" t="s">
        <v>271</v>
      </c>
      <c r="H8" s="391">
        <v>27</v>
      </c>
      <c r="I8" s="1468"/>
      <c r="J8" s="1468"/>
      <c r="K8" s="1872"/>
      <c r="L8" s="1873"/>
      <c r="M8" s="1873"/>
      <c r="N8" s="1873"/>
      <c r="O8" s="1469"/>
      <c r="P8" s="1873"/>
      <c r="Q8" s="1468"/>
    </row>
    <row r="9" spans="1:17" s="1467" customFormat="1" ht="30.75" customHeight="1">
      <c r="A9" s="1874">
        <v>5</v>
      </c>
      <c r="B9" s="1873">
        <v>5</v>
      </c>
      <c r="C9" s="383" t="s">
        <v>1253</v>
      </c>
      <c r="D9" s="374" t="s">
        <v>1248</v>
      </c>
      <c r="E9" s="383">
        <v>1993</v>
      </c>
      <c r="F9" s="1873">
        <v>10</v>
      </c>
      <c r="G9" s="386" t="s">
        <v>271</v>
      </c>
      <c r="H9" s="391">
        <v>25</v>
      </c>
      <c r="I9" s="1468"/>
      <c r="J9" s="1468"/>
      <c r="K9" s="1872"/>
      <c r="L9" s="1873"/>
      <c r="M9" s="1873"/>
      <c r="N9" s="1873"/>
      <c r="O9" s="1469"/>
      <c r="P9" s="1873"/>
      <c r="Q9" s="1468"/>
    </row>
    <row r="10" spans="1:17" s="1471" customFormat="1" ht="30.75" customHeight="1">
      <c r="A10" s="1470">
        <v>6</v>
      </c>
      <c r="B10" s="1873">
        <v>6</v>
      </c>
      <c r="C10" s="383" t="s">
        <v>1253</v>
      </c>
      <c r="D10" s="374" t="s">
        <v>1248</v>
      </c>
      <c r="E10" s="383">
        <v>1991</v>
      </c>
      <c r="F10" s="1873">
        <v>10</v>
      </c>
      <c r="G10" s="386" t="s">
        <v>271</v>
      </c>
      <c r="H10" s="391">
        <v>30</v>
      </c>
      <c r="I10" s="1468"/>
      <c r="J10" s="1468"/>
      <c r="K10" s="1872"/>
      <c r="L10" s="1873"/>
      <c r="M10" s="1873"/>
      <c r="N10" s="1873"/>
      <c r="O10" s="1469"/>
      <c r="P10" s="1873"/>
      <c r="Q10" s="1873"/>
    </row>
    <row r="11" spans="1:17" s="1467" customFormat="1" ht="30.75" customHeight="1">
      <c r="A11" s="1874">
        <v>7</v>
      </c>
      <c r="B11" s="1873">
        <v>7</v>
      </c>
      <c r="C11" s="383" t="s">
        <v>1249</v>
      </c>
      <c r="D11" s="374" t="s">
        <v>1250</v>
      </c>
      <c r="E11" s="383">
        <v>1999</v>
      </c>
      <c r="F11" s="1873">
        <v>10</v>
      </c>
      <c r="G11" s="386" t="s">
        <v>271</v>
      </c>
      <c r="H11" s="391">
        <v>17</v>
      </c>
      <c r="I11" s="1468"/>
      <c r="J11" s="1468"/>
      <c r="K11" s="1872"/>
      <c r="L11" s="1873"/>
      <c r="M11" s="1873"/>
      <c r="N11" s="1873"/>
      <c r="O11" s="1469"/>
      <c r="P11" s="1873"/>
      <c r="Q11" s="1873"/>
    </row>
    <row r="12" spans="1:17" s="1467" customFormat="1" ht="30.75" customHeight="1">
      <c r="A12" s="1874">
        <v>8</v>
      </c>
      <c r="B12" s="1873">
        <v>8</v>
      </c>
      <c r="C12" s="383" t="s">
        <v>1254</v>
      </c>
      <c r="D12" s="374" t="s">
        <v>1255</v>
      </c>
      <c r="E12" s="383">
        <v>1975</v>
      </c>
      <c r="F12" s="1873">
        <v>10</v>
      </c>
      <c r="G12" s="386" t="s">
        <v>271</v>
      </c>
      <c r="H12" s="391">
        <v>20</v>
      </c>
      <c r="I12" s="1468"/>
      <c r="J12" s="1468"/>
      <c r="K12" s="1872"/>
      <c r="L12" s="1873"/>
      <c r="M12" s="1873"/>
      <c r="N12" s="1873"/>
      <c r="O12" s="1468"/>
      <c r="P12" s="1873"/>
      <c r="Q12" s="1873"/>
    </row>
    <row r="13" spans="1:17" s="1467" customFormat="1" ht="30.75" customHeight="1">
      <c r="A13" s="1874">
        <v>9</v>
      </c>
      <c r="B13" s="1873">
        <v>9</v>
      </c>
      <c r="C13" s="383" t="s">
        <v>1256</v>
      </c>
      <c r="D13" s="374" t="s">
        <v>1257</v>
      </c>
      <c r="E13" s="383">
        <v>1986</v>
      </c>
      <c r="F13" s="1873">
        <v>10</v>
      </c>
      <c r="G13" s="386" t="s">
        <v>271</v>
      </c>
      <c r="H13" s="391">
        <v>31</v>
      </c>
      <c r="I13" s="1468"/>
      <c r="J13" s="1468"/>
      <c r="K13" s="1872"/>
      <c r="L13" s="1873"/>
      <c r="M13" s="1873"/>
      <c r="N13" s="1873"/>
      <c r="O13" s="1873"/>
      <c r="P13" s="1873"/>
      <c r="Q13" s="1873"/>
    </row>
    <row r="14" spans="1:17" s="1467" customFormat="1" ht="30.75" customHeight="1">
      <c r="A14" s="1874">
        <v>10</v>
      </c>
      <c r="B14" s="1873">
        <v>10</v>
      </c>
      <c r="C14" s="383" t="s">
        <v>1258</v>
      </c>
      <c r="D14" s="374" t="s">
        <v>1259</v>
      </c>
      <c r="E14" s="383">
        <v>1991</v>
      </c>
      <c r="F14" s="1873">
        <v>10</v>
      </c>
      <c r="G14" s="386" t="s">
        <v>271</v>
      </c>
      <c r="H14" s="391">
        <v>30</v>
      </c>
      <c r="I14" s="1468"/>
      <c r="J14" s="1468"/>
      <c r="K14" s="1872"/>
      <c r="L14" s="1873"/>
      <c r="M14" s="1873"/>
      <c r="N14" s="1873"/>
      <c r="O14" s="1873"/>
      <c r="P14" s="1873"/>
      <c r="Q14" s="1873"/>
    </row>
    <row r="15" spans="1:17" s="1467" customFormat="1" ht="30.75" customHeight="1">
      <c r="A15" s="1874">
        <v>11</v>
      </c>
      <c r="B15" s="1873">
        <v>11</v>
      </c>
      <c r="C15" s="383" t="s">
        <v>1260</v>
      </c>
      <c r="D15" s="374" t="s">
        <v>1261</v>
      </c>
      <c r="E15" s="383">
        <v>1987</v>
      </c>
      <c r="F15" s="1873">
        <v>10</v>
      </c>
      <c r="G15" s="386" t="s">
        <v>271</v>
      </c>
      <c r="H15" s="391">
        <v>30</v>
      </c>
      <c r="I15" s="1468"/>
      <c r="J15" s="1468"/>
      <c r="K15" s="1872"/>
      <c r="L15" s="1873"/>
      <c r="M15" s="1873"/>
      <c r="N15" s="1873"/>
      <c r="O15" s="1873"/>
      <c r="P15" s="1873"/>
      <c r="Q15" s="1873"/>
    </row>
    <row r="16" spans="1:17" s="1471" customFormat="1" ht="30.75" customHeight="1">
      <c r="A16" s="1470">
        <v>12</v>
      </c>
      <c r="B16" s="1873">
        <v>12</v>
      </c>
      <c r="C16" s="383" t="s">
        <v>1262</v>
      </c>
      <c r="D16" s="374" t="s">
        <v>1261</v>
      </c>
      <c r="E16" s="383">
        <v>1989</v>
      </c>
      <c r="F16" s="1873">
        <v>10</v>
      </c>
      <c r="G16" s="386" t="s">
        <v>271</v>
      </c>
      <c r="H16" s="1472">
        <v>25</v>
      </c>
      <c r="I16" s="1468"/>
      <c r="J16" s="1468"/>
      <c r="K16" s="1872"/>
      <c r="L16" s="1873"/>
      <c r="M16" s="1873"/>
      <c r="N16" s="1873"/>
      <c r="O16" s="1469"/>
      <c r="P16" s="1873"/>
      <c r="Q16" s="1873"/>
    </row>
    <row r="17" spans="1:17" s="1467" customFormat="1" ht="30.75" customHeight="1">
      <c r="A17" s="1874">
        <v>13</v>
      </c>
      <c r="B17" s="1873">
        <v>13</v>
      </c>
      <c r="C17" s="383" t="s">
        <v>1263</v>
      </c>
      <c r="D17" s="374" t="s">
        <v>1250</v>
      </c>
      <c r="E17" s="383">
        <v>2007</v>
      </c>
      <c r="F17" s="1873">
        <v>10</v>
      </c>
      <c r="G17" s="386" t="s">
        <v>271</v>
      </c>
      <c r="H17" s="1472">
        <v>15</v>
      </c>
      <c r="I17" s="1468"/>
      <c r="J17" s="1468"/>
      <c r="K17" s="1872"/>
      <c r="L17" s="1873"/>
      <c r="M17" s="1873"/>
      <c r="N17" s="1873"/>
      <c r="O17" s="1468"/>
      <c r="P17" s="1873"/>
      <c r="Q17" s="1873"/>
    </row>
    <row r="18" spans="1:17" s="1467" customFormat="1" ht="30.75" customHeight="1">
      <c r="A18" s="1874">
        <v>14</v>
      </c>
      <c r="B18" s="1873">
        <v>14</v>
      </c>
      <c r="C18" s="383" t="s">
        <v>1251</v>
      </c>
      <c r="D18" s="374" t="s">
        <v>1264</v>
      </c>
      <c r="E18" s="383">
        <v>1991</v>
      </c>
      <c r="F18" s="1873">
        <v>10</v>
      </c>
      <c r="G18" s="386" t="s">
        <v>271</v>
      </c>
      <c r="H18" s="1472">
        <v>32</v>
      </c>
      <c r="I18" s="1468"/>
      <c r="J18" s="1468"/>
      <c r="K18" s="1872"/>
      <c r="L18" s="1873"/>
      <c r="M18" s="1873"/>
      <c r="N18" s="1873"/>
      <c r="O18" s="1873"/>
      <c r="P18" s="1873"/>
      <c r="Q18" s="1873"/>
    </row>
    <row r="19" spans="1:17" s="1467" customFormat="1" ht="30.75" customHeight="1">
      <c r="A19" s="1874">
        <v>15</v>
      </c>
      <c r="B19" s="1873">
        <v>15</v>
      </c>
      <c r="C19" s="383" t="s">
        <v>1265</v>
      </c>
      <c r="D19" s="374" t="s">
        <v>1266</v>
      </c>
      <c r="E19" s="383">
        <v>2008</v>
      </c>
      <c r="F19" s="1873">
        <v>10</v>
      </c>
      <c r="G19" s="386" t="s">
        <v>271</v>
      </c>
      <c r="H19" s="1472">
        <v>22</v>
      </c>
      <c r="I19" s="1468"/>
      <c r="J19" s="1468"/>
      <c r="K19" s="1872"/>
      <c r="L19" s="1873"/>
      <c r="M19" s="1873"/>
      <c r="N19" s="1873"/>
      <c r="O19" s="1873"/>
      <c r="P19" s="1873"/>
      <c r="Q19" s="1873"/>
    </row>
    <row r="20" spans="1:17" s="1467" customFormat="1" ht="30.75" customHeight="1">
      <c r="A20" s="1874">
        <v>16</v>
      </c>
      <c r="B20" s="1873">
        <v>16</v>
      </c>
      <c r="C20" s="383" t="s">
        <v>1265</v>
      </c>
      <c r="D20" s="374" t="s">
        <v>1266</v>
      </c>
      <c r="E20" s="383">
        <v>2016</v>
      </c>
      <c r="F20" s="1873">
        <v>10</v>
      </c>
      <c r="G20" s="386" t="s">
        <v>271</v>
      </c>
      <c r="H20" s="1472">
        <v>22</v>
      </c>
      <c r="I20" s="1468"/>
      <c r="J20" s="1468">
        <v>25.47</v>
      </c>
      <c r="K20" s="1872"/>
      <c r="L20" s="1873"/>
      <c r="M20" s="1873"/>
      <c r="N20" s="1873"/>
      <c r="O20" s="1873"/>
      <c r="P20" s="1873"/>
      <c r="Q20" s="1873"/>
    </row>
    <row r="21" spans="1:17" s="1467" customFormat="1" ht="30.75" customHeight="1">
      <c r="A21" s="1874">
        <v>17</v>
      </c>
      <c r="B21" s="1873">
        <v>17</v>
      </c>
      <c r="C21" s="383" t="s">
        <v>1267</v>
      </c>
      <c r="D21" s="374" t="s">
        <v>1246</v>
      </c>
      <c r="E21" s="383">
        <v>2002</v>
      </c>
      <c r="F21" s="1873">
        <v>10</v>
      </c>
      <c r="G21" s="386" t="s">
        <v>271</v>
      </c>
      <c r="H21" s="1472">
        <v>13</v>
      </c>
      <c r="I21" s="1468"/>
      <c r="J21" s="1468"/>
      <c r="K21" s="1872"/>
      <c r="L21" s="1873"/>
      <c r="M21" s="1873"/>
      <c r="N21" s="1873"/>
      <c r="O21" s="1873"/>
      <c r="P21" s="1873"/>
      <c r="Q21" s="1873"/>
    </row>
    <row r="22" spans="1:17" s="1467" customFormat="1" ht="30.75" customHeight="1">
      <c r="A22" s="1874">
        <v>18</v>
      </c>
      <c r="B22" s="1873">
        <v>18</v>
      </c>
      <c r="C22" s="383" t="s">
        <v>1268</v>
      </c>
      <c r="D22" s="374" t="s">
        <v>1269</v>
      </c>
      <c r="E22" s="383">
        <v>1994</v>
      </c>
      <c r="F22" s="1873">
        <v>10</v>
      </c>
      <c r="G22" s="386" t="s">
        <v>271</v>
      </c>
      <c r="H22" s="1472"/>
      <c r="I22" s="1468"/>
      <c r="J22" s="1468"/>
      <c r="K22" s="1872"/>
      <c r="L22" s="1873"/>
      <c r="M22" s="1873"/>
      <c r="N22" s="1873"/>
      <c r="O22" s="1873"/>
      <c r="P22" s="1873"/>
      <c r="Q22" s="1873"/>
    </row>
    <row r="23" spans="1:17" s="1467" customFormat="1" ht="30.75" customHeight="1">
      <c r="A23" s="1874">
        <v>19</v>
      </c>
      <c r="B23" s="1873">
        <v>19</v>
      </c>
      <c r="C23" s="383" t="s">
        <v>1270</v>
      </c>
      <c r="D23" s="374" t="s">
        <v>1271</v>
      </c>
      <c r="E23" s="383">
        <v>2004</v>
      </c>
      <c r="F23" s="1873">
        <v>10</v>
      </c>
      <c r="G23" s="386" t="s">
        <v>271</v>
      </c>
      <c r="H23" s="1472"/>
      <c r="I23" s="1468"/>
      <c r="J23" s="1468">
        <v>24.98</v>
      </c>
      <c r="K23" s="1872"/>
      <c r="L23" s="1873"/>
      <c r="M23" s="1873"/>
      <c r="N23" s="1873"/>
      <c r="O23" s="1873"/>
      <c r="P23" s="1873"/>
      <c r="Q23" s="1873"/>
    </row>
    <row r="24" spans="1:17" s="1467" customFormat="1" ht="30.75" customHeight="1">
      <c r="A24" s="1874">
        <v>20</v>
      </c>
      <c r="B24" s="1873">
        <v>20</v>
      </c>
      <c r="C24" s="383" t="s">
        <v>1245</v>
      </c>
      <c r="D24" s="374" t="s">
        <v>1246</v>
      </c>
      <c r="E24" s="383">
        <v>1999</v>
      </c>
      <c r="F24" s="1873">
        <v>10</v>
      </c>
      <c r="G24" s="386" t="s">
        <v>271</v>
      </c>
      <c r="H24" s="1472">
        <v>16</v>
      </c>
      <c r="I24" s="1468"/>
      <c r="J24" s="1468"/>
      <c r="K24" s="1872"/>
      <c r="L24" s="1873"/>
      <c r="M24" s="1873"/>
      <c r="N24" s="1873"/>
      <c r="O24" s="1873"/>
      <c r="P24" s="1873"/>
      <c r="Q24" s="1468"/>
    </row>
    <row r="25" spans="1:17" s="1467" customFormat="1" ht="30.75" customHeight="1">
      <c r="A25" s="1874">
        <v>21</v>
      </c>
      <c r="B25" s="1873">
        <v>21</v>
      </c>
      <c r="C25" s="383" t="s">
        <v>1272</v>
      </c>
      <c r="D25" s="374" t="s">
        <v>1246</v>
      </c>
      <c r="E25" s="383">
        <v>2002</v>
      </c>
      <c r="F25" s="1873">
        <v>10</v>
      </c>
      <c r="G25" s="386" t="s">
        <v>271</v>
      </c>
      <c r="H25" s="1472">
        <v>9</v>
      </c>
      <c r="I25" s="1468"/>
      <c r="J25" s="1468"/>
      <c r="K25" s="1872"/>
      <c r="L25" s="1873"/>
      <c r="M25" s="1873"/>
      <c r="N25" s="1873"/>
      <c r="O25" s="1469"/>
      <c r="P25" s="1873"/>
      <c r="Q25" s="1468"/>
    </row>
    <row r="26" spans="1:17" s="1467" customFormat="1" ht="30.75" customHeight="1">
      <c r="A26" s="1874">
        <v>22</v>
      </c>
      <c r="B26" s="1873">
        <v>22</v>
      </c>
      <c r="C26" s="1473" t="s">
        <v>1273</v>
      </c>
      <c r="D26" s="374" t="s">
        <v>1246</v>
      </c>
      <c r="E26" s="383">
        <v>2017</v>
      </c>
      <c r="F26" s="1873">
        <v>10</v>
      </c>
      <c r="G26" s="386" t="s">
        <v>271</v>
      </c>
      <c r="H26" s="1472">
        <v>7</v>
      </c>
      <c r="I26" s="1468"/>
      <c r="J26" s="1468"/>
      <c r="K26" s="1872"/>
      <c r="L26" s="1873"/>
      <c r="M26" s="1873"/>
      <c r="N26" s="1873"/>
      <c r="O26" s="1468"/>
      <c r="P26" s="1873"/>
      <c r="Q26" s="1468"/>
    </row>
    <row r="27" spans="1:17" s="1467" customFormat="1" ht="30.75" customHeight="1">
      <c r="A27" s="1874">
        <v>23</v>
      </c>
      <c r="B27" s="1873">
        <v>23</v>
      </c>
      <c r="C27" s="1473" t="s">
        <v>1274</v>
      </c>
      <c r="D27" s="374" t="s">
        <v>1248</v>
      </c>
      <c r="E27" s="383">
        <v>2011</v>
      </c>
      <c r="F27" s="1873">
        <v>10</v>
      </c>
      <c r="G27" s="386" t="s">
        <v>271</v>
      </c>
      <c r="H27" s="1472">
        <v>11</v>
      </c>
      <c r="I27" s="1468"/>
      <c r="J27" s="1468"/>
      <c r="K27" s="1872"/>
      <c r="L27" s="1873"/>
      <c r="M27" s="1873"/>
      <c r="N27" s="1873"/>
      <c r="O27" s="1469"/>
      <c r="P27" s="1873"/>
      <c r="Q27" s="1468"/>
    </row>
    <row r="28" spans="1:17" s="1467" customFormat="1" ht="30.75" customHeight="1">
      <c r="A28" s="1874">
        <v>24</v>
      </c>
      <c r="B28" s="1873">
        <v>24</v>
      </c>
      <c r="C28" s="1473" t="s">
        <v>1275</v>
      </c>
      <c r="D28" s="374" t="s">
        <v>1276</v>
      </c>
      <c r="E28" s="383">
        <v>1993</v>
      </c>
      <c r="F28" s="1873">
        <v>10</v>
      </c>
      <c r="G28" s="386" t="s">
        <v>271</v>
      </c>
      <c r="H28" s="1472"/>
      <c r="I28" s="1468"/>
      <c r="J28" s="1468"/>
      <c r="K28" s="1872"/>
      <c r="L28" s="1873"/>
      <c r="M28" s="1873"/>
      <c r="N28" s="1873"/>
      <c r="O28" s="1469"/>
      <c r="P28" s="1873"/>
      <c r="Q28" s="1468"/>
    </row>
    <row r="29" spans="1:17" s="1467" customFormat="1" ht="30.75" customHeight="1">
      <c r="A29" s="1874">
        <v>25</v>
      </c>
      <c r="B29" s="1873">
        <v>25</v>
      </c>
      <c r="C29" s="1473" t="s">
        <v>1277</v>
      </c>
      <c r="D29" s="374" t="s">
        <v>1276</v>
      </c>
      <c r="E29" s="383">
        <v>1989</v>
      </c>
      <c r="F29" s="1873">
        <v>10</v>
      </c>
      <c r="G29" s="386" t="s">
        <v>271</v>
      </c>
      <c r="H29" s="1472"/>
      <c r="I29" s="1468"/>
      <c r="J29" s="1468"/>
      <c r="K29" s="1872"/>
      <c r="L29" s="1873"/>
      <c r="M29" s="1873"/>
      <c r="N29" s="1873"/>
      <c r="O29" s="1468"/>
      <c r="P29" s="1873"/>
      <c r="Q29" s="1873"/>
    </row>
    <row r="30" spans="1:17" s="1467" customFormat="1" ht="30.75" customHeight="1">
      <c r="A30" s="1874">
        <v>26</v>
      </c>
      <c r="B30" s="1873">
        <v>26</v>
      </c>
      <c r="C30" s="1473" t="s">
        <v>1278</v>
      </c>
      <c r="D30" s="374" t="s">
        <v>1276</v>
      </c>
      <c r="E30" s="383">
        <v>1978</v>
      </c>
      <c r="F30" s="1873">
        <v>10</v>
      </c>
      <c r="G30" s="386" t="s">
        <v>271</v>
      </c>
      <c r="H30" s="1472"/>
      <c r="I30" s="1468"/>
      <c r="J30" s="1468"/>
      <c r="K30" s="1872"/>
      <c r="L30" s="1873"/>
      <c r="M30" s="1873"/>
      <c r="N30" s="1873"/>
      <c r="O30" s="1469"/>
      <c r="P30" s="1873"/>
      <c r="Q30" s="1873"/>
    </row>
    <row r="31" spans="1:17" s="1467" customFormat="1" ht="30.75" customHeight="1">
      <c r="A31" s="1874">
        <v>27</v>
      </c>
      <c r="B31" s="1873">
        <v>27</v>
      </c>
      <c r="C31" s="1473" t="s">
        <v>1278</v>
      </c>
      <c r="D31" s="374" t="s">
        <v>1276</v>
      </c>
      <c r="E31" s="383">
        <v>1980</v>
      </c>
      <c r="F31" s="1873">
        <v>10</v>
      </c>
      <c r="G31" s="386" t="s">
        <v>271</v>
      </c>
      <c r="H31" s="1472"/>
      <c r="I31" s="1468"/>
      <c r="J31" s="1468"/>
      <c r="K31" s="1872"/>
      <c r="L31" s="1873"/>
      <c r="M31" s="1873"/>
      <c r="N31" s="1873"/>
      <c r="O31" s="1468"/>
      <c r="P31" s="1873"/>
      <c r="Q31" s="1873"/>
    </row>
    <row r="32" spans="1:17" s="1467" customFormat="1" ht="30.75" customHeight="1">
      <c r="A32" s="1874">
        <v>28</v>
      </c>
      <c r="B32" s="1873">
        <v>28</v>
      </c>
      <c r="C32" s="374" t="s">
        <v>1279</v>
      </c>
      <c r="D32" s="374" t="s">
        <v>1276</v>
      </c>
      <c r="E32" s="374">
        <v>1991</v>
      </c>
      <c r="F32" s="1873">
        <v>10</v>
      </c>
      <c r="G32" s="386" t="s">
        <v>271</v>
      </c>
      <c r="H32" s="391"/>
      <c r="I32" s="1468"/>
      <c r="J32" s="1468"/>
      <c r="K32" s="1872"/>
      <c r="L32" s="1873"/>
      <c r="M32" s="1873"/>
      <c r="N32" s="1873"/>
      <c r="O32" s="1873"/>
      <c r="P32" s="1873"/>
      <c r="Q32" s="1873"/>
    </row>
    <row r="33" spans="1:17" s="1471" customFormat="1" ht="30.75" customHeight="1">
      <c r="A33" s="1470">
        <v>29</v>
      </c>
      <c r="B33" s="1873">
        <v>29</v>
      </c>
      <c r="C33" s="383" t="s">
        <v>1249</v>
      </c>
      <c r="D33" s="374" t="s">
        <v>1250</v>
      </c>
      <c r="E33" s="383">
        <v>2004</v>
      </c>
      <c r="F33" s="1873">
        <v>10</v>
      </c>
      <c r="G33" s="386" t="s">
        <v>271</v>
      </c>
      <c r="H33" s="391">
        <v>17</v>
      </c>
      <c r="I33" s="1468"/>
      <c r="J33" s="1468"/>
      <c r="K33" s="1872"/>
      <c r="L33" s="1873"/>
      <c r="M33" s="1873"/>
      <c r="N33" s="1873"/>
      <c r="O33" s="1469"/>
      <c r="P33" s="1873"/>
      <c r="Q33" s="1873"/>
    </row>
    <row r="34" spans="1:17" s="1467" customFormat="1" ht="30.75" customHeight="1">
      <c r="A34" s="1874">
        <v>30</v>
      </c>
      <c r="B34" s="1873">
        <v>30</v>
      </c>
      <c r="C34" s="1523" t="s">
        <v>1280</v>
      </c>
      <c r="D34" s="1524" t="s">
        <v>1246</v>
      </c>
      <c r="E34" s="1523">
        <v>1992</v>
      </c>
      <c r="F34" s="1515">
        <v>10</v>
      </c>
      <c r="G34" s="1894" t="s">
        <v>271</v>
      </c>
      <c r="H34" s="1898">
        <v>13</v>
      </c>
      <c r="I34" s="1521"/>
      <c r="J34" s="1521"/>
      <c r="K34" s="1522"/>
      <c r="L34" s="1515"/>
      <c r="M34" s="1515"/>
      <c r="N34" s="1515"/>
      <c r="O34" s="1515"/>
      <c r="P34" s="1515"/>
      <c r="Q34" s="1515"/>
    </row>
    <row r="35" spans="1:17" s="1467" customFormat="1" ht="30.75" customHeight="1">
      <c r="A35" s="1874">
        <v>31</v>
      </c>
      <c r="B35" s="1873">
        <v>31</v>
      </c>
      <c r="C35" s="374" t="s">
        <v>1281</v>
      </c>
      <c r="D35" s="374" t="s">
        <v>1250</v>
      </c>
      <c r="E35" s="386" t="s">
        <v>1340</v>
      </c>
      <c r="F35" s="1873">
        <v>10</v>
      </c>
      <c r="G35" s="386" t="s">
        <v>271</v>
      </c>
      <c r="H35" s="391">
        <v>17</v>
      </c>
      <c r="I35" s="1468"/>
      <c r="J35" s="1468"/>
      <c r="K35" s="1872"/>
      <c r="L35" s="1873"/>
      <c r="M35" s="1873"/>
      <c r="N35" s="1873"/>
      <c r="O35" s="1468"/>
      <c r="P35" s="1873"/>
      <c r="Q35" s="1873"/>
    </row>
    <row r="36" spans="1:17" s="1467" customFormat="1" ht="30.75" customHeight="1">
      <c r="A36" s="1874">
        <v>32</v>
      </c>
      <c r="B36" s="1873">
        <v>32</v>
      </c>
      <c r="C36" s="374" t="s">
        <v>1282</v>
      </c>
      <c r="D36" s="374" t="s">
        <v>1283</v>
      </c>
      <c r="E36" s="386" t="s">
        <v>1284</v>
      </c>
      <c r="F36" s="1873">
        <v>10</v>
      </c>
      <c r="G36" s="386" t="s">
        <v>271</v>
      </c>
      <c r="H36" s="391">
        <v>30</v>
      </c>
      <c r="I36" s="1468"/>
      <c r="J36" s="1468"/>
      <c r="K36" s="1872"/>
      <c r="L36" s="1873"/>
      <c r="M36" s="1873"/>
      <c r="N36" s="1873"/>
      <c r="O36" s="1873"/>
      <c r="P36" s="1873"/>
      <c r="Q36" s="1873"/>
    </row>
    <row r="37" spans="1:17" s="1467" customFormat="1" ht="30.75" customHeight="1">
      <c r="A37" s="1874">
        <v>33</v>
      </c>
      <c r="B37" s="1873">
        <v>33</v>
      </c>
      <c r="C37" s="374" t="s">
        <v>1270</v>
      </c>
      <c r="D37" s="374" t="s">
        <v>1269</v>
      </c>
      <c r="E37" s="387">
        <v>1986</v>
      </c>
      <c r="F37" s="1873">
        <v>10</v>
      </c>
      <c r="G37" s="386" t="s">
        <v>271</v>
      </c>
      <c r="H37" s="391"/>
      <c r="I37" s="1468"/>
      <c r="J37" s="1468">
        <v>0.4</v>
      </c>
      <c r="K37" s="1872"/>
      <c r="L37" s="1873"/>
      <c r="M37" s="1873"/>
      <c r="N37" s="1873"/>
      <c r="O37" s="1873"/>
      <c r="P37" s="1873"/>
      <c r="Q37" s="1468"/>
    </row>
    <row r="38" spans="1:17" s="1467" customFormat="1" ht="30.75" customHeight="1">
      <c r="A38" s="1874">
        <v>34</v>
      </c>
      <c r="B38" s="1873">
        <v>34</v>
      </c>
      <c r="C38" s="383" t="s">
        <v>1267</v>
      </c>
      <c r="D38" s="374" t="s">
        <v>1246</v>
      </c>
      <c r="E38" s="383">
        <v>2002</v>
      </c>
      <c r="F38" s="1873">
        <v>10</v>
      </c>
      <c r="G38" s="386" t="s">
        <v>271</v>
      </c>
      <c r="H38" s="1472">
        <v>13</v>
      </c>
      <c r="I38" s="1468"/>
      <c r="J38" s="1468">
        <v>0.52</v>
      </c>
      <c r="K38" s="1872"/>
      <c r="L38" s="1873"/>
      <c r="M38" s="1873"/>
      <c r="N38" s="1873"/>
      <c r="O38" s="1873"/>
      <c r="P38" s="1873"/>
      <c r="Q38" s="1468"/>
    </row>
    <row r="39" spans="1:17" s="1467" customFormat="1" ht="94.5">
      <c r="A39" s="1874">
        <v>35</v>
      </c>
      <c r="B39" s="1873">
        <v>35</v>
      </c>
      <c r="C39" s="1523" t="s">
        <v>1280</v>
      </c>
      <c r="D39" s="374" t="s">
        <v>1246</v>
      </c>
      <c r="E39" s="383">
        <v>1987</v>
      </c>
      <c r="F39" s="1873">
        <v>10</v>
      </c>
      <c r="G39" s="1875" t="s">
        <v>2070</v>
      </c>
      <c r="H39" s="392">
        <v>13</v>
      </c>
      <c r="I39" s="1468"/>
      <c r="J39" s="1468" t="s">
        <v>1285</v>
      </c>
      <c r="K39" s="1872"/>
      <c r="L39" s="1873"/>
      <c r="M39" s="1515" t="s">
        <v>2441</v>
      </c>
      <c r="N39" s="1515" t="s">
        <v>1246</v>
      </c>
      <c r="O39" s="1515">
        <v>412.08300000000003</v>
      </c>
      <c r="P39" s="1515">
        <v>4.9000000000000004</v>
      </c>
      <c r="Q39" s="1521">
        <v>0</v>
      </c>
    </row>
    <row r="40" spans="1:17" s="1467" customFormat="1" ht="30.75" customHeight="1">
      <c r="A40" s="1874">
        <v>36</v>
      </c>
      <c r="B40" s="1873">
        <v>36</v>
      </c>
      <c r="C40" s="383" t="s">
        <v>1286</v>
      </c>
      <c r="D40" s="374" t="s">
        <v>1266</v>
      </c>
      <c r="E40" s="383">
        <v>2012</v>
      </c>
      <c r="F40" s="1873">
        <v>10</v>
      </c>
      <c r="G40" s="1875" t="s">
        <v>2070</v>
      </c>
      <c r="H40" s="392">
        <v>22</v>
      </c>
      <c r="I40" s="1468"/>
      <c r="J40" s="1468">
        <v>1.2</v>
      </c>
      <c r="K40" s="1872"/>
      <c r="L40" s="1873"/>
      <c r="M40" s="1873"/>
      <c r="N40" s="1512"/>
      <c r="O40" s="1873"/>
      <c r="P40" s="1873"/>
      <c r="Q40" s="1468"/>
    </row>
    <row r="41" spans="1:17" s="1467" customFormat="1" ht="30.75" customHeight="1">
      <c r="A41" s="1874">
        <v>37</v>
      </c>
      <c r="B41" s="1873">
        <v>37</v>
      </c>
      <c r="C41" s="383" t="s">
        <v>1287</v>
      </c>
      <c r="D41" s="374" t="s">
        <v>1266</v>
      </c>
      <c r="E41" s="383">
        <v>2006</v>
      </c>
      <c r="F41" s="1873">
        <v>10</v>
      </c>
      <c r="G41" s="1875" t="s">
        <v>2070</v>
      </c>
      <c r="H41" s="392">
        <v>35</v>
      </c>
      <c r="I41" s="1468"/>
      <c r="J41" s="1468">
        <v>6</v>
      </c>
      <c r="K41" s="1872"/>
      <c r="L41" s="1873"/>
      <c r="M41" s="1873"/>
      <c r="N41" s="1873"/>
      <c r="O41" s="1873"/>
      <c r="P41" s="1873"/>
      <c r="Q41" s="1468"/>
    </row>
    <row r="42" spans="1:17" s="1467" customFormat="1" ht="30.75" customHeight="1">
      <c r="A42" s="1874">
        <v>38</v>
      </c>
      <c r="B42" s="1873">
        <v>38</v>
      </c>
      <c r="C42" s="383" t="s">
        <v>1249</v>
      </c>
      <c r="D42" s="374" t="s">
        <v>1288</v>
      </c>
      <c r="E42" s="383">
        <v>1999</v>
      </c>
      <c r="F42" s="1873">
        <v>10</v>
      </c>
      <c r="G42" s="1875" t="s">
        <v>2070</v>
      </c>
      <c r="H42" s="392">
        <v>19</v>
      </c>
      <c r="I42" s="1468"/>
      <c r="J42" s="1468">
        <v>1.6</v>
      </c>
      <c r="K42" s="1872"/>
      <c r="L42" s="1873"/>
      <c r="M42" s="1873"/>
      <c r="N42" s="1873"/>
      <c r="O42" s="1873"/>
      <c r="P42" s="1873"/>
      <c r="Q42" s="1468"/>
    </row>
    <row r="43" spans="1:17" s="1467" customFormat="1" ht="30.75" customHeight="1">
      <c r="A43" s="1874">
        <v>39</v>
      </c>
      <c r="B43" s="1873">
        <v>39</v>
      </c>
      <c r="C43" s="383" t="s">
        <v>1289</v>
      </c>
      <c r="D43" s="374" t="s">
        <v>1248</v>
      </c>
      <c r="E43" s="383">
        <v>1999</v>
      </c>
      <c r="F43" s="1873">
        <v>10</v>
      </c>
      <c r="G43" s="1875" t="s">
        <v>2070</v>
      </c>
      <c r="H43" s="392">
        <v>18</v>
      </c>
      <c r="I43" s="1468"/>
      <c r="J43" s="1468">
        <v>2</v>
      </c>
      <c r="K43" s="1872"/>
      <c r="L43" s="1873"/>
      <c r="M43" s="1873"/>
      <c r="N43" s="1873"/>
      <c r="O43" s="1873"/>
      <c r="P43" s="1873"/>
      <c r="Q43" s="1468"/>
    </row>
    <row r="44" spans="1:17" s="1467" customFormat="1" ht="30.75" customHeight="1">
      <c r="A44" s="1874">
        <v>40</v>
      </c>
      <c r="B44" s="1873">
        <v>40</v>
      </c>
      <c r="C44" s="383" t="s">
        <v>1289</v>
      </c>
      <c r="D44" s="374" t="s">
        <v>1248</v>
      </c>
      <c r="E44" s="383">
        <v>1999</v>
      </c>
      <c r="F44" s="1873">
        <v>10</v>
      </c>
      <c r="G44" s="1875" t="s">
        <v>2070</v>
      </c>
      <c r="H44" s="392">
        <v>18</v>
      </c>
      <c r="I44" s="1468"/>
      <c r="J44" s="1468" t="s">
        <v>1285</v>
      </c>
      <c r="K44" s="1872"/>
      <c r="L44" s="1873"/>
      <c r="M44" s="1873"/>
      <c r="N44" s="1873"/>
      <c r="O44" s="1873"/>
      <c r="P44" s="1873"/>
      <c r="Q44" s="1468"/>
    </row>
    <row r="45" spans="1:17" s="1467" customFormat="1" ht="30.75" customHeight="1">
      <c r="A45" s="1874">
        <v>41</v>
      </c>
      <c r="B45" s="1873">
        <v>41</v>
      </c>
      <c r="C45" s="383" t="s">
        <v>1290</v>
      </c>
      <c r="D45" s="374" t="s">
        <v>1288</v>
      </c>
      <c r="E45" s="383">
        <v>2003</v>
      </c>
      <c r="F45" s="1873">
        <v>10</v>
      </c>
      <c r="G45" s="1875" t="s">
        <v>2070</v>
      </c>
      <c r="H45" s="392">
        <v>19</v>
      </c>
      <c r="I45" s="1468"/>
      <c r="J45" s="1468">
        <v>9.57</v>
      </c>
      <c r="K45" s="1872"/>
      <c r="L45" s="1873"/>
      <c r="M45" s="1873"/>
      <c r="N45" s="1873"/>
      <c r="O45" s="1873"/>
      <c r="P45" s="1873"/>
      <c r="Q45" s="1468"/>
    </row>
    <row r="46" spans="1:17" s="1467" customFormat="1" ht="30.75" customHeight="1">
      <c r="A46" s="1874">
        <v>42</v>
      </c>
      <c r="B46" s="1873">
        <v>42</v>
      </c>
      <c r="C46" s="383" t="s">
        <v>1291</v>
      </c>
      <c r="D46" s="374" t="s">
        <v>1292</v>
      </c>
      <c r="E46" s="383">
        <v>2011</v>
      </c>
      <c r="F46" s="1873">
        <v>10</v>
      </c>
      <c r="G46" s="1875" t="s">
        <v>2070</v>
      </c>
      <c r="H46" s="392">
        <v>14</v>
      </c>
      <c r="I46" s="1468"/>
      <c r="J46" s="1468">
        <v>10.51</v>
      </c>
      <c r="K46" s="1872"/>
      <c r="L46" s="1873"/>
      <c r="M46" s="1873"/>
      <c r="N46" s="1873"/>
      <c r="O46" s="1469"/>
      <c r="P46" s="1873"/>
      <c r="Q46" s="1468"/>
    </row>
    <row r="47" spans="1:17" s="1467" customFormat="1" ht="30.75" customHeight="1">
      <c r="A47" s="1874">
        <v>43</v>
      </c>
      <c r="B47" s="1873">
        <v>43</v>
      </c>
      <c r="C47" s="383" t="s">
        <v>1293</v>
      </c>
      <c r="D47" s="374" t="s">
        <v>1288</v>
      </c>
      <c r="E47" s="383">
        <v>1998</v>
      </c>
      <c r="F47" s="1873">
        <v>10</v>
      </c>
      <c r="G47" s="1875" t="s">
        <v>2070</v>
      </c>
      <c r="H47" s="392">
        <v>18</v>
      </c>
      <c r="I47" s="1468"/>
      <c r="J47" s="1468">
        <v>18.940000000000001</v>
      </c>
      <c r="K47" s="1872"/>
      <c r="L47" s="1873"/>
      <c r="M47" s="1873"/>
      <c r="N47" s="1873"/>
      <c r="O47" s="1468"/>
      <c r="P47" s="1873"/>
      <c r="Q47" s="1468"/>
    </row>
    <row r="48" spans="1:17" s="1467" customFormat="1" ht="30.75" customHeight="1">
      <c r="A48" s="1874">
        <v>44</v>
      </c>
      <c r="B48" s="1873">
        <v>44</v>
      </c>
      <c r="C48" s="383" t="s">
        <v>1258</v>
      </c>
      <c r="D48" s="374" t="s">
        <v>1288</v>
      </c>
      <c r="E48" s="383">
        <v>1981</v>
      </c>
      <c r="F48" s="1873">
        <v>10</v>
      </c>
      <c r="G48" s="1875" t="s">
        <v>2070</v>
      </c>
      <c r="H48" s="392">
        <v>31</v>
      </c>
      <c r="I48" s="1468"/>
      <c r="J48" s="1468" t="s">
        <v>1285</v>
      </c>
      <c r="K48" s="1872"/>
      <c r="L48" s="1873"/>
      <c r="M48" s="1873"/>
      <c r="N48" s="1873"/>
      <c r="O48" s="1469"/>
      <c r="P48" s="1873"/>
      <c r="Q48" s="1468"/>
    </row>
    <row r="49" spans="1:17" s="1467" customFormat="1" ht="30.75" customHeight="1">
      <c r="A49" s="1874">
        <v>45</v>
      </c>
      <c r="B49" s="1873">
        <v>45</v>
      </c>
      <c r="C49" s="383" t="s">
        <v>1294</v>
      </c>
      <c r="D49" s="374" t="s">
        <v>1269</v>
      </c>
      <c r="E49" s="383">
        <v>2000</v>
      </c>
      <c r="F49" s="1873">
        <v>10</v>
      </c>
      <c r="G49" s="1875" t="s">
        <v>2070</v>
      </c>
      <c r="H49" s="392"/>
      <c r="I49" s="1468"/>
      <c r="J49" s="1468" t="s">
        <v>1285</v>
      </c>
      <c r="K49" s="1872"/>
      <c r="L49" s="1873"/>
      <c r="M49" s="1873"/>
      <c r="N49" s="1873"/>
      <c r="O49" s="1469"/>
      <c r="P49" s="1873"/>
      <c r="Q49" s="1468"/>
    </row>
    <row r="50" spans="1:17" s="1467" customFormat="1" ht="30.75" customHeight="1">
      <c r="A50" s="1874">
        <v>46</v>
      </c>
      <c r="B50" s="1873">
        <v>46</v>
      </c>
      <c r="C50" s="1473" t="s">
        <v>1295</v>
      </c>
      <c r="D50" s="374" t="s">
        <v>1269</v>
      </c>
      <c r="E50" s="381" t="s">
        <v>1296</v>
      </c>
      <c r="F50" s="1873">
        <v>10</v>
      </c>
      <c r="G50" s="1875" t="s">
        <v>2070</v>
      </c>
      <c r="H50" s="1472"/>
      <c r="I50" s="1468"/>
      <c r="J50" s="1468" t="s">
        <v>1285</v>
      </c>
      <c r="K50" s="1872"/>
      <c r="L50" s="1873"/>
      <c r="M50" s="1873"/>
      <c r="N50" s="1873"/>
      <c r="O50" s="1468"/>
      <c r="P50" s="1873"/>
      <c r="Q50" s="1873"/>
    </row>
    <row r="51" spans="1:17" s="1467" customFormat="1" ht="30.75" customHeight="1">
      <c r="A51" s="1874">
        <v>47</v>
      </c>
      <c r="B51" s="1873">
        <v>47</v>
      </c>
      <c r="C51" s="1473" t="s">
        <v>1275</v>
      </c>
      <c r="D51" s="374" t="s">
        <v>1297</v>
      </c>
      <c r="E51" s="381" t="s">
        <v>1298</v>
      </c>
      <c r="F51" s="1873">
        <v>10</v>
      </c>
      <c r="G51" s="1875" t="s">
        <v>2070</v>
      </c>
      <c r="H51" s="1472"/>
      <c r="I51" s="1468">
        <v>0.73</v>
      </c>
      <c r="J51" s="1468">
        <v>8.6999999999999993</v>
      </c>
      <c r="K51" s="1872"/>
      <c r="L51" s="1873"/>
      <c r="M51" s="1873"/>
      <c r="N51" s="1873"/>
      <c r="O51" s="1873"/>
      <c r="P51" s="1873"/>
      <c r="Q51" s="1873"/>
    </row>
    <row r="52" spans="1:17" s="1467" customFormat="1" ht="30.75" customHeight="1">
      <c r="A52" s="1874">
        <v>48</v>
      </c>
      <c r="B52" s="1873">
        <v>48</v>
      </c>
      <c r="C52" s="1473" t="s">
        <v>1275</v>
      </c>
      <c r="D52" s="374" t="s">
        <v>1297</v>
      </c>
      <c r="E52" s="381" t="s">
        <v>1299</v>
      </c>
      <c r="F52" s="1873">
        <v>10</v>
      </c>
      <c r="G52" s="1875" t="s">
        <v>2070</v>
      </c>
      <c r="H52" s="1472"/>
      <c r="I52" s="1468">
        <v>0</v>
      </c>
      <c r="J52" s="1468" t="s">
        <v>1285</v>
      </c>
      <c r="K52" s="1872"/>
      <c r="L52" s="1873"/>
      <c r="M52" s="1873"/>
      <c r="N52" s="1873"/>
      <c r="O52" s="1468"/>
      <c r="P52" s="1873"/>
      <c r="Q52" s="1873"/>
    </row>
    <row r="53" spans="1:17" s="1467" customFormat="1" ht="30.75" customHeight="1">
      <c r="A53" s="1874">
        <v>49</v>
      </c>
      <c r="B53" s="1873">
        <v>49</v>
      </c>
      <c r="C53" s="1473" t="s">
        <v>1275</v>
      </c>
      <c r="D53" s="374" t="s">
        <v>1297</v>
      </c>
      <c r="E53" s="383">
        <v>1992</v>
      </c>
      <c r="F53" s="1873">
        <v>10</v>
      </c>
      <c r="G53" s="1875" t="s">
        <v>2070</v>
      </c>
      <c r="H53" s="392"/>
      <c r="I53" s="1468">
        <v>0</v>
      </c>
      <c r="J53" s="1468" t="s">
        <v>1285</v>
      </c>
      <c r="K53" s="1872"/>
      <c r="L53" s="1873"/>
      <c r="M53" s="1873"/>
      <c r="N53" s="1873"/>
      <c r="O53" s="1873"/>
      <c r="P53" s="1873"/>
      <c r="Q53" s="1873"/>
    </row>
    <row r="54" spans="1:17" s="1467" customFormat="1" ht="30.75" customHeight="1">
      <c r="A54" s="1874">
        <v>50</v>
      </c>
      <c r="B54" s="1873">
        <v>50</v>
      </c>
      <c r="C54" s="1473" t="s">
        <v>1275</v>
      </c>
      <c r="D54" s="374" t="s">
        <v>1940</v>
      </c>
      <c r="E54" s="383">
        <v>1983</v>
      </c>
      <c r="F54" s="1873">
        <v>10</v>
      </c>
      <c r="G54" s="1875" t="s">
        <v>2070</v>
      </c>
      <c r="H54" s="392"/>
      <c r="I54" s="1468">
        <v>0</v>
      </c>
      <c r="J54" s="1468" t="s">
        <v>1285</v>
      </c>
      <c r="K54" s="1872"/>
      <c r="L54" s="1873"/>
      <c r="M54" s="1873"/>
      <c r="N54" s="1873"/>
      <c r="O54" s="1873"/>
      <c r="P54" s="1873"/>
      <c r="Q54" s="1873"/>
    </row>
    <row r="55" spans="1:17" s="1467" customFormat="1" ht="30.75" customHeight="1">
      <c r="A55" s="1874">
        <v>51</v>
      </c>
      <c r="B55" s="1873">
        <v>51</v>
      </c>
      <c r="C55" s="383" t="s">
        <v>1300</v>
      </c>
      <c r="D55" s="374" t="s">
        <v>1269</v>
      </c>
      <c r="E55" s="383">
        <v>1990</v>
      </c>
      <c r="F55" s="1873">
        <v>10</v>
      </c>
      <c r="G55" s="1875" t="s">
        <v>2070</v>
      </c>
      <c r="H55" s="392"/>
      <c r="I55" s="1468">
        <v>0.04</v>
      </c>
      <c r="J55" s="1468">
        <v>0.5</v>
      </c>
      <c r="K55" s="1872"/>
      <c r="L55" s="1873"/>
      <c r="M55" s="1873"/>
      <c r="N55" s="1873"/>
      <c r="O55" s="1873"/>
      <c r="P55" s="1873"/>
      <c r="Q55" s="1873"/>
    </row>
    <row r="56" spans="1:17" s="1467" customFormat="1" ht="30.75" customHeight="1">
      <c r="A56" s="1874">
        <v>52</v>
      </c>
      <c r="B56" s="1873">
        <v>52</v>
      </c>
      <c r="C56" s="383" t="s">
        <v>1301</v>
      </c>
      <c r="D56" s="374" t="s">
        <v>1269</v>
      </c>
      <c r="E56" s="383">
        <v>1983</v>
      </c>
      <c r="F56" s="1873">
        <v>10</v>
      </c>
      <c r="G56" s="1875" t="s">
        <v>2070</v>
      </c>
      <c r="H56" s="392"/>
      <c r="I56" s="1468">
        <v>0.73</v>
      </c>
      <c r="J56" s="1468">
        <v>8.75</v>
      </c>
      <c r="K56" s="1872"/>
      <c r="L56" s="1873"/>
      <c r="M56" s="1873"/>
      <c r="N56" s="1873"/>
      <c r="O56" s="1468"/>
      <c r="P56" s="1873"/>
      <c r="Q56" s="1873"/>
    </row>
    <row r="57" spans="1:17" s="1467" customFormat="1" ht="30.75" customHeight="1">
      <c r="A57" s="1874">
        <v>53</v>
      </c>
      <c r="B57" s="1873">
        <v>53</v>
      </c>
      <c r="C57" s="383" t="s">
        <v>1251</v>
      </c>
      <c r="D57" s="374" t="s">
        <v>1288</v>
      </c>
      <c r="E57" s="383">
        <v>1991</v>
      </c>
      <c r="F57" s="1873">
        <v>10</v>
      </c>
      <c r="G57" s="1875" t="s">
        <v>2070</v>
      </c>
      <c r="H57" s="392">
        <v>34</v>
      </c>
      <c r="I57" s="1468">
        <v>2.69</v>
      </c>
      <c r="J57" s="1468">
        <v>32.299999999999997</v>
      </c>
      <c r="K57" s="1872"/>
      <c r="L57" s="1873"/>
      <c r="M57" s="1873"/>
      <c r="N57" s="1873"/>
      <c r="O57" s="1873"/>
      <c r="P57" s="1873"/>
      <c r="Q57" s="1873"/>
    </row>
    <row r="58" spans="1:17" s="1467" customFormat="1" ht="52.5" customHeight="1">
      <c r="A58" s="1874">
        <v>54</v>
      </c>
      <c r="B58" s="1873">
        <v>54</v>
      </c>
      <c r="C58" s="383" t="s">
        <v>1302</v>
      </c>
      <c r="D58" s="374" t="s">
        <v>1246</v>
      </c>
      <c r="E58" s="383">
        <v>1999</v>
      </c>
      <c r="F58" s="1873">
        <v>10</v>
      </c>
      <c r="G58" s="1875" t="s">
        <v>2070</v>
      </c>
      <c r="H58" s="392">
        <v>8</v>
      </c>
      <c r="I58" s="1468">
        <v>0</v>
      </c>
      <c r="J58" s="1468" t="s">
        <v>1285</v>
      </c>
      <c r="K58" s="1872"/>
      <c r="L58" s="1873"/>
      <c r="M58" s="1873"/>
      <c r="N58" s="1873"/>
      <c r="O58" s="1468"/>
      <c r="P58" s="1873"/>
      <c r="Q58" s="1873"/>
    </row>
    <row r="59" spans="1:17" s="1467" customFormat="1" ht="30.75" customHeight="1">
      <c r="A59" s="1874">
        <v>55</v>
      </c>
      <c r="B59" s="1873">
        <v>55</v>
      </c>
      <c r="C59" s="383" t="s">
        <v>1303</v>
      </c>
      <c r="D59" s="374" t="s">
        <v>1288</v>
      </c>
      <c r="E59" s="383">
        <v>1998</v>
      </c>
      <c r="F59" s="1873">
        <v>10</v>
      </c>
      <c r="G59" s="1875" t="s">
        <v>2070</v>
      </c>
      <c r="H59" s="392">
        <v>19</v>
      </c>
      <c r="I59" s="1468">
        <v>0</v>
      </c>
      <c r="J59" s="1468" t="s">
        <v>1285</v>
      </c>
      <c r="K59" s="1872"/>
      <c r="L59" s="1873"/>
      <c r="M59" s="1873"/>
      <c r="N59" s="1873"/>
      <c r="O59" s="1873"/>
      <c r="P59" s="1873"/>
      <c r="Q59" s="1873"/>
    </row>
    <row r="60" spans="1:17" s="1467" customFormat="1" ht="47.25">
      <c r="A60" s="1874">
        <v>56</v>
      </c>
      <c r="B60" s="1873">
        <v>56</v>
      </c>
      <c r="C60" s="383" t="s">
        <v>1304</v>
      </c>
      <c r="D60" s="374" t="s">
        <v>1288</v>
      </c>
      <c r="E60" s="383">
        <v>1993</v>
      </c>
      <c r="F60" s="1873">
        <v>10</v>
      </c>
      <c r="G60" s="1875" t="s">
        <v>2070</v>
      </c>
      <c r="H60" s="392">
        <v>19</v>
      </c>
      <c r="I60" s="1468">
        <v>4</v>
      </c>
      <c r="J60" s="1468">
        <v>48</v>
      </c>
      <c r="K60" s="1872"/>
      <c r="L60" s="1873"/>
      <c r="M60" s="401"/>
      <c r="N60" s="374"/>
      <c r="O60" s="1468"/>
      <c r="P60" s="1873"/>
      <c r="Q60" s="1873"/>
    </row>
    <row r="61" spans="1:17" s="1467" customFormat="1" ht="51" customHeight="1">
      <c r="A61" s="1874">
        <v>57</v>
      </c>
      <c r="B61" s="1873">
        <v>57</v>
      </c>
      <c r="C61" s="383" t="s">
        <v>1303</v>
      </c>
      <c r="D61" s="374" t="s">
        <v>1288</v>
      </c>
      <c r="E61" s="383">
        <v>1999</v>
      </c>
      <c r="F61" s="1873">
        <v>10</v>
      </c>
      <c r="G61" s="1875" t="s">
        <v>2070</v>
      </c>
      <c r="H61" s="392">
        <v>19</v>
      </c>
      <c r="I61" s="1468">
        <v>1.08</v>
      </c>
      <c r="J61" s="1468">
        <v>13</v>
      </c>
      <c r="K61" s="1872"/>
      <c r="L61" s="1873"/>
      <c r="M61" s="1873"/>
      <c r="N61" s="1873"/>
      <c r="O61" s="1468"/>
      <c r="P61" s="1873"/>
      <c r="Q61" s="1873"/>
    </row>
    <row r="62" spans="1:17" s="1467" customFormat="1" ht="30.75" customHeight="1">
      <c r="A62" s="1874">
        <v>58</v>
      </c>
      <c r="B62" s="1873">
        <v>58</v>
      </c>
      <c r="C62" s="383" t="s">
        <v>1305</v>
      </c>
      <c r="D62" s="374" t="s">
        <v>1306</v>
      </c>
      <c r="E62" s="383">
        <v>1997</v>
      </c>
      <c r="F62" s="1873">
        <v>10</v>
      </c>
      <c r="G62" s="1875" t="s">
        <v>2070</v>
      </c>
      <c r="H62" s="392">
        <v>35</v>
      </c>
      <c r="I62" s="1468">
        <v>0.59</v>
      </c>
      <c r="J62" s="1468">
        <v>7.04</v>
      </c>
      <c r="K62" s="1872"/>
      <c r="L62" s="1873"/>
      <c r="M62" s="1873"/>
      <c r="N62" s="1873"/>
      <c r="O62" s="1873"/>
      <c r="P62" s="1873"/>
      <c r="Q62" s="1873"/>
    </row>
    <row r="63" spans="1:17" s="1467" customFormat="1" ht="30.75" customHeight="1">
      <c r="A63" s="1874">
        <v>59</v>
      </c>
      <c r="B63" s="1873">
        <v>59</v>
      </c>
      <c r="C63" s="374" t="s">
        <v>1307</v>
      </c>
      <c r="D63" s="1873" t="s">
        <v>1308</v>
      </c>
      <c r="E63" s="388" t="s">
        <v>1309</v>
      </c>
      <c r="F63" s="1873">
        <v>10</v>
      </c>
      <c r="G63" s="1875" t="s">
        <v>2071</v>
      </c>
      <c r="H63" s="391">
        <v>25</v>
      </c>
      <c r="I63" s="1468">
        <v>0.72</v>
      </c>
      <c r="J63" s="1468">
        <v>8.6300000000000008</v>
      </c>
      <c r="K63" s="1872"/>
      <c r="L63" s="1873"/>
      <c r="M63" s="1873"/>
      <c r="N63" s="1873"/>
      <c r="O63" s="1873"/>
      <c r="P63" s="1873"/>
      <c r="Q63" s="1873"/>
    </row>
    <row r="64" spans="1:17" s="1467" customFormat="1" ht="30.75" customHeight="1">
      <c r="A64" s="1874">
        <v>60</v>
      </c>
      <c r="B64" s="1873">
        <v>60</v>
      </c>
      <c r="C64" s="374" t="s">
        <v>1310</v>
      </c>
      <c r="D64" s="1884" t="s">
        <v>1311</v>
      </c>
      <c r="E64" s="388" t="s">
        <v>1284</v>
      </c>
      <c r="F64" s="1873">
        <v>10</v>
      </c>
      <c r="G64" s="1875" t="s">
        <v>2071</v>
      </c>
      <c r="H64" s="391">
        <v>29</v>
      </c>
      <c r="I64" s="1468">
        <v>0.88</v>
      </c>
      <c r="J64" s="1468">
        <v>10.57</v>
      </c>
      <c r="K64" s="1872"/>
      <c r="L64" s="1873"/>
      <c r="M64" s="1873"/>
      <c r="N64" s="1873"/>
      <c r="O64" s="1873"/>
      <c r="P64" s="1873"/>
      <c r="Q64" s="1873"/>
    </row>
    <row r="65" spans="1:17" s="1467" customFormat="1" ht="30.75" customHeight="1">
      <c r="A65" s="1874">
        <v>61</v>
      </c>
      <c r="B65" s="1873">
        <v>61</v>
      </c>
      <c r="C65" s="374" t="s">
        <v>1310</v>
      </c>
      <c r="D65" s="1884" t="s">
        <v>1311</v>
      </c>
      <c r="E65" s="388" t="s">
        <v>1312</v>
      </c>
      <c r="F65" s="1873">
        <v>10</v>
      </c>
      <c r="G65" s="1875" t="s">
        <v>2071</v>
      </c>
      <c r="H65" s="391">
        <v>29</v>
      </c>
      <c r="I65" s="1468">
        <v>0</v>
      </c>
      <c r="J65" s="1468">
        <v>0</v>
      </c>
      <c r="K65" s="1872"/>
      <c r="L65" s="1873"/>
      <c r="M65" s="1873"/>
      <c r="N65" s="1873"/>
      <c r="O65" s="1873"/>
      <c r="P65" s="1873"/>
      <c r="Q65" s="1873"/>
    </row>
    <row r="66" spans="1:17" s="1467" customFormat="1" ht="30.75" customHeight="1">
      <c r="A66" s="1874">
        <v>62</v>
      </c>
      <c r="B66" s="1873">
        <v>62</v>
      </c>
      <c r="C66" s="374" t="s">
        <v>1313</v>
      </c>
      <c r="D66" s="1884" t="s">
        <v>1311</v>
      </c>
      <c r="E66" s="388" t="s">
        <v>1314</v>
      </c>
      <c r="F66" s="1873">
        <v>10</v>
      </c>
      <c r="G66" s="1875" t="s">
        <v>2071</v>
      </c>
      <c r="H66" s="391">
        <v>29</v>
      </c>
      <c r="I66" s="1468">
        <v>0.04</v>
      </c>
      <c r="J66" s="1468">
        <v>0.48</v>
      </c>
      <c r="K66" s="1872"/>
      <c r="L66" s="1873"/>
      <c r="M66" s="1873"/>
      <c r="N66" s="1873"/>
      <c r="O66" s="1873"/>
      <c r="P66" s="1873"/>
      <c r="Q66" s="1873"/>
    </row>
    <row r="67" spans="1:17" s="1467" customFormat="1" ht="30.75" customHeight="1">
      <c r="A67" s="1874">
        <v>63</v>
      </c>
      <c r="B67" s="1873">
        <v>63</v>
      </c>
      <c r="C67" s="374" t="s">
        <v>1315</v>
      </c>
      <c r="D67" s="1884" t="s">
        <v>1316</v>
      </c>
      <c r="E67" s="388" t="s">
        <v>1317</v>
      </c>
      <c r="F67" s="1873">
        <v>10</v>
      </c>
      <c r="G67" s="1875" t="s">
        <v>2071</v>
      </c>
      <c r="H67" s="391">
        <v>32</v>
      </c>
      <c r="I67" s="1468">
        <v>0.11</v>
      </c>
      <c r="J67" s="1468">
        <v>1.37</v>
      </c>
      <c r="K67" s="1872"/>
      <c r="L67" s="1873"/>
      <c r="M67" s="1873"/>
      <c r="N67" s="1873"/>
      <c r="O67" s="1873"/>
      <c r="P67" s="1873"/>
      <c r="Q67" s="1873"/>
    </row>
    <row r="68" spans="1:17" s="1467" customFormat="1" ht="30.75" customHeight="1">
      <c r="A68" s="1874">
        <v>64</v>
      </c>
      <c r="B68" s="1873">
        <v>64</v>
      </c>
      <c r="C68" s="374" t="s">
        <v>1318</v>
      </c>
      <c r="D68" s="1884" t="s">
        <v>1319</v>
      </c>
      <c r="E68" s="388" t="s">
        <v>1320</v>
      </c>
      <c r="F68" s="1873">
        <v>10</v>
      </c>
      <c r="G68" s="1875" t="s">
        <v>2071</v>
      </c>
      <c r="H68" s="391">
        <v>32</v>
      </c>
      <c r="I68" s="1468">
        <v>2.3199999999999998</v>
      </c>
      <c r="J68" s="1468">
        <v>27.86</v>
      </c>
      <c r="K68" s="1872"/>
      <c r="L68" s="1873"/>
      <c r="M68" s="1873"/>
      <c r="N68" s="1873"/>
      <c r="O68" s="1873"/>
      <c r="P68" s="1873"/>
      <c r="Q68" s="1873"/>
    </row>
    <row r="69" spans="1:17" s="1467" customFormat="1" ht="30.75" customHeight="1">
      <c r="A69" s="1874">
        <v>65</v>
      </c>
      <c r="B69" s="1873">
        <v>65</v>
      </c>
      <c r="C69" s="374" t="s">
        <v>1321</v>
      </c>
      <c r="D69" s="1873" t="s">
        <v>1308</v>
      </c>
      <c r="E69" s="388" t="s">
        <v>1284</v>
      </c>
      <c r="F69" s="1873">
        <v>10</v>
      </c>
      <c r="G69" s="1875" t="s">
        <v>2071</v>
      </c>
      <c r="H69" s="391">
        <v>27</v>
      </c>
      <c r="I69" s="1468">
        <v>0.14000000000000001</v>
      </c>
      <c r="J69" s="1468">
        <v>1.74</v>
      </c>
      <c r="K69" s="1872"/>
      <c r="L69" s="1873"/>
      <c r="M69" s="1873"/>
      <c r="N69" s="1873"/>
      <c r="O69" s="1468"/>
      <c r="P69" s="1873"/>
      <c r="Q69" s="1873"/>
    </row>
    <row r="70" spans="1:17" s="1471" customFormat="1" ht="31.5">
      <c r="A70" s="1470">
        <v>66</v>
      </c>
      <c r="B70" s="1873">
        <v>66</v>
      </c>
      <c r="C70" s="374" t="s">
        <v>1322</v>
      </c>
      <c r="D70" s="1873" t="s">
        <v>1308</v>
      </c>
      <c r="E70" s="388" t="s">
        <v>1309</v>
      </c>
      <c r="F70" s="1873">
        <v>10</v>
      </c>
      <c r="G70" s="1875" t="s">
        <v>2071</v>
      </c>
      <c r="H70" s="391">
        <v>25</v>
      </c>
      <c r="I70" s="1468">
        <v>1.23</v>
      </c>
      <c r="J70" s="1468">
        <v>14.8</v>
      </c>
      <c r="K70" s="1872"/>
      <c r="L70" s="1873"/>
      <c r="M70" s="401"/>
      <c r="N70" s="374"/>
      <c r="O70" s="1468"/>
      <c r="P70" s="1873"/>
      <c r="Q70" s="1873"/>
    </row>
    <row r="71" spans="1:17" s="1467" customFormat="1" ht="30.75" customHeight="1">
      <c r="A71" s="1874">
        <v>67</v>
      </c>
      <c r="B71" s="1873">
        <v>67</v>
      </c>
      <c r="C71" s="374" t="s">
        <v>1323</v>
      </c>
      <c r="D71" s="1884" t="s">
        <v>1324</v>
      </c>
      <c r="E71" s="388" t="s">
        <v>1298</v>
      </c>
      <c r="F71" s="1873">
        <v>10</v>
      </c>
      <c r="G71" s="1875" t="s">
        <v>2071</v>
      </c>
      <c r="H71" s="391">
        <v>40</v>
      </c>
      <c r="I71" s="1468">
        <v>0.3</v>
      </c>
      <c r="J71" s="1468">
        <v>3.58</v>
      </c>
      <c r="K71" s="1872"/>
      <c r="L71" s="1873"/>
      <c r="M71" s="1873"/>
      <c r="N71" s="1873"/>
      <c r="O71" s="1468"/>
      <c r="P71" s="1873"/>
      <c r="Q71" s="1873"/>
    </row>
    <row r="72" spans="1:17" s="1467" customFormat="1" ht="30.75" customHeight="1">
      <c r="A72" s="1874">
        <v>68</v>
      </c>
      <c r="B72" s="1873">
        <v>68</v>
      </c>
      <c r="C72" s="374" t="s">
        <v>1322</v>
      </c>
      <c r="D72" s="1873" t="s">
        <v>1308</v>
      </c>
      <c r="E72" s="388" t="s">
        <v>1325</v>
      </c>
      <c r="F72" s="1873">
        <v>10</v>
      </c>
      <c r="G72" s="1875" t="s">
        <v>2071</v>
      </c>
      <c r="H72" s="391">
        <v>29</v>
      </c>
      <c r="I72" s="1468">
        <v>0</v>
      </c>
      <c r="J72" s="1468">
        <v>0</v>
      </c>
      <c r="K72" s="1872"/>
      <c r="L72" s="1873"/>
      <c r="M72" s="1873"/>
      <c r="N72" s="1873"/>
      <c r="O72" s="1873"/>
      <c r="P72" s="1873"/>
      <c r="Q72" s="1873"/>
    </row>
    <row r="73" spans="1:17" s="1467" customFormat="1" ht="30.75" customHeight="1">
      <c r="A73" s="1874">
        <v>69</v>
      </c>
      <c r="B73" s="1873">
        <v>69</v>
      </c>
      <c r="C73" s="374" t="s">
        <v>1326</v>
      </c>
      <c r="D73" s="1884" t="s">
        <v>1327</v>
      </c>
      <c r="E73" s="388" t="s">
        <v>1328</v>
      </c>
      <c r="F73" s="1873">
        <v>10</v>
      </c>
      <c r="G73" s="1875" t="s">
        <v>2071</v>
      </c>
      <c r="H73" s="391">
        <v>19</v>
      </c>
      <c r="I73" s="1468">
        <v>0.41</v>
      </c>
      <c r="J73" s="1468">
        <v>4.96</v>
      </c>
      <c r="K73" s="1872"/>
      <c r="L73" s="1873"/>
      <c r="M73" s="1873"/>
      <c r="N73" s="1873"/>
      <c r="O73" s="1873"/>
      <c r="P73" s="1873"/>
      <c r="Q73" s="1873"/>
    </row>
    <row r="74" spans="1:17" s="1471" customFormat="1" ht="30.75" customHeight="1">
      <c r="A74" s="1470">
        <v>70</v>
      </c>
      <c r="B74" s="1873">
        <v>70</v>
      </c>
      <c r="C74" s="374" t="s">
        <v>1329</v>
      </c>
      <c r="D74" s="1873" t="s">
        <v>1327</v>
      </c>
      <c r="E74" s="388" t="s">
        <v>1330</v>
      </c>
      <c r="F74" s="1873">
        <v>10</v>
      </c>
      <c r="G74" s="1875" t="s">
        <v>2071</v>
      </c>
      <c r="H74" s="391">
        <v>18</v>
      </c>
      <c r="I74" s="1468">
        <v>0</v>
      </c>
      <c r="J74" s="1468">
        <v>0</v>
      </c>
      <c r="K74" s="1872"/>
      <c r="L74" s="1873"/>
      <c r="M74" s="1873"/>
      <c r="N74" s="1873"/>
      <c r="O74" s="1469"/>
      <c r="P74" s="1873"/>
      <c r="Q74" s="1873"/>
    </row>
    <row r="75" spans="1:17" s="1467" customFormat="1" ht="30.75" customHeight="1">
      <c r="A75" s="1874">
        <v>71</v>
      </c>
      <c r="B75" s="1873">
        <v>71</v>
      </c>
      <c r="C75" s="374" t="s">
        <v>1331</v>
      </c>
      <c r="D75" s="1884" t="s">
        <v>1248</v>
      </c>
      <c r="E75" s="388" t="s">
        <v>1332</v>
      </c>
      <c r="F75" s="1873">
        <v>10</v>
      </c>
      <c r="G75" s="1875" t="s">
        <v>2071</v>
      </c>
      <c r="H75" s="391">
        <v>26</v>
      </c>
      <c r="I75" s="1468">
        <v>0.33</v>
      </c>
      <c r="J75" s="1468">
        <v>3.97</v>
      </c>
      <c r="K75" s="1872"/>
      <c r="L75" s="1873"/>
      <c r="M75" s="1873"/>
      <c r="N75" s="1873"/>
      <c r="O75" s="1873"/>
      <c r="P75" s="1873"/>
      <c r="Q75" s="1873"/>
    </row>
    <row r="76" spans="1:17" s="1467" customFormat="1" ht="30.75" customHeight="1">
      <c r="A76" s="1874">
        <v>72</v>
      </c>
      <c r="B76" s="1873">
        <v>72</v>
      </c>
      <c r="C76" s="374" t="s">
        <v>1322</v>
      </c>
      <c r="D76" s="1884" t="s">
        <v>1248</v>
      </c>
      <c r="E76" s="388" t="s">
        <v>1309</v>
      </c>
      <c r="F76" s="1873">
        <v>10</v>
      </c>
      <c r="G76" s="1875" t="s">
        <v>2071</v>
      </c>
      <c r="H76" s="391">
        <v>25</v>
      </c>
      <c r="I76" s="1468">
        <v>0.95</v>
      </c>
      <c r="J76" s="1468">
        <v>11.36</v>
      </c>
      <c r="K76" s="1872"/>
      <c r="L76" s="1873"/>
      <c r="M76" s="1873"/>
      <c r="N76" s="1873"/>
      <c r="O76" s="1873"/>
      <c r="P76" s="1873"/>
      <c r="Q76" s="1873"/>
    </row>
    <row r="77" spans="1:17" s="1467" customFormat="1" ht="30.75" customHeight="1">
      <c r="A77" s="1874">
        <v>73</v>
      </c>
      <c r="B77" s="1873">
        <v>73</v>
      </c>
      <c r="C77" s="374" t="s">
        <v>1333</v>
      </c>
      <c r="D77" s="1884" t="s">
        <v>1248</v>
      </c>
      <c r="E77" s="388" t="s">
        <v>1314</v>
      </c>
      <c r="F77" s="1873">
        <v>10</v>
      </c>
      <c r="G77" s="1875" t="s">
        <v>2071</v>
      </c>
      <c r="H77" s="391">
        <v>28</v>
      </c>
      <c r="I77" s="1468">
        <v>0</v>
      </c>
      <c r="J77" s="1468">
        <v>0</v>
      </c>
      <c r="K77" s="1872"/>
      <c r="L77" s="1873"/>
      <c r="M77" s="1873"/>
      <c r="N77" s="1873"/>
      <c r="O77" s="1873"/>
      <c r="P77" s="1873"/>
      <c r="Q77" s="1873"/>
    </row>
    <row r="78" spans="1:17" s="1467" customFormat="1" ht="30.75" customHeight="1">
      <c r="A78" s="1874">
        <v>74</v>
      </c>
      <c r="B78" s="1873">
        <v>74</v>
      </c>
      <c r="C78" s="374" t="s">
        <v>1334</v>
      </c>
      <c r="D78" s="1884" t="s">
        <v>1335</v>
      </c>
      <c r="E78" s="388" t="s">
        <v>1330</v>
      </c>
      <c r="F78" s="1873">
        <v>10</v>
      </c>
      <c r="G78" s="1875" t="s">
        <v>2071</v>
      </c>
      <c r="H78" s="391">
        <v>8</v>
      </c>
      <c r="I78" s="1468">
        <v>0</v>
      </c>
      <c r="J78" s="1468">
        <v>0</v>
      </c>
      <c r="K78" s="1872"/>
      <c r="L78" s="1873"/>
      <c r="M78" s="1873"/>
      <c r="N78" s="1873"/>
      <c r="O78" s="1873"/>
      <c r="P78" s="1873"/>
      <c r="Q78" s="1873"/>
    </row>
    <row r="79" spans="1:17" s="1467" customFormat="1" ht="30.75" customHeight="1">
      <c r="A79" s="1874">
        <v>75</v>
      </c>
      <c r="B79" s="1873">
        <v>75</v>
      </c>
      <c r="C79" s="374" t="s">
        <v>1336</v>
      </c>
      <c r="D79" s="1884" t="s">
        <v>1335</v>
      </c>
      <c r="E79" s="388" t="s">
        <v>1337</v>
      </c>
      <c r="F79" s="1873">
        <v>10</v>
      </c>
      <c r="G79" s="1875" t="s">
        <v>2071</v>
      </c>
      <c r="H79" s="391">
        <v>9</v>
      </c>
      <c r="I79" s="1468">
        <v>0</v>
      </c>
      <c r="J79" s="1468">
        <v>0</v>
      </c>
      <c r="K79" s="1872"/>
      <c r="L79" s="1873"/>
      <c r="M79" s="1873"/>
      <c r="N79" s="1873"/>
      <c r="O79" s="1873"/>
      <c r="P79" s="1873"/>
      <c r="Q79" s="1873"/>
    </row>
    <row r="80" spans="1:17" s="1467" customFormat="1" ht="30.75" customHeight="1">
      <c r="A80" s="1874">
        <v>76</v>
      </c>
      <c r="B80" s="1873">
        <v>76</v>
      </c>
      <c r="C80" s="374" t="s">
        <v>1338</v>
      </c>
      <c r="D80" s="1884" t="s">
        <v>1335</v>
      </c>
      <c r="E80" s="388" t="s">
        <v>1317</v>
      </c>
      <c r="F80" s="1873">
        <v>10</v>
      </c>
      <c r="G80" s="1875" t="s">
        <v>2071</v>
      </c>
      <c r="H80" s="391">
        <v>12</v>
      </c>
      <c r="I80" s="1468">
        <v>0.38</v>
      </c>
      <c r="J80" s="1468">
        <v>4.58</v>
      </c>
      <c r="K80" s="1872"/>
      <c r="L80" s="1873"/>
      <c r="M80" s="1873"/>
      <c r="N80" s="1873"/>
      <c r="O80" s="1873"/>
      <c r="P80" s="1873"/>
      <c r="Q80" s="1873"/>
    </row>
    <row r="81" spans="1:17" s="1467" customFormat="1" ht="30.75" customHeight="1">
      <c r="A81" s="1874">
        <v>77</v>
      </c>
      <c r="B81" s="1873">
        <v>77</v>
      </c>
      <c r="C81" s="374" t="s">
        <v>1339</v>
      </c>
      <c r="D81" s="1873" t="s">
        <v>1327</v>
      </c>
      <c r="E81" s="388" t="s">
        <v>1340</v>
      </c>
      <c r="F81" s="1873">
        <v>10</v>
      </c>
      <c r="G81" s="1875" t="s">
        <v>2071</v>
      </c>
      <c r="H81" s="391">
        <v>17</v>
      </c>
      <c r="I81" s="1468">
        <v>0</v>
      </c>
      <c r="J81" s="1468">
        <v>0</v>
      </c>
      <c r="K81" s="1872"/>
      <c r="L81" s="1873"/>
      <c r="M81" s="1873"/>
      <c r="N81" s="1873"/>
      <c r="O81" s="1873"/>
      <c r="P81" s="1873"/>
      <c r="Q81" s="1873"/>
    </row>
    <row r="82" spans="1:17" s="1467" customFormat="1" ht="30.75" customHeight="1">
      <c r="A82" s="1874">
        <v>78</v>
      </c>
      <c r="B82" s="1873">
        <v>78</v>
      </c>
      <c r="C82" s="374" t="s">
        <v>1341</v>
      </c>
      <c r="D82" s="1884" t="s">
        <v>1342</v>
      </c>
      <c r="E82" s="388" t="s">
        <v>1284</v>
      </c>
      <c r="F82" s="1873">
        <v>10</v>
      </c>
      <c r="G82" s="1875" t="s">
        <v>2071</v>
      </c>
      <c r="H82" s="391"/>
      <c r="I82" s="1468">
        <v>0</v>
      </c>
      <c r="J82" s="1468">
        <v>0</v>
      </c>
      <c r="K82" s="1872"/>
      <c r="L82" s="1873"/>
      <c r="M82" s="1873"/>
      <c r="N82" s="1873"/>
      <c r="O82" s="1873"/>
      <c r="P82" s="1873"/>
      <c r="Q82" s="1873"/>
    </row>
    <row r="83" spans="1:17" s="1467" customFormat="1" ht="30.75" customHeight="1">
      <c r="A83" s="1874">
        <v>79</v>
      </c>
      <c r="B83" s="1873">
        <v>79</v>
      </c>
      <c r="C83" s="374" t="s">
        <v>1341</v>
      </c>
      <c r="D83" s="1884" t="s">
        <v>1342</v>
      </c>
      <c r="E83" s="388" t="s">
        <v>1284</v>
      </c>
      <c r="F83" s="1873">
        <v>10</v>
      </c>
      <c r="G83" s="1875" t="s">
        <v>2071</v>
      </c>
      <c r="H83" s="391"/>
      <c r="I83" s="1468">
        <v>0</v>
      </c>
      <c r="J83" s="1468">
        <v>0</v>
      </c>
      <c r="K83" s="1872"/>
      <c r="L83" s="1873"/>
      <c r="M83" s="1873"/>
      <c r="N83" s="1873"/>
      <c r="O83" s="1873"/>
      <c r="P83" s="1873"/>
      <c r="Q83" s="1873"/>
    </row>
    <row r="84" spans="1:17" s="1467" customFormat="1" ht="30.75" customHeight="1">
      <c r="A84" s="1874">
        <v>80</v>
      </c>
      <c r="B84" s="1873">
        <v>80</v>
      </c>
      <c r="C84" s="374" t="s">
        <v>1341</v>
      </c>
      <c r="D84" s="1884" t="s">
        <v>1342</v>
      </c>
      <c r="E84" s="388" t="s">
        <v>1312</v>
      </c>
      <c r="F84" s="1873">
        <v>10</v>
      </c>
      <c r="G84" s="1875" t="s">
        <v>2071</v>
      </c>
      <c r="H84" s="391"/>
      <c r="I84" s="1468">
        <v>0</v>
      </c>
      <c r="J84" s="1468">
        <v>0</v>
      </c>
      <c r="K84" s="1872"/>
      <c r="L84" s="1873"/>
      <c r="M84" s="1873"/>
      <c r="N84" s="1873"/>
      <c r="O84" s="1873"/>
      <c r="P84" s="1873"/>
      <c r="Q84" s="1873"/>
    </row>
    <row r="85" spans="1:17" s="1467" customFormat="1" ht="30.75" customHeight="1">
      <c r="A85" s="1874">
        <v>81</v>
      </c>
      <c r="B85" s="1873">
        <v>81</v>
      </c>
      <c r="C85" s="374" t="s">
        <v>1343</v>
      </c>
      <c r="D85" s="1884" t="s">
        <v>1342</v>
      </c>
      <c r="E85" s="388" t="s">
        <v>1284</v>
      </c>
      <c r="F85" s="1873">
        <v>10</v>
      </c>
      <c r="G85" s="1875" t="s">
        <v>2071</v>
      </c>
      <c r="H85" s="391"/>
      <c r="I85" s="1468">
        <v>0</v>
      </c>
      <c r="J85" s="1468">
        <v>0</v>
      </c>
      <c r="K85" s="1872"/>
      <c r="L85" s="1873"/>
      <c r="M85" s="1873"/>
      <c r="N85" s="1873"/>
      <c r="O85" s="1873"/>
      <c r="P85" s="1873"/>
      <c r="Q85" s="1873"/>
    </row>
    <row r="86" spans="1:17" s="1467" customFormat="1" ht="30.75" customHeight="1">
      <c r="A86" s="1874">
        <v>82</v>
      </c>
      <c r="B86" s="1873">
        <v>82</v>
      </c>
      <c r="C86" s="374" t="s">
        <v>1343</v>
      </c>
      <c r="D86" s="1884" t="s">
        <v>1342</v>
      </c>
      <c r="E86" s="388" t="s">
        <v>1332</v>
      </c>
      <c r="F86" s="1873">
        <v>10</v>
      </c>
      <c r="G86" s="1875" t="s">
        <v>2071</v>
      </c>
      <c r="H86" s="391"/>
      <c r="I86" s="1468">
        <v>0</v>
      </c>
      <c r="J86" s="1468">
        <v>0</v>
      </c>
      <c r="K86" s="1872"/>
      <c r="L86" s="1873"/>
      <c r="M86" s="1873"/>
      <c r="N86" s="1873"/>
      <c r="O86" s="1873"/>
      <c r="P86" s="1873"/>
      <c r="Q86" s="1873"/>
    </row>
    <row r="87" spans="1:17" s="1467" customFormat="1" ht="30.75" customHeight="1">
      <c r="A87" s="1874">
        <v>83</v>
      </c>
      <c r="B87" s="1873">
        <v>83</v>
      </c>
      <c r="C87" s="374" t="s">
        <v>1343</v>
      </c>
      <c r="D87" s="1884" t="s">
        <v>1342</v>
      </c>
      <c r="E87" s="388" t="s">
        <v>1332</v>
      </c>
      <c r="F87" s="1873">
        <v>10</v>
      </c>
      <c r="G87" s="1875" t="s">
        <v>2071</v>
      </c>
      <c r="H87" s="391"/>
      <c r="I87" s="1468">
        <v>0</v>
      </c>
      <c r="J87" s="1468"/>
      <c r="K87" s="1872"/>
      <c r="L87" s="1873"/>
      <c r="M87" s="1873"/>
      <c r="N87" s="1873"/>
      <c r="O87" s="1873"/>
      <c r="P87" s="1873"/>
      <c r="Q87" s="1873"/>
    </row>
    <row r="88" spans="1:17" s="1467" customFormat="1" ht="30.75" customHeight="1">
      <c r="A88" s="1874">
        <v>84</v>
      </c>
      <c r="B88" s="1873">
        <v>84</v>
      </c>
      <c r="C88" s="374" t="s">
        <v>1344</v>
      </c>
      <c r="D88" s="1884" t="s">
        <v>1342</v>
      </c>
      <c r="E88" s="388" t="s">
        <v>1284</v>
      </c>
      <c r="F88" s="1873">
        <v>10</v>
      </c>
      <c r="G88" s="1875" t="s">
        <v>2071</v>
      </c>
      <c r="H88" s="391"/>
      <c r="I88" s="1468">
        <v>0</v>
      </c>
      <c r="J88" s="1468">
        <v>0</v>
      </c>
      <c r="K88" s="1872"/>
      <c r="L88" s="1873"/>
      <c r="M88" s="1873"/>
      <c r="N88" s="1873"/>
      <c r="O88" s="1873"/>
      <c r="P88" s="1873"/>
      <c r="Q88" s="1873"/>
    </row>
    <row r="89" spans="1:17" s="1467" customFormat="1" ht="30.75" customHeight="1">
      <c r="A89" s="1874">
        <v>85</v>
      </c>
      <c r="B89" s="1873">
        <v>85</v>
      </c>
      <c r="C89" s="374" t="s">
        <v>1345</v>
      </c>
      <c r="D89" s="1884" t="s">
        <v>1342</v>
      </c>
      <c r="E89" s="388" t="s">
        <v>1346</v>
      </c>
      <c r="F89" s="1873">
        <v>10</v>
      </c>
      <c r="G89" s="1875" t="s">
        <v>2071</v>
      </c>
      <c r="H89" s="391"/>
      <c r="I89" s="1468">
        <v>0</v>
      </c>
      <c r="J89" s="1468">
        <v>0</v>
      </c>
      <c r="K89" s="1872"/>
      <c r="L89" s="1873"/>
      <c r="M89" s="1873"/>
      <c r="N89" s="1873"/>
      <c r="O89" s="1873"/>
      <c r="P89" s="1873"/>
      <c r="Q89" s="1873"/>
    </row>
    <row r="90" spans="1:17" s="1467" customFormat="1" ht="30.75" customHeight="1">
      <c r="A90" s="1874">
        <v>86</v>
      </c>
      <c r="B90" s="1873">
        <v>86</v>
      </c>
      <c r="C90" s="374" t="s">
        <v>1345</v>
      </c>
      <c r="D90" s="1884" t="s">
        <v>1342</v>
      </c>
      <c r="E90" s="388" t="s">
        <v>1284</v>
      </c>
      <c r="F90" s="1873">
        <v>10</v>
      </c>
      <c r="G90" s="1875" t="s">
        <v>2071</v>
      </c>
      <c r="H90" s="391"/>
      <c r="I90" s="1468">
        <v>2.75</v>
      </c>
      <c r="J90" s="1468">
        <v>32.979999999999997</v>
      </c>
      <c r="K90" s="1872"/>
      <c r="L90" s="1873"/>
      <c r="M90" s="1873"/>
      <c r="N90" s="1873"/>
      <c r="O90" s="1468"/>
      <c r="P90" s="1873"/>
      <c r="Q90" s="1468"/>
    </row>
    <row r="91" spans="1:17" s="1467" customFormat="1" ht="30.75" customHeight="1">
      <c r="A91" s="1874">
        <v>87</v>
      </c>
      <c r="B91" s="1873">
        <v>87</v>
      </c>
      <c r="C91" s="374" t="s">
        <v>1345</v>
      </c>
      <c r="D91" s="1884" t="s">
        <v>1342</v>
      </c>
      <c r="E91" s="388" t="s">
        <v>1346</v>
      </c>
      <c r="F91" s="1873">
        <v>10</v>
      </c>
      <c r="G91" s="1875" t="s">
        <v>2071</v>
      </c>
      <c r="H91" s="391"/>
      <c r="I91" s="1468">
        <v>0</v>
      </c>
      <c r="J91" s="1468">
        <v>0</v>
      </c>
      <c r="K91" s="1872"/>
      <c r="L91" s="1873"/>
      <c r="M91" s="1873"/>
      <c r="N91" s="1873"/>
      <c r="O91" s="1873"/>
      <c r="P91" s="1873"/>
      <c r="Q91" s="1873"/>
    </row>
    <row r="92" spans="1:17" s="1467" customFormat="1" ht="30.75" customHeight="1">
      <c r="A92" s="1874">
        <v>88</v>
      </c>
      <c r="B92" s="1873">
        <v>88</v>
      </c>
      <c r="C92" s="374" t="s">
        <v>1345</v>
      </c>
      <c r="D92" s="1884" t="s">
        <v>1342</v>
      </c>
      <c r="E92" s="388" t="s">
        <v>1346</v>
      </c>
      <c r="F92" s="1873">
        <v>10</v>
      </c>
      <c r="G92" s="1875" t="s">
        <v>2071</v>
      </c>
      <c r="H92" s="391"/>
      <c r="I92" s="1468">
        <v>1.45</v>
      </c>
      <c r="J92" s="1468">
        <v>17.37</v>
      </c>
      <c r="K92" s="1872"/>
      <c r="L92" s="1873"/>
      <c r="M92" s="1873"/>
      <c r="N92" s="1873"/>
      <c r="O92" s="1873"/>
      <c r="P92" s="1873"/>
      <c r="Q92" s="1873"/>
    </row>
    <row r="93" spans="1:17" s="1467" customFormat="1" ht="30.75" customHeight="1">
      <c r="A93" s="1874">
        <v>89</v>
      </c>
      <c r="B93" s="1873">
        <v>89</v>
      </c>
      <c r="C93" s="374" t="s">
        <v>1347</v>
      </c>
      <c r="D93" s="1884" t="s">
        <v>1348</v>
      </c>
      <c r="E93" s="388" t="s">
        <v>1309</v>
      </c>
      <c r="F93" s="1873">
        <v>10</v>
      </c>
      <c r="G93" s="1875" t="s">
        <v>2071</v>
      </c>
      <c r="H93" s="391"/>
      <c r="I93" s="1468">
        <v>0.01</v>
      </c>
      <c r="J93" s="1468">
        <v>0.06</v>
      </c>
      <c r="K93" s="1872"/>
      <c r="L93" s="1873"/>
      <c r="M93" s="1873"/>
      <c r="N93" s="1873"/>
      <c r="O93" s="1873"/>
      <c r="P93" s="1873"/>
      <c r="Q93" s="1873"/>
    </row>
    <row r="94" spans="1:17" s="1467" customFormat="1" ht="30.75" customHeight="1">
      <c r="A94" s="1874">
        <v>90</v>
      </c>
      <c r="B94" s="1873">
        <v>90</v>
      </c>
      <c r="C94" s="374" t="s">
        <v>1349</v>
      </c>
      <c r="D94" s="1884" t="s">
        <v>1348</v>
      </c>
      <c r="E94" s="388" t="s">
        <v>1309</v>
      </c>
      <c r="F94" s="1873">
        <v>10</v>
      </c>
      <c r="G94" s="1875" t="s">
        <v>2071</v>
      </c>
      <c r="H94" s="391"/>
      <c r="I94" s="1468">
        <v>0.26</v>
      </c>
      <c r="J94" s="1468">
        <v>3.14</v>
      </c>
      <c r="K94" s="1872"/>
      <c r="L94" s="1873"/>
      <c r="M94" s="1873"/>
      <c r="N94" s="1873"/>
      <c r="O94" s="1873"/>
      <c r="P94" s="1873"/>
      <c r="Q94" s="1468"/>
    </row>
    <row r="95" spans="1:17" s="1467" customFormat="1" ht="30.75" customHeight="1">
      <c r="A95" s="1874">
        <v>91</v>
      </c>
      <c r="B95" s="1873">
        <v>91</v>
      </c>
      <c r="C95" s="374" t="s">
        <v>1350</v>
      </c>
      <c r="D95" s="1884" t="s">
        <v>1348</v>
      </c>
      <c r="E95" s="388" t="s">
        <v>1351</v>
      </c>
      <c r="F95" s="1873">
        <v>10</v>
      </c>
      <c r="G95" s="1875" t="s">
        <v>2071</v>
      </c>
      <c r="H95" s="391"/>
      <c r="I95" s="1468">
        <v>0.01</v>
      </c>
      <c r="J95" s="1468">
        <v>0.06</v>
      </c>
      <c r="K95" s="1872"/>
      <c r="L95" s="1873"/>
      <c r="M95" s="1873"/>
      <c r="N95" s="1873"/>
      <c r="O95" s="1469"/>
      <c r="P95" s="1873"/>
      <c r="Q95" s="1468"/>
    </row>
    <row r="96" spans="1:17" s="1467" customFormat="1" ht="30.75" customHeight="1">
      <c r="A96" s="1874">
        <v>92</v>
      </c>
      <c r="B96" s="1873">
        <v>92</v>
      </c>
      <c r="C96" s="374" t="s">
        <v>1352</v>
      </c>
      <c r="D96" s="1884" t="s">
        <v>1348</v>
      </c>
      <c r="E96" s="388" t="s">
        <v>1284</v>
      </c>
      <c r="F96" s="1873">
        <v>10</v>
      </c>
      <c r="G96" s="1875" t="s">
        <v>2071</v>
      </c>
      <c r="H96" s="391"/>
      <c r="I96" s="1468">
        <v>0.01</v>
      </c>
      <c r="J96" s="1468">
        <v>0.06</v>
      </c>
      <c r="K96" s="1872"/>
      <c r="L96" s="1873"/>
      <c r="M96" s="1873"/>
      <c r="N96" s="1873"/>
      <c r="O96" s="1469"/>
      <c r="P96" s="1873"/>
      <c r="Q96" s="1468"/>
    </row>
    <row r="97" spans="1:17" s="1467" customFormat="1" ht="30.75" customHeight="1">
      <c r="A97" s="1874">
        <v>93</v>
      </c>
      <c r="B97" s="1873">
        <v>93</v>
      </c>
      <c r="C97" s="374" t="s">
        <v>1353</v>
      </c>
      <c r="D97" s="1884" t="s">
        <v>1348</v>
      </c>
      <c r="E97" s="388" t="s">
        <v>1284</v>
      </c>
      <c r="F97" s="1873">
        <v>10</v>
      </c>
      <c r="G97" s="1875" t="s">
        <v>2071</v>
      </c>
      <c r="H97" s="391"/>
      <c r="I97" s="1468">
        <v>0</v>
      </c>
      <c r="J97" s="1468">
        <v>0</v>
      </c>
      <c r="K97" s="1872"/>
      <c r="L97" s="1873"/>
      <c r="M97" s="1873"/>
      <c r="N97" s="1873"/>
      <c r="O97" s="1469"/>
      <c r="P97" s="1873"/>
      <c r="Q97" s="1468"/>
    </row>
    <row r="98" spans="1:17" s="1467" customFormat="1" ht="30.75" customHeight="1">
      <c r="A98" s="1874">
        <v>94</v>
      </c>
      <c r="B98" s="1873">
        <v>94</v>
      </c>
      <c r="C98" s="374" t="s">
        <v>1354</v>
      </c>
      <c r="D98" s="1884" t="s">
        <v>1348</v>
      </c>
      <c r="E98" s="388" t="s">
        <v>1355</v>
      </c>
      <c r="F98" s="1873">
        <v>10</v>
      </c>
      <c r="G98" s="1875" t="s">
        <v>2071</v>
      </c>
      <c r="H98" s="391"/>
      <c r="I98" s="1468">
        <v>0</v>
      </c>
      <c r="J98" s="1468">
        <v>0</v>
      </c>
      <c r="K98" s="1872"/>
      <c r="L98" s="1873"/>
      <c r="M98" s="1873"/>
      <c r="N98" s="1873"/>
      <c r="O98" s="1469"/>
      <c r="P98" s="1873"/>
      <c r="Q98" s="1468"/>
    </row>
    <row r="99" spans="1:17" s="1467" customFormat="1" ht="30.75" customHeight="1">
      <c r="A99" s="1874">
        <v>95</v>
      </c>
      <c r="B99" s="1873">
        <v>95</v>
      </c>
      <c r="C99" s="374" t="s">
        <v>1354</v>
      </c>
      <c r="D99" s="1884" t="s">
        <v>1348</v>
      </c>
      <c r="E99" s="388" t="s">
        <v>1332</v>
      </c>
      <c r="F99" s="1873">
        <v>10</v>
      </c>
      <c r="G99" s="1875" t="s">
        <v>2071</v>
      </c>
      <c r="H99" s="391"/>
      <c r="I99" s="1468">
        <v>0</v>
      </c>
      <c r="J99" s="1468">
        <v>0</v>
      </c>
      <c r="K99" s="1872"/>
      <c r="L99" s="1873"/>
      <c r="M99" s="1873"/>
      <c r="N99" s="1873"/>
      <c r="O99" s="1469"/>
      <c r="P99" s="1873"/>
      <c r="Q99" s="1468"/>
    </row>
    <row r="100" spans="1:17" s="1467" customFormat="1" ht="30.75" customHeight="1">
      <c r="A100" s="1874">
        <v>96</v>
      </c>
      <c r="B100" s="1873">
        <v>96</v>
      </c>
      <c r="C100" s="374" t="s">
        <v>1353</v>
      </c>
      <c r="D100" s="1884" t="s">
        <v>1348</v>
      </c>
      <c r="E100" s="388" t="s">
        <v>1355</v>
      </c>
      <c r="F100" s="1873">
        <v>10</v>
      </c>
      <c r="G100" s="1875" t="s">
        <v>2071</v>
      </c>
      <c r="H100" s="391"/>
      <c r="I100" s="1468">
        <v>0.83</v>
      </c>
      <c r="J100" s="1468">
        <v>9.99</v>
      </c>
      <c r="K100" s="1872"/>
      <c r="L100" s="1873"/>
      <c r="M100" s="1873"/>
      <c r="N100" s="1873"/>
      <c r="O100" s="1469"/>
      <c r="P100" s="1873"/>
      <c r="Q100" s="1468"/>
    </row>
    <row r="101" spans="1:17" s="1467" customFormat="1" ht="30.75" customHeight="1">
      <c r="A101" s="1874">
        <v>97</v>
      </c>
      <c r="B101" s="1873">
        <v>97</v>
      </c>
      <c r="C101" s="383" t="s">
        <v>1315</v>
      </c>
      <c r="D101" s="374" t="s">
        <v>1356</v>
      </c>
      <c r="E101" s="388" t="s">
        <v>1317</v>
      </c>
      <c r="F101" s="1873">
        <v>10</v>
      </c>
      <c r="G101" s="1875" t="s">
        <v>2072</v>
      </c>
      <c r="H101" s="391">
        <v>34</v>
      </c>
      <c r="I101" s="1468">
        <v>0.1</v>
      </c>
      <c r="J101" s="1468">
        <v>1.1399999999999999</v>
      </c>
      <c r="K101" s="1872"/>
      <c r="L101" s="1873"/>
      <c r="M101" s="1873"/>
      <c r="N101" s="1873"/>
      <c r="O101" s="1469"/>
      <c r="P101" s="1873"/>
      <c r="Q101" s="1468"/>
    </row>
    <row r="102" spans="1:17" s="1467" customFormat="1" ht="30.75" customHeight="1">
      <c r="A102" s="1874">
        <v>98</v>
      </c>
      <c r="B102" s="1873">
        <v>98</v>
      </c>
      <c r="C102" s="383" t="s">
        <v>1331</v>
      </c>
      <c r="D102" s="380" t="s">
        <v>1357</v>
      </c>
      <c r="E102" s="388" t="s">
        <v>1314</v>
      </c>
      <c r="F102" s="1873">
        <v>10</v>
      </c>
      <c r="G102" s="1875" t="s">
        <v>2072</v>
      </c>
      <c r="H102" s="391">
        <v>25</v>
      </c>
      <c r="I102" s="1468">
        <v>0.14000000000000001</v>
      </c>
      <c r="J102" s="1468">
        <v>1.68</v>
      </c>
      <c r="K102" s="1872"/>
      <c r="L102" s="1873"/>
      <c r="M102" s="1873"/>
      <c r="N102" s="1873"/>
      <c r="O102" s="1469"/>
      <c r="P102" s="1873"/>
      <c r="Q102" s="1468"/>
    </row>
    <row r="103" spans="1:17" s="1467" customFormat="1" ht="30.75" customHeight="1">
      <c r="A103" s="1874">
        <v>99</v>
      </c>
      <c r="B103" s="1873">
        <v>99</v>
      </c>
      <c r="C103" s="383" t="s">
        <v>1358</v>
      </c>
      <c r="D103" s="374" t="s">
        <v>1359</v>
      </c>
      <c r="E103" s="388" t="s">
        <v>1332</v>
      </c>
      <c r="F103" s="1873">
        <v>10</v>
      </c>
      <c r="G103" s="1875" t="s">
        <v>2072</v>
      </c>
      <c r="H103" s="391">
        <v>31</v>
      </c>
      <c r="I103" s="1468">
        <v>0.06</v>
      </c>
      <c r="J103" s="1468">
        <v>0.72</v>
      </c>
      <c r="K103" s="1872"/>
      <c r="L103" s="1873"/>
      <c r="M103" s="1873"/>
      <c r="N103" s="1873"/>
      <c r="O103" s="1469"/>
      <c r="P103" s="1873"/>
      <c r="Q103" s="1468"/>
    </row>
    <row r="104" spans="1:17" s="1467" customFormat="1" ht="30.75" customHeight="1">
      <c r="A104" s="1874">
        <v>100</v>
      </c>
      <c r="B104" s="1873">
        <v>100</v>
      </c>
      <c r="C104" s="383" t="s">
        <v>1360</v>
      </c>
      <c r="D104" s="380" t="s">
        <v>1357</v>
      </c>
      <c r="E104" s="388" t="s">
        <v>1284</v>
      </c>
      <c r="F104" s="1873">
        <v>10</v>
      </c>
      <c r="G104" s="1875" t="s">
        <v>2072</v>
      </c>
      <c r="H104" s="391">
        <v>31</v>
      </c>
      <c r="I104" s="1468">
        <v>0.03</v>
      </c>
      <c r="J104" s="1468">
        <v>0.38</v>
      </c>
      <c r="K104" s="1872"/>
      <c r="L104" s="1873"/>
      <c r="M104" s="1873"/>
      <c r="N104" s="1873"/>
      <c r="O104" s="1469"/>
      <c r="P104" s="1873"/>
      <c r="Q104" s="1468"/>
    </row>
    <row r="105" spans="1:17" s="1467" customFormat="1" ht="42.75" customHeight="1">
      <c r="A105" s="1874">
        <v>101</v>
      </c>
      <c r="B105" s="1873">
        <v>101</v>
      </c>
      <c r="C105" s="1523" t="s">
        <v>1702</v>
      </c>
      <c r="D105" s="1524" t="s">
        <v>1362</v>
      </c>
      <c r="E105" s="1900" t="s">
        <v>1363</v>
      </c>
      <c r="F105" s="1515">
        <v>10</v>
      </c>
      <c r="G105" s="1519" t="s">
        <v>2072</v>
      </c>
      <c r="H105" s="1893">
        <v>18</v>
      </c>
      <c r="I105" s="1521">
        <v>0</v>
      </c>
      <c r="J105" s="1521">
        <v>0</v>
      </c>
      <c r="K105" s="1522"/>
      <c r="L105" s="1515"/>
      <c r="M105" s="1515"/>
      <c r="N105" s="1515"/>
      <c r="O105" s="1150"/>
      <c r="P105" s="1515"/>
      <c r="Q105" s="1521"/>
    </row>
    <row r="106" spans="1:17" s="1467" customFormat="1" ht="30.75" customHeight="1">
      <c r="A106" s="1874">
        <v>102</v>
      </c>
      <c r="B106" s="1873">
        <v>102</v>
      </c>
      <c r="C106" s="383" t="s">
        <v>1336</v>
      </c>
      <c r="D106" s="374" t="s">
        <v>1362</v>
      </c>
      <c r="E106" s="388" t="s">
        <v>1340</v>
      </c>
      <c r="F106" s="1873">
        <v>10</v>
      </c>
      <c r="G106" s="1875" t="s">
        <v>2072</v>
      </c>
      <c r="H106" s="391">
        <v>9</v>
      </c>
      <c r="I106" s="1468">
        <v>0.17</v>
      </c>
      <c r="J106" s="1468">
        <v>2.0099999999999998</v>
      </c>
      <c r="K106" s="1872"/>
      <c r="L106" s="1873"/>
      <c r="M106" s="1873"/>
      <c r="N106" s="1873"/>
      <c r="O106" s="1469"/>
      <c r="P106" s="1873"/>
      <c r="Q106" s="1468"/>
    </row>
    <row r="107" spans="1:17" s="1467" customFormat="1" ht="30.75" customHeight="1">
      <c r="A107" s="1874">
        <v>103</v>
      </c>
      <c r="B107" s="1873">
        <v>103</v>
      </c>
      <c r="C107" s="383" t="s">
        <v>1364</v>
      </c>
      <c r="D107" s="374" t="s">
        <v>1356</v>
      </c>
      <c r="E107" s="388" t="s">
        <v>1332</v>
      </c>
      <c r="F107" s="1873">
        <v>10</v>
      </c>
      <c r="G107" s="1875" t="s">
        <v>2072</v>
      </c>
      <c r="H107" s="391">
        <v>52</v>
      </c>
      <c r="I107" s="1468">
        <v>0</v>
      </c>
      <c r="J107" s="1468">
        <v>0</v>
      </c>
      <c r="K107" s="1872"/>
      <c r="L107" s="1873"/>
      <c r="M107" s="1873"/>
      <c r="N107" s="1873"/>
      <c r="O107" s="1469"/>
      <c r="P107" s="1873"/>
      <c r="Q107" s="1468"/>
    </row>
    <row r="108" spans="1:17" s="1467" customFormat="1" ht="30.75" customHeight="1">
      <c r="A108" s="1874">
        <v>104</v>
      </c>
      <c r="B108" s="1873">
        <v>104</v>
      </c>
      <c r="C108" s="383" t="s">
        <v>1365</v>
      </c>
      <c r="D108" s="374" t="s">
        <v>1366</v>
      </c>
      <c r="E108" s="388" t="s">
        <v>1337</v>
      </c>
      <c r="F108" s="1873">
        <v>10</v>
      </c>
      <c r="G108" s="1875" t="s">
        <v>2072</v>
      </c>
      <c r="H108" s="391">
        <v>18</v>
      </c>
      <c r="I108" s="1468">
        <v>0</v>
      </c>
      <c r="J108" s="1468">
        <v>0</v>
      </c>
      <c r="K108" s="1872"/>
      <c r="L108" s="1873"/>
      <c r="M108" s="1873"/>
      <c r="N108" s="1873"/>
      <c r="O108" s="1469"/>
      <c r="P108" s="1873"/>
      <c r="Q108" s="1468"/>
    </row>
    <row r="109" spans="1:17" s="1467" customFormat="1" ht="30.75" customHeight="1">
      <c r="A109" s="1874">
        <v>105</v>
      </c>
      <c r="B109" s="1873">
        <v>105</v>
      </c>
      <c r="C109" s="383" t="s">
        <v>1367</v>
      </c>
      <c r="D109" s="374" t="s">
        <v>1368</v>
      </c>
      <c r="E109" s="388" t="s">
        <v>1312</v>
      </c>
      <c r="F109" s="1873">
        <v>10</v>
      </c>
      <c r="G109" s="1875" t="s">
        <v>2072</v>
      </c>
      <c r="H109" s="391">
        <v>0</v>
      </c>
      <c r="I109" s="1468">
        <v>0</v>
      </c>
      <c r="J109" s="1468">
        <v>0</v>
      </c>
      <c r="K109" s="1872"/>
      <c r="L109" s="1873"/>
      <c r="M109" s="1873"/>
      <c r="N109" s="1873"/>
      <c r="O109" s="1469"/>
      <c r="P109" s="1873"/>
      <c r="Q109" s="1468"/>
    </row>
    <row r="110" spans="1:17" s="1467" customFormat="1" ht="30.75" customHeight="1">
      <c r="A110" s="1874">
        <v>106</v>
      </c>
      <c r="B110" s="1873">
        <v>106</v>
      </c>
      <c r="C110" s="383" t="s">
        <v>1350</v>
      </c>
      <c r="D110" s="374"/>
      <c r="E110" s="388" t="s">
        <v>1369</v>
      </c>
      <c r="F110" s="1873">
        <v>10</v>
      </c>
      <c r="G110" s="1875" t="s">
        <v>2072</v>
      </c>
      <c r="H110" s="391">
        <v>0</v>
      </c>
      <c r="I110" s="1468">
        <v>0.25</v>
      </c>
      <c r="J110" s="1468">
        <v>3.02</v>
      </c>
      <c r="K110" s="1872"/>
      <c r="L110" s="1873"/>
      <c r="M110" s="1873"/>
      <c r="N110" s="1873"/>
      <c r="O110" s="1469"/>
      <c r="P110" s="1873"/>
      <c r="Q110" s="1468"/>
    </row>
    <row r="111" spans="1:17" s="1467" customFormat="1" ht="30.75" customHeight="1">
      <c r="A111" s="1874">
        <v>107</v>
      </c>
      <c r="B111" s="1873">
        <v>107</v>
      </c>
      <c r="C111" s="383" t="s">
        <v>1370</v>
      </c>
      <c r="D111" s="374" t="s">
        <v>1362</v>
      </c>
      <c r="E111" s="388" t="s">
        <v>1371</v>
      </c>
      <c r="F111" s="1873">
        <v>10</v>
      </c>
      <c r="G111" s="1875" t="s">
        <v>2072</v>
      </c>
      <c r="H111" s="391">
        <v>12</v>
      </c>
      <c r="I111" s="1468">
        <v>0.21</v>
      </c>
      <c r="J111" s="1468">
        <v>2.52</v>
      </c>
      <c r="K111" s="1872"/>
      <c r="L111" s="1873"/>
      <c r="M111" s="1873"/>
      <c r="N111" s="1873"/>
      <c r="O111" s="1469"/>
      <c r="P111" s="1873"/>
      <c r="Q111" s="1468"/>
    </row>
    <row r="112" spans="1:17" s="1467" customFormat="1" ht="30.75" customHeight="1">
      <c r="A112" s="1874">
        <v>108</v>
      </c>
      <c r="B112" s="1873">
        <v>108</v>
      </c>
      <c r="C112" s="383" t="s">
        <v>1339</v>
      </c>
      <c r="D112" s="374" t="s">
        <v>1372</v>
      </c>
      <c r="E112" s="388" t="s">
        <v>1340</v>
      </c>
      <c r="F112" s="1873">
        <v>10</v>
      </c>
      <c r="G112" s="1875" t="s">
        <v>2072</v>
      </c>
      <c r="H112" s="391">
        <v>17</v>
      </c>
      <c r="I112" s="1468">
        <v>0</v>
      </c>
      <c r="J112" s="1468"/>
      <c r="K112" s="1872"/>
      <c r="L112" s="1873"/>
      <c r="M112" s="1873"/>
      <c r="N112" s="1873"/>
      <c r="O112" s="1873"/>
      <c r="P112" s="1873"/>
      <c r="Q112" s="1468"/>
    </row>
    <row r="113" spans="1:17" s="1467" customFormat="1" ht="30.75" customHeight="1">
      <c r="A113" s="1874">
        <v>109</v>
      </c>
      <c r="B113" s="1873">
        <v>109</v>
      </c>
      <c r="C113" s="383" t="s">
        <v>1373</v>
      </c>
      <c r="D113" s="374" t="s">
        <v>1297</v>
      </c>
      <c r="E113" s="388" t="s">
        <v>1374</v>
      </c>
      <c r="F113" s="1873">
        <v>10</v>
      </c>
      <c r="G113" s="1875" t="s">
        <v>2072</v>
      </c>
      <c r="H113" s="391">
        <v>0</v>
      </c>
      <c r="I113" s="1468">
        <v>0</v>
      </c>
      <c r="J113" s="1468"/>
      <c r="K113" s="1872"/>
      <c r="L113" s="1873"/>
      <c r="M113" s="1873"/>
      <c r="N113" s="1873"/>
      <c r="O113" s="1469"/>
      <c r="P113" s="1873"/>
      <c r="Q113" s="1468"/>
    </row>
    <row r="114" spans="1:17" s="1467" customFormat="1" ht="30.75" customHeight="1">
      <c r="A114" s="1874">
        <v>110</v>
      </c>
      <c r="B114" s="1873">
        <v>110</v>
      </c>
      <c r="C114" s="383" t="s">
        <v>1375</v>
      </c>
      <c r="D114" s="374" t="s">
        <v>1376</v>
      </c>
      <c r="E114" s="388" t="s">
        <v>1314</v>
      </c>
      <c r="F114" s="1873">
        <v>10</v>
      </c>
      <c r="G114" s="1875" t="s">
        <v>2072</v>
      </c>
      <c r="H114" s="391">
        <v>0</v>
      </c>
      <c r="I114" s="1468">
        <v>0</v>
      </c>
      <c r="J114" s="1468"/>
      <c r="K114" s="1872"/>
      <c r="L114" s="1873"/>
      <c r="M114" s="1873"/>
      <c r="N114" s="1873"/>
      <c r="O114" s="1468"/>
      <c r="P114" s="1873"/>
      <c r="Q114" s="1468"/>
    </row>
    <row r="115" spans="1:17" s="1467" customFormat="1" ht="30.75" customHeight="1">
      <c r="A115" s="1874">
        <v>111</v>
      </c>
      <c r="B115" s="1873">
        <v>111</v>
      </c>
      <c r="C115" s="388" t="s">
        <v>1377</v>
      </c>
      <c r="D115" s="374" t="s">
        <v>1362</v>
      </c>
      <c r="E115" s="383">
        <v>1981</v>
      </c>
      <c r="F115" s="1873">
        <v>10</v>
      </c>
      <c r="G115" s="1875" t="s">
        <v>2073</v>
      </c>
      <c r="H115" s="392">
        <v>16.8</v>
      </c>
      <c r="I115" s="1468">
        <v>0</v>
      </c>
      <c r="J115" s="1468"/>
      <c r="K115" s="1872"/>
      <c r="L115" s="1873"/>
      <c r="M115" s="374"/>
      <c r="N115" s="1873"/>
      <c r="O115" s="1469"/>
      <c r="P115" s="1873"/>
      <c r="Q115" s="1468"/>
    </row>
    <row r="116" spans="1:17" s="1467" customFormat="1" ht="30.75" customHeight="1">
      <c r="A116" s="1874">
        <v>112</v>
      </c>
      <c r="B116" s="1873">
        <v>112</v>
      </c>
      <c r="C116" s="388" t="s">
        <v>1378</v>
      </c>
      <c r="D116" s="374" t="s">
        <v>1362</v>
      </c>
      <c r="E116" s="383">
        <v>1989</v>
      </c>
      <c r="F116" s="1873">
        <v>10</v>
      </c>
      <c r="G116" s="1875" t="s">
        <v>2073</v>
      </c>
      <c r="H116" s="392">
        <v>12.3</v>
      </c>
      <c r="I116" s="1468">
        <v>0.05</v>
      </c>
      <c r="J116" s="1468">
        <v>0.63</v>
      </c>
      <c r="K116" s="1872"/>
      <c r="L116" s="1873"/>
      <c r="M116" s="1873"/>
      <c r="N116" s="1873"/>
      <c r="O116" s="1469"/>
      <c r="P116" s="1873"/>
      <c r="Q116" s="1468"/>
    </row>
    <row r="117" spans="1:17" s="1467" customFormat="1" ht="30.75" customHeight="1">
      <c r="A117" s="1874">
        <v>113</v>
      </c>
      <c r="B117" s="1873">
        <v>113</v>
      </c>
      <c r="C117" s="388" t="s">
        <v>1379</v>
      </c>
      <c r="D117" s="374" t="s">
        <v>1362</v>
      </c>
      <c r="E117" s="383">
        <v>2002</v>
      </c>
      <c r="F117" s="1873">
        <v>10</v>
      </c>
      <c r="G117" s="1875" t="s">
        <v>2073</v>
      </c>
      <c r="H117" s="392">
        <v>9.3000000000000007</v>
      </c>
      <c r="I117" s="1468">
        <v>4.5</v>
      </c>
      <c r="J117" s="1468">
        <v>54</v>
      </c>
      <c r="K117" s="1872"/>
      <c r="L117" s="1873"/>
      <c r="M117" s="1873"/>
      <c r="N117" s="1873"/>
      <c r="O117" s="1469"/>
      <c r="P117" s="1873"/>
      <c r="Q117" s="1873"/>
    </row>
    <row r="118" spans="1:17" s="1467" customFormat="1" ht="30.75" customHeight="1">
      <c r="A118" s="1874">
        <v>114</v>
      </c>
      <c r="B118" s="1873">
        <v>114</v>
      </c>
      <c r="C118" s="1473" t="s">
        <v>1361</v>
      </c>
      <c r="D118" s="374" t="s">
        <v>1362</v>
      </c>
      <c r="E118" s="381" t="s">
        <v>1363</v>
      </c>
      <c r="F118" s="1873">
        <v>10</v>
      </c>
      <c r="G118" s="1875" t="s">
        <v>2073</v>
      </c>
      <c r="H118" s="1472">
        <v>16.8</v>
      </c>
      <c r="I118" s="1468">
        <v>0.02</v>
      </c>
      <c r="J118" s="1468">
        <v>0.27</v>
      </c>
      <c r="K118" s="1872"/>
      <c r="L118" s="1873"/>
      <c r="M118" s="1873"/>
      <c r="N118" s="1873"/>
      <c r="O118" s="1469"/>
      <c r="P118" s="1873"/>
      <c r="Q118" s="1873"/>
    </row>
    <row r="119" spans="1:17" s="1467" customFormat="1" ht="30.75" customHeight="1">
      <c r="A119" s="1874">
        <v>115</v>
      </c>
      <c r="B119" s="1873">
        <v>115</v>
      </c>
      <c r="C119" s="388" t="s">
        <v>1380</v>
      </c>
      <c r="D119" s="380" t="s">
        <v>1357</v>
      </c>
      <c r="E119" s="383">
        <v>1992</v>
      </c>
      <c r="F119" s="1873">
        <v>10</v>
      </c>
      <c r="G119" s="1875" t="s">
        <v>2073</v>
      </c>
      <c r="H119" s="392">
        <v>31.4</v>
      </c>
      <c r="I119" s="1468">
        <v>0.03</v>
      </c>
      <c r="J119" s="1468">
        <v>0.37</v>
      </c>
      <c r="K119" s="1872"/>
      <c r="L119" s="1873"/>
      <c r="M119" s="1873"/>
      <c r="N119" s="1873"/>
      <c r="O119" s="1468"/>
      <c r="P119" s="1873"/>
      <c r="Q119" s="1873"/>
    </row>
    <row r="120" spans="1:17" s="1467" customFormat="1" ht="30.75" customHeight="1">
      <c r="A120" s="1874">
        <v>116</v>
      </c>
      <c r="B120" s="1873">
        <v>116</v>
      </c>
      <c r="C120" s="388" t="s">
        <v>1381</v>
      </c>
      <c r="D120" s="1873" t="s">
        <v>1382</v>
      </c>
      <c r="E120" s="383">
        <v>2006</v>
      </c>
      <c r="F120" s="1873">
        <v>10</v>
      </c>
      <c r="G120" s="1875" t="s">
        <v>2073</v>
      </c>
      <c r="H120" s="392">
        <v>32</v>
      </c>
      <c r="I120" s="1468">
        <v>0.39</v>
      </c>
      <c r="J120" s="1468">
        <v>4.68</v>
      </c>
      <c r="K120" s="1872"/>
      <c r="L120" s="1873"/>
      <c r="M120" s="1873"/>
      <c r="N120" s="1873"/>
      <c r="O120" s="1873"/>
      <c r="P120" s="1873"/>
      <c r="Q120" s="1873"/>
    </row>
    <row r="121" spans="1:17" s="1467" customFormat="1" ht="30.75" customHeight="1">
      <c r="A121" s="1874">
        <v>117</v>
      </c>
      <c r="B121" s="1873">
        <v>117</v>
      </c>
      <c r="C121" s="388" t="s">
        <v>1383</v>
      </c>
      <c r="D121" s="1873" t="s">
        <v>1308</v>
      </c>
      <c r="E121" s="383">
        <v>2007</v>
      </c>
      <c r="F121" s="1873">
        <v>10</v>
      </c>
      <c r="G121" s="1875" t="s">
        <v>2073</v>
      </c>
      <c r="H121" s="392" t="s">
        <v>1384</v>
      </c>
      <c r="I121" s="1468">
        <v>0</v>
      </c>
      <c r="J121" s="1468">
        <v>6.58</v>
      </c>
      <c r="K121" s="1872"/>
      <c r="L121" s="1873"/>
      <c r="M121" s="1873"/>
      <c r="N121" s="1873"/>
      <c r="O121" s="1873"/>
      <c r="P121" s="1873"/>
      <c r="Q121" s="1873"/>
    </row>
    <row r="122" spans="1:17" s="1467" customFormat="1" ht="30.75" customHeight="1">
      <c r="A122" s="1874">
        <v>118</v>
      </c>
      <c r="B122" s="1873">
        <v>118</v>
      </c>
      <c r="C122" s="388" t="s">
        <v>1380</v>
      </c>
      <c r="D122" s="1873" t="s">
        <v>1308</v>
      </c>
      <c r="E122" s="383">
        <v>1986</v>
      </c>
      <c r="F122" s="1873">
        <v>10</v>
      </c>
      <c r="G122" s="1875" t="s">
        <v>2073</v>
      </c>
      <c r="H122" s="392">
        <v>31.4</v>
      </c>
      <c r="I122" s="1468">
        <v>0</v>
      </c>
      <c r="J122" s="1468"/>
      <c r="K122" s="1872"/>
      <c r="L122" s="1873"/>
      <c r="M122" s="1873"/>
      <c r="N122" s="1873"/>
      <c r="O122" s="1873"/>
      <c r="P122" s="1873"/>
      <c r="Q122" s="1873"/>
    </row>
    <row r="123" spans="1:17" s="1467" customFormat="1" ht="30.75" customHeight="1">
      <c r="A123" s="1874">
        <v>119</v>
      </c>
      <c r="B123" s="1873">
        <v>119</v>
      </c>
      <c r="C123" s="388" t="s">
        <v>1385</v>
      </c>
      <c r="D123" s="1873" t="s">
        <v>1386</v>
      </c>
      <c r="E123" s="383">
        <v>1991</v>
      </c>
      <c r="F123" s="1873">
        <v>10</v>
      </c>
      <c r="G123" s="1875" t="s">
        <v>2073</v>
      </c>
      <c r="H123" s="392">
        <v>31.4</v>
      </c>
      <c r="I123" s="1468">
        <v>0</v>
      </c>
      <c r="J123" s="1468"/>
      <c r="K123" s="1872"/>
      <c r="L123" s="1873"/>
      <c r="M123" s="1873"/>
      <c r="N123" s="1873"/>
      <c r="O123" s="1468"/>
      <c r="P123" s="1873"/>
      <c r="Q123" s="1873"/>
    </row>
    <row r="124" spans="1:17" s="1467" customFormat="1" ht="30.75" customHeight="1">
      <c r="A124" s="1874">
        <v>120</v>
      </c>
      <c r="B124" s="1873">
        <v>120</v>
      </c>
      <c r="C124" s="388" t="s">
        <v>1387</v>
      </c>
      <c r="D124" s="1873" t="s">
        <v>1388</v>
      </c>
      <c r="E124" s="383">
        <v>1991</v>
      </c>
      <c r="F124" s="1873">
        <v>10</v>
      </c>
      <c r="G124" s="1875" t="s">
        <v>2073</v>
      </c>
      <c r="H124" s="392">
        <v>32.9</v>
      </c>
      <c r="I124" s="1468">
        <v>0</v>
      </c>
      <c r="J124" s="1468"/>
      <c r="K124" s="1872"/>
      <c r="L124" s="1873"/>
      <c r="M124" s="1873"/>
      <c r="N124" s="1873"/>
      <c r="O124" s="1468"/>
      <c r="P124" s="1873"/>
      <c r="Q124" s="1873"/>
    </row>
    <row r="125" spans="1:17" s="1467" customFormat="1" ht="30.75" customHeight="1">
      <c r="A125" s="1874">
        <v>121</v>
      </c>
      <c r="B125" s="1873">
        <v>121</v>
      </c>
      <c r="C125" s="388" t="s">
        <v>1389</v>
      </c>
      <c r="D125" s="1884" t="s">
        <v>1390</v>
      </c>
      <c r="E125" s="383">
        <v>1990</v>
      </c>
      <c r="F125" s="1873">
        <v>10</v>
      </c>
      <c r="G125" s="1875" t="s">
        <v>2073</v>
      </c>
      <c r="H125" s="392">
        <v>40</v>
      </c>
      <c r="I125" s="1468">
        <v>0</v>
      </c>
      <c r="J125" s="1468"/>
      <c r="K125" s="1872"/>
      <c r="L125" s="1873"/>
      <c r="M125" s="1873"/>
      <c r="N125" s="1873"/>
      <c r="O125" s="1468"/>
      <c r="P125" s="1873"/>
      <c r="Q125" s="1468"/>
    </row>
    <row r="126" spans="1:17" s="1467" customFormat="1" ht="30.75" customHeight="1">
      <c r="A126" s="1874">
        <v>122</v>
      </c>
      <c r="B126" s="1873">
        <v>122</v>
      </c>
      <c r="C126" s="388" t="s">
        <v>1391</v>
      </c>
      <c r="D126" s="1873" t="s">
        <v>1388</v>
      </c>
      <c r="E126" s="383">
        <v>1985</v>
      </c>
      <c r="F126" s="1873">
        <v>10</v>
      </c>
      <c r="G126" s="1875" t="s">
        <v>2073</v>
      </c>
      <c r="H126" s="392">
        <v>26</v>
      </c>
      <c r="I126" s="1468">
        <v>0.48</v>
      </c>
      <c r="J126" s="1468">
        <v>5.82</v>
      </c>
      <c r="K126" s="1872"/>
      <c r="L126" s="1873"/>
      <c r="M126" s="1873"/>
      <c r="N126" s="1873"/>
      <c r="O126" s="1468"/>
      <c r="P126" s="1873"/>
      <c r="Q126" s="1873"/>
    </row>
    <row r="127" spans="1:17" s="1467" customFormat="1" ht="30.75" customHeight="1">
      <c r="A127" s="1874">
        <v>123</v>
      </c>
      <c r="B127" s="1873">
        <v>123</v>
      </c>
      <c r="C127" s="388" t="s">
        <v>1392</v>
      </c>
      <c r="D127" s="1873" t="s">
        <v>1388</v>
      </c>
      <c r="E127" s="383">
        <v>1999</v>
      </c>
      <c r="F127" s="1873">
        <v>10</v>
      </c>
      <c r="G127" s="1875" t="s">
        <v>2073</v>
      </c>
      <c r="H127" s="1472">
        <v>17.8</v>
      </c>
      <c r="I127" s="1468">
        <v>0</v>
      </c>
      <c r="J127" s="1468"/>
      <c r="K127" s="1872"/>
      <c r="L127" s="1873"/>
      <c r="M127" s="1873"/>
      <c r="N127" s="1873"/>
      <c r="O127" s="1873"/>
      <c r="P127" s="1873"/>
      <c r="Q127" s="1873"/>
    </row>
    <row r="128" spans="1:17" s="1467" customFormat="1" ht="30.75" customHeight="1">
      <c r="A128" s="1874">
        <v>124</v>
      </c>
      <c r="B128" s="1873">
        <v>124</v>
      </c>
      <c r="C128" s="388" t="s">
        <v>1393</v>
      </c>
      <c r="D128" s="1873" t="s">
        <v>1388</v>
      </c>
      <c r="E128" s="383">
        <v>2008</v>
      </c>
      <c r="F128" s="1873">
        <v>10</v>
      </c>
      <c r="G128" s="1875" t="s">
        <v>2073</v>
      </c>
      <c r="H128" s="1472" t="s">
        <v>1394</v>
      </c>
      <c r="I128" s="1468">
        <v>0.05</v>
      </c>
      <c r="J128" s="1468">
        <v>0.59</v>
      </c>
      <c r="K128" s="1872"/>
      <c r="L128" s="1873"/>
      <c r="M128" s="1873"/>
      <c r="N128" s="1873"/>
      <c r="O128" s="1873"/>
      <c r="P128" s="1873"/>
      <c r="Q128" s="1873"/>
    </row>
    <row r="129" spans="1:17" s="1467" customFormat="1" ht="30.75" customHeight="1">
      <c r="A129" s="1874">
        <v>125</v>
      </c>
      <c r="B129" s="1873">
        <v>125</v>
      </c>
      <c r="C129" s="388" t="s">
        <v>1391</v>
      </c>
      <c r="D129" s="1873" t="s">
        <v>1395</v>
      </c>
      <c r="E129" s="383">
        <v>1991</v>
      </c>
      <c r="F129" s="1873">
        <v>10</v>
      </c>
      <c r="G129" s="1875" t="s">
        <v>2073</v>
      </c>
      <c r="H129" s="392">
        <v>17</v>
      </c>
      <c r="I129" s="1468">
        <v>0.13</v>
      </c>
      <c r="J129" s="1468">
        <v>1.5</v>
      </c>
      <c r="K129" s="1872"/>
      <c r="L129" s="1873"/>
      <c r="M129" s="1873"/>
      <c r="N129" s="1873"/>
      <c r="O129" s="1873"/>
      <c r="P129" s="1873"/>
      <c r="Q129" s="1873"/>
    </row>
    <row r="130" spans="1:17" s="1467" customFormat="1" ht="30.75" customHeight="1">
      <c r="A130" s="1874">
        <v>126</v>
      </c>
      <c r="B130" s="1873">
        <v>126</v>
      </c>
      <c r="C130" s="388" t="s">
        <v>1396</v>
      </c>
      <c r="D130" s="1873" t="s">
        <v>1388</v>
      </c>
      <c r="E130" s="383">
        <v>2012</v>
      </c>
      <c r="F130" s="1873">
        <v>10</v>
      </c>
      <c r="G130" s="1875" t="s">
        <v>2073</v>
      </c>
      <c r="H130" s="392">
        <v>12.9</v>
      </c>
      <c r="I130" s="1468">
        <v>0</v>
      </c>
      <c r="J130" s="1468"/>
      <c r="K130" s="1872"/>
      <c r="L130" s="1873"/>
      <c r="M130" s="1873"/>
      <c r="N130" s="1873"/>
      <c r="O130" s="1873"/>
      <c r="P130" s="1873"/>
      <c r="Q130" s="1873"/>
    </row>
    <row r="131" spans="1:17" s="1467" customFormat="1" ht="30.75" customHeight="1">
      <c r="A131" s="1874">
        <v>127</v>
      </c>
      <c r="B131" s="1873">
        <v>127</v>
      </c>
      <c r="C131" s="383" t="s">
        <v>1322</v>
      </c>
      <c r="D131" s="1873" t="s">
        <v>1397</v>
      </c>
      <c r="E131" s="383">
        <v>1992</v>
      </c>
      <c r="F131" s="1873">
        <v>10</v>
      </c>
      <c r="G131" s="1875" t="s">
        <v>2073</v>
      </c>
      <c r="H131" s="392">
        <v>26.2</v>
      </c>
      <c r="I131" s="1468">
        <v>2.04</v>
      </c>
      <c r="J131" s="1468">
        <v>24.45</v>
      </c>
      <c r="K131" s="1872"/>
      <c r="L131" s="1873"/>
      <c r="M131" s="374"/>
      <c r="N131" s="1873"/>
      <c r="O131" s="1469"/>
      <c r="P131" s="1873"/>
      <c r="Q131" s="1873"/>
    </row>
    <row r="132" spans="1:17" s="1467" customFormat="1" ht="30.75" customHeight="1">
      <c r="A132" s="1874">
        <v>128</v>
      </c>
      <c r="B132" s="1873">
        <v>128</v>
      </c>
      <c r="C132" s="388" t="s">
        <v>1398</v>
      </c>
      <c r="D132" s="1873" t="s">
        <v>1388</v>
      </c>
      <c r="E132" s="383">
        <v>1998</v>
      </c>
      <c r="F132" s="1873">
        <v>10</v>
      </c>
      <c r="G132" s="1875" t="s">
        <v>2073</v>
      </c>
      <c r="H132" s="392">
        <v>17.8</v>
      </c>
      <c r="I132" s="1468">
        <v>0</v>
      </c>
      <c r="J132" s="1468"/>
      <c r="K132" s="1872"/>
      <c r="L132" s="1873"/>
      <c r="M132" s="1873"/>
      <c r="N132" s="1873"/>
      <c r="O132" s="1873"/>
      <c r="P132" s="1873"/>
      <c r="Q132" s="1468"/>
    </row>
    <row r="133" spans="1:17" s="1467" customFormat="1" ht="30.75" customHeight="1">
      <c r="A133" s="1874">
        <v>129</v>
      </c>
      <c r="B133" s="1873">
        <v>129</v>
      </c>
      <c r="C133" s="383" t="s">
        <v>1399</v>
      </c>
      <c r="D133" s="1873" t="s">
        <v>1388</v>
      </c>
      <c r="E133" s="383">
        <v>1985</v>
      </c>
      <c r="F133" s="1873">
        <v>10</v>
      </c>
      <c r="G133" s="1875" t="s">
        <v>2073</v>
      </c>
      <c r="H133" s="392">
        <v>17.8</v>
      </c>
      <c r="I133" s="1468">
        <v>0</v>
      </c>
      <c r="J133" s="1468"/>
      <c r="K133" s="1872"/>
      <c r="L133" s="1873"/>
      <c r="M133" s="1873"/>
      <c r="N133" s="1873"/>
      <c r="O133" s="1469"/>
      <c r="P133" s="1873"/>
      <c r="Q133" s="1468"/>
    </row>
    <row r="134" spans="1:17" s="1467" customFormat="1" ht="30.75" customHeight="1">
      <c r="A134" s="1874">
        <v>130</v>
      </c>
      <c r="B134" s="1873">
        <v>130</v>
      </c>
      <c r="C134" s="388" t="s">
        <v>1400</v>
      </c>
      <c r="D134" s="1884" t="s">
        <v>1401</v>
      </c>
      <c r="E134" s="383">
        <v>1983</v>
      </c>
      <c r="F134" s="1873">
        <v>10</v>
      </c>
      <c r="G134" s="1875" t="s">
        <v>2073</v>
      </c>
      <c r="H134" s="392">
        <v>7.4</v>
      </c>
      <c r="I134" s="1468">
        <v>0</v>
      </c>
      <c r="J134" s="1468"/>
      <c r="K134" s="1872"/>
      <c r="L134" s="1873"/>
      <c r="M134" s="1873"/>
      <c r="N134" s="1873"/>
      <c r="O134" s="1469"/>
      <c r="P134" s="1873"/>
      <c r="Q134" s="1468"/>
    </row>
    <row r="135" spans="1:17" s="1467" customFormat="1" ht="30.75" customHeight="1">
      <c r="A135" s="1874">
        <v>131</v>
      </c>
      <c r="B135" s="1873">
        <v>131</v>
      </c>
      <c r="C135" s="388" t="s">
        <v>1402</v>
      </c>
      <c r="D135" s="1884" t="s">
        <v>1257</v>
      </c>
      <c r="E135" s="383">
        <v>1987</v>
      </c>
      <c r="F135" s="1873">
        <v>10</v>
      </c>
      <c r="G135" s="1875" t="s">
        <v>2073</v>
      </c>
      <c r="H135" s="392">
        <v>15.5</v>
      </c>
      <c r="I135" s="1468">
        <v>7.96</v>
      </c>
      <c r="J135" s="1468">
        <v>95.5</v>
      </c>
      <c r="K135" s="1872"/>
      <c r="L135" s="1873"/>
      <c r="M135" s="1873"/>
      <c r="N135" s="1873"/>
      <c r="O135" s="1469"/>
      <c r="P135" s="1873"/>
      <c r="Q135" s="1468"/>
    </row>
    <row r="136" spans="1:17" s="1467" customFormat="1" ht="30.75" customHeight="1">
      <c r="A136" s="1874">
        <v>132</v>
      </c>
      <c r="B136" s="1873">
        <v>132</v>
      </c>
      <c r="C136" s="388" t="s">
        <v>1403</v>
      </c>
      <c r="D136" s="1884" t="s">
        <v>1401</v>
      </c>
      <c r="E136" s="383">
        <v>1980</v>
      </c>
      <c r="F136" s="1873">
        <v>10</v>
      </c>
      <c r="G136" s="1875" t="s">
        <v>2073</v>
      </c>
      <c r="H136" s="392">
        <v>7.4</v>
      </c>
      <c r="I136" s="1468">
        <v>0.14000000000000001</v>
      </c>
      <c r="J136" s="1468">
        <v>1.66</v>
      </c>
      <c r="K136" s="1872"/>
      <c r="L136" s="1873"/>
      <c r="M136" s="1873"/>
      <c r="N136" s="1873"/>
      <c r="O136" s="1469"/>
      <c r="P136" s="1873"/>
      <c r="Q136" s="1468"/>
    </row>
    <row r="137" spans="1:17" s="1467" customFormat="1" ht="30.75" customHeight="1">
      <c r="A137" s="1874">
        <v>133</v>
      </c>
      <c r="B137" s="1873">
        <v>133</v>
      </c>
      <c r="C137" s="388" t="s">
        <v>1373</v>
      </c>
      <c r="D137" s="1884" t="s">
        <v>1342</v>
      </c>
      <c r="E137" s="383">
        <v>1998</v>
      </c>
      <c r="F137" s="1873">
        <v>10</v>
      </c>
      <c r="G137" s="1875" t="s">
        <v>2073</v>
      </c>
      <c r="H137" s="392"/>
      <c r="I137" s="1468">
        <v>0.09</v>
      </c>
      <c r="J137" s="1468">
        <v>1.06</v>
      </c>
      <c r="K137" s="1872"/>
      <c r="L137" s="1873"/>
      <c r="M137" s="1873"/>
      <c r="N137" s="1873"/>
      <c r="O137" s="1469"/>
      <c r="P137" s="1873"/>
      <c r="Q137" s="1468"/>
    </row>
    <row r="138" spans="1:17" s="1467" customFormat="1" ht="30.75" customHeight="1">
      <c r="A138" s="1874">
        <v>134</v>
      </c>
      <c r="B138" s="1873">
        <v>134</v>
      </c>
      <c r="C138" s="388" t="s">
        <v>1404</v>
      </c>
      <c r="D138" s="1884" t="s">
        <v>1342</v>
      </c>
      <c r="E138" s="383">
        <v>1993</v>
      </c>
      <c r="F138" s="1873">
        <v>10</v>
      </c>
      <c r="G138" s="1875" t="s">
        <v>2073</v>
      </c>
      <c r="H138" s="392"/>
      <c r="I138" s="1468">
        <v>0.06</v>
      </c>
      <c r="J138" s="1468">
        <v>0.67</v>
      </c>
      <c r="K138" s="1872"/>
      <c r="L138" s="1873"/>
      <c r="M138" s="1873"/>
      <c r="N138" s="1873"/>
      <c r="O138" s="1469"/>
      <c r="P138" s="1873"/>
      <c r="Q138" s="1468"/>
    </row>
    <row r="139" spans="1:17" s="1467" customFormat="1" ht="30.75" customHeight="1">
      <c r="A139" s="1874">
        <v>135</v>
      </c>
      <c r="B139" s="1873">
        <v>135</v>
      </c>
      <c r="C139" s="388" t="s">
        <v>1344</v>
      </c>
      <c r="D139" s="1884" t="s">
        <v>1342</v>
      </c>
      <c r="E139" s="383">
        <v>1968</v>
      </c>
      <c r="F139" s="1873">
        <v>10</v>
      </c>
      <c r="G139" s="1875" t="s">
        <v>2073</v>
      </c>
      <c r="H139" s="392"/>
      <c r="I139" s="1468">
        <v>0</v>
      </c>
      <c r="J139" s="1468">
        <v>0</v>
      </c>
      <c r="K139" s="1872"/>
      <c r="L139" s="1873"/>
      <c r="M139" s="1873"/>
      <c r="N139" s="1873"/>
      <c r="O139" s="1469"/>
      <c r="P139" s="1873"/>
      <c r="Q139" s="1468"/>
    </row>
    <row r="140" spans="1:17" s="1467" customFormat="1" ht="30.75" customHeight="1">
      <c r="A140" s="1874">
        <v>136</v>
      </c>
      <c r="B140" s="1873">
        <v>136</v>
      </c>
      <c r="C140" s="1474" t="s">
        <v>1405</v>
      </c>
      <c r="D140" s="374" t="s">
        <v>1406</v>
      </c>
      <c r="E140" s="1475" t="s">
        <v>1407</v>
      </c>
      <c r="F140" s="1873">
        <v>10</v>
      </c>
      <c r="G140" s="1886" t="s">
        <v>2074</v>
      </c>
      <c r="H140" s="391">
        <v>8</v>
      </c>
      <c r="I140" s="1468">
        <v>0.6</v>
      </c>
      <c r="J140" s="1468">
        <v>7.21</v>
      </c>
      <c r="K140" s="1872"/>
      <c r="L140" s="1873"/>
      <c r="M140" s="1873"/>
      <c r="N140" s="1873"/>
      <c r="O140" s="1469"/>
      <c r="P140" s="1873"/>
      <c r="Q140" s="1468"/>
    </row>
    <row r="141" spans="1:17" s="1467" customFormat="1" ht="30.75" customHeight="1">
      <c r="A141" s="1874">
        <v>137</v>
      </c>
      <c r="B141" s="1873">
        <v>137</v>
      </c>
      <c r="C141" s="1474" t="s">
        <v>1338</v>
      </c>
      <c r="D141" s="374" t="s">
        <v>1408</v>
      </c>
      <c r="E141" s="1474" t="s">
        <v>1409</v>
      </c>
      <c r="F141" s="1873">
        <v>10</v>
      </c>
      <c r="G141" s="1886" t="s">
        <v>2074</v>
      </c>
      <c r="H141" s="391">
        <v>13.1</v>
      </c>
      <c r="I141" s="1468">
        <v>1.3</v>
      </c>
      <c r="J141" s="1468">
        <v>15.55</v>
      </c>
      <c r="K141" s="1872"/>
      <c r="L141" s="1873"/>
      <c r="M141" s="1873"/>
      <c r="N141" s="1873"/>
      <c r="O141" s="1469"/>
      <c r="P141" s="1873"/>
      <c r="Q141" s="1468"/>
    </row>
    <row r="142" spans="1:17" s="1467" customFormat="1" ht="30.75" customHeight="1">
      <c r="A142" s="1874">
        <v>138</v>
      </c>
      <c r="B142" s="1873">
        <v>138</v>
      </c>
      <c r="C142" s="1474" t="s">
        <v>1410</v>
      </c>
      <c r="D142" s="374" t="s">
        <v>1248</v>
      </c>
      <c r="E142" s="1474" t="s">
        <v>1411</v>
      </c>
      <c r="F142" s="1873">
        <v>10</v>
      </c>
      <c r="G142" s="1886" t="s">
        <v>2074</v>
      </c>
      <c r="H142" s="391">
        <v>32</v>
      </c>
      <c r="I142" s="1468">
        <v>0.6</v>
      </c>
      <c r="J142" s="1468">
        <v>7.14</v>
      </c>
      <c r="K142" s="1872"/>
      <c r="L142" s="1873"/>
      <c r="M142" s="1873"/>
      <c r="N142" s="1873"/>
      <c r="O142" s="1469"/>
      <c r="P142" s="1873"/>
      <c r="Q142" s="1468"/>
    </row>
    <row r="143" spans="1:17" s="1467" customFormat="1" ht="30.75" customHeight="1">
      <c r="A143" s="1874">
        <v>139</v>
      </c>
      <c r="B143" s="1873">
        <v>139</v>
      </c>
      <c r="C143" s="1474" t="s">
        <v>1412</v>
      </c>
      <c r="D143" s="374" t="s">
        <v>1248</v>
      </c>
      <c r="E143" s="1474" t="s">
        <v>1413</v>
      </c>
      <c r="F143" s="1873">
        <v>10</v>
      </c>
      <c r="G143" s="1886" t="s">
        <v>2074</v>
      </c>
      <c r="H143" s="391">
        <v>24</v>
      </c>
      <c r="I143" s="1468">
        <v>8</v>
      </c>
      <c r="J143" s="1468">
        <v>96.03</v>
      </c>
      <c r="K143" s="1872"/>
      <c r="L143" s="1873"/>
      <c r="M143" s="1883"/>
      <c r="N143" s="1873"/>
      <c r="O143" s="1873"/>
      <c r="P143" s="1873"/>
      <c r="Q143" s="1468"/>
    </row>
    <row r="144" spans="1:17" s="1467" customFormat="1" ht="30.75" customHeight="1">
      <c r="A144" s="1874">
        <v>140</v>
      </c>
      <c r="B144" s="1873">
        <v>140</v>
      </c>
      <c r="C144" s="1474" t="s">
        <v>1339</v>
      </c>
      <c r="D144" s="374" t="s">
        <v>1248</v>
      </c>
      <c r="E144" s="1474" t="s">
        <v>1414</v>
      </c>
      <c r="F144" s="1873">
        <v>10</v>
      </c>
      <c r="G144" s="1886" t="s">
        <v>2074</v>
      </c>
      <c r="H144" s="391">
        <v>17.2</v>
      </c>
      <c r="I144" s="1468">
        <v>0</v>
      </c>
      <c r="J144" s="1468">
        <v>0</v>
      </c>
      <c r="K144" s="1872"/>
      <c r="L144" s="1873"/>
      <c r="M144" s="1873"/>
      <c r="N144" s="1873"/>
      <c r="O144" s="1469"/>
      <c r="P144" s="1873"/>
      <c r="Q144" s="1468"/>
    </row>
    <row r="145" spans="1:17" s="1467" customFormat="1" ht="30.75" customHeight="1">
      <c r="A145" s="1874">
        <v>141</v>
      </c>
      <c r="B145" s="1873">
        <v>141</v>
      </c>
      <c r="C145" s="1474" t="s">
        <v>1310</v>
      </c>
      <c r="D145" s="374" t="s">
        <v>1248</v>
      </c>
      <c r="E145" s="1474" t="s">
        <v>1415</v>
      </c>
      <c r="F145" s="1873">
        <v>10</v>
      </c>
      <c r="G145" s="1886" t="s">
        <v>2074</v>
      </c>
      <c r="H145" s="391">
        <v>29</v>
      </c>
      <c r="I145" s="1468">
        <v>1.67</v>
      </c>
      <c r="J145" s="1468">
        <v>20.02</v>
      </c>
      <c r="K145" s="1872"/>
      <c r="L145" s="1873"/>
      <c r="M145" s="1873"/>
      <c r="N145" s="1873"/>
      <c r="O145" s="1469"/>
      <c r="P145" s="1873"/>
      <c r="Q145" s="1468"/>
    </row>
    <row r="146" spans="1:17" s="1467" customFormat="1" ht="30.75" customHeight="1">
      <c r="A146" s="1874">
        <v>142</v>
      </c>
      <c r="B146" s="1873">
        <v>142</v>
      </c>
      <c r="C146" s="1474" t="s">
        <v>1416</v>
      </c>
      <c r="D146" s="374" t="s">
        <v>1248</v>
      </c>
      <c r="E146" s="1474" t="s">
        <v>1415</v>
      </c>
      <c r="F146" s="1873">
        <v>10</v>
      </c>
      <c r="G146" s="1886" t="s">
        <v>2074</v>
      </c>
      <c r="H146" s="391">
        <v>29</v>
      </c>
      <c r="I146" s="1468">
        <v>0.11</v>
      </c>
      <c r="J146" s="1468">
        <v>1.27</v>
      </c>
      <c r="K146" s="1872"/>
      <c r="L146" s="1873"/>
      <c r="M146" s="1873"/>
      <c r="N146" s="1873"/>
      <c r="O146" s="1469"/>
      <c r="P146" s="1873"/>
      <c r="Q146" s="1468"/>
    </row>
    <row r="147" spans="1:17" s="1467" customFormat="1" ht="30.75" customHeight="1">
      <c r="A147" s="1874">
        <v>143</v>
      </c>
      <c r="B147" s="1873">
        <v>143</v>
      </c>
      <c r="C147" s="1474" t="s">
        <v>1417</v>
      </c>
      <c r="D147" s="374" t="s">
        <v>1248</v>
      </c>
      <c r="E147" s="1474" t="s">
        <v>1418</v>
      </c>
      <c r="F147" s="1873">
        <v>10</v>
      </c>
      <c r="G147" s="1886" t="s">
        <v>2074</v>
      </c>
      <c r="H147" s="391">
        <v>30.5</v>
      </c>
      <c r="I147" s="1468">
        <v>2.5099999999999998</v>
      </c>
      <c r="J147" s="1468">
        <v>30.18</v>
      </c>
      <c r="K147" s="1872"/>
      <c r="L147" s="1873"/>
      <c r="M147" s="1873"/>
      <c r="N147" s="1873"/>
      <c r="O147" s="1469"/>
      <c r="P147" s="1873"/>
      <c r="Q147" s="1468"/>
    </row>
    <row r="148" spans="1:17" s="1467" customFormat="1" ht="30.75" customHeight="1">
      <c r="A148" s="1874">
        <v>144</v>
      </c>
      <c r="B148" s="1873">
        <v>144</v>
      </c>
      <c r="C148" s="1474" t="s">
        <v>1417</v>
      </c>
      <c r="D148" s="374" t="s">
        <v>1248</v>
      </c>
      <c r="E148" s="1474" t="s">
        <v>1419</v>
      </c>
      <c r="F148" s="1873">
        <v>10</v>
      </c>
      <c r="G148" s="1886" t="s">
        <v>2074</v>
      </c>
      <c r="H148" s="391">
        <v>33.299999999999997</v>
      </c>
      <c r="I148" s="1468">
        <v>0.11</v>
      </c>
      <c r="J148" s="1468">
        <v>1.27</v>
      </c>
      <c r="K148" s="1872"/>
      <c r="L148" s="1873"/>
      <c r="M148" s="1873"/>
      <c r="N148" s="1873"/>
      <c r="O148" s="1469"/>
      <c r="P148" s="1873"/>
      <c r="Q148" s="1468"/>
    </row>
    <row r="149" spans="1:17" s="1467" customFormat="1" ht="30.75" customHeight="1">
      <c r="A149" s="1874">
        <v>145</v>
      </c>
      <c r="B149" s="1873">
        <v>145</v>
      </c>
      <c r="C149" s="1474" t="s">
        <v>1322</v>
      </c>
      <c r="D149" s="374" t="s">
        <v>1248</v>
      </c>
      <c r="E149" s="1474" t="s">
        <v>1411</v>
      </c>
      <c r="F149" s="1873">
        <v>10</v>
      </c>
      <c r="G149" s="1886" t="s">
        <v>2074</v>
      </c>
      <c r="H149" s="391">
        <v>22</v>
      </c>
      <c r="I149" s="1468">
        <v>0.02</v>
      </c>
      <c r="J149" s="1468">
        <v>0.24</v>
      </c>
      <c r="K149" s="1872"/>
      <c r="L149" s="1873"/>
      <c r="M149" s="1873"/>
      <c r="N149" s="1873"/>
      <c r="O149" s="1469"/>
      <c r="P149" s="1873"/>
      <c r="Q149" s="1468"/>
    </row>
    <row r="150" spans="1:17" s="1467" customFormat="1" ht="30.75" customHeight="1">
      <c r="A150" s="1874">
        <v>146</v>
      </c>
      <c r="B150" s="1873">
        <v>146</v>
      </c>
      <c r="C150" s="1474" t="s">
        <v>1420</v>
      </c>
      <c r="D150" s="374" t="s">
        <v>1421</v>
      </c>
      <c r="E150" s="1474" t="s">
        <v>1422</v>
      </c>
      <c r="F150" s="1873">
        <v>10</v>
      </c>
      <c r="G150" s="1886" t="s">
        <v>2074</v>
      </c>
      <c r="H150" s="391">
        <v>19.399999999999999</v>
      </c>
      <c r="I150" s="1468">
        <v>0.32</v>
      </c>
      <c r="J150" s="1468">
        <v>3.86</v>
      </c>
      <c r="K150" s="1872"/>
      <c r="L150" s="1873"/>
      <c r="M150" s="1873"/>
      <c r="N150" s="1873"/>
      <c r="O150" s="1469"/>
      <c r="P150" s="1873"/>
      <c r="Q150" s="1468"/>
    </row>
    <row r="151" spans="1:17" s="1467" customFormat="1" ht="30.75" customHeight="1">
      <c r="A151" s="1874">
        <v>147</v>
      </c>
      <c r="B151" s="1873">
        <v>147</v>
      </c>
      <c r="C151" s="1474" t="s">
        <v>1339</v>
      </c>
      <c r="D151" s="374" t="s">
        <v>1248</v>
      </c>
      <c r="E151" s="1474" t="s">
        <v>1414</v>
      </c>
      <c r="F151" s="1873">
        <v>10</v>
      </c>
      <c r="G151" s="1886" t="s">
        <v>2074</v>
      </c>
      <c r="H151" s="1472">
        <v>19.399999999999999</v>
      </c>
      <c r="I151" s="1468">
        <v>0.34</v>
      </c>
      <c r="J151" s="1468">
        <v>4.08</v>
      </c>
      <c r="K151" s="1872"/>
      <c r="L151" s="1873"/>
      <c r="M151" s="1873"/>
      <c r="N151" s="1873"/>
      <c r="O151" s="1469"/>
      <c r="P151" s="1873"/>
      <c r="Q151" s="1468"/>
    </row>
    <row r="152" spans="1:17" s="1467" customFormat="1" ht="30.75" customHeight="1">
      <c r="A152" s="1874">
        <v>148</v>
      </c>
      <c r="B152" s="1873">
        <v>148</v>
      </c>
      <c r="C152" s="1474" t="s">
        <v>1417</v>
      </c>
      <c r="D152" s="374" t="s">
        <v>1248</v>
      </c>
      <c r="E152" s="1474" t="s">
        <v>1419</v>
      </c>
      <c r="F152" s="1873">
        <v>10</v>
      </c>
      <c r="G152" s="1886" t="s">
        <v>2074</v>
      </c>
      <c r="H152" s="1472">
        <v>30.5</v>
      </c>
      <c r="I152" s="1468">
        <v>0.31</v>
      </c>
      <c r="J152" s="1468">
        <v>3.74</v>
      </c>
      <c r="K152" s="1872"/>
      <c r="L152" s="1873"/>
      <c r="M152" s="1873"/>
      <c r="N152" s="1873"/>
      <c r="O152" s="1469"/>
      <c r="P152" s="1873"/>
      <c r="Q152" s="1468"/>
    </row>
    <row r="153" spans="1:17" s="1471" customFormat="1" ht="30.75" customHeight="1">
      <c r="A153" s="1470">
        <v>149</v>
      </c>
      <c r="B153" s="1873">
        <v>149</v>
      </c>
      <c r="C153" s="1474" t="s">
        <v>1423</v>
      </c>
      <c r="D153" s="374" t="s">
        <v>1408</v>
      </c>
      <c r="E153" s="1474" t="s">
        <v>1424</v>
      </c>
      <c r="F153" s="1873">
        <v>10</v>
      </c>
      <c r="G153" s="1875" t="s">
        <v>2074</v>
      </c>
      <c r="H153" s="1472">
        <v>9.1</v>
      </c>
      <c r="I153" s="1468">
        <v>0</v>
      </c>
      <c r="J153" s="1468">
        <v>0</v>
      </c>
      <c r="K153" s="1872"/>
      <c r="L153" s="1873"/>
      <c r="M153" s="1873"/>
      <c r="N153" s="1873"/>
      <c r="O153" s="1469"/>
      <c r="P153" s="1873"/>
      <c r="Q153" s="1873"/>
    </row>
    <row r="154" spans="1:17" s="1467" customFormat="1" ht="30.75" customHeight="1">
      <c r="A154" s="1874">
        <v>150</v>
      </c>
      <c r="B154" s="1873">
        <v>150</v>
      </c>
      <c r="C154" s="1474" t="s">
        <v>1326</v>
      </c>
      <c r="D154" s="374" t="s">
        <v>1248</v>
      </c>
      <c r="E154" s="1474" t="s">
        <v>1425</v>
      </c>
      <c r="F154" s="1873">
        <v>10</v>
      </c>
      <c r="G154" s="1886" t="s">
        <v>2074</v>
      </c>
      <c r="H154" s="1472">
        <v>16.100000000000001</v>
      </c>
      <c r="I154" s="1468">
        <v>0</v>
      </c>
      <c r="J154" s="1468">
        <v>0</v>
      </c>
      <c r="K154" s="1872"/>
      <c r="L154" s="1873"/>
      <c r="M154" s="1873"/>
      <c r="N154" s="1873"/>
      <c r="O154" s="1469"/>
      <c r="P154" s="1873"/>
      <c r="Q154" s="1468"/>
    </row>
    <row r="155" spans="1:17" s="1467" customFormat="1" ht="30.75" customHeight="1">
      <c r="A155" s="1874">
        <v>151</v>
      </c>
      <c r="B155" s="1873">
        <v>151</v>
      </c>
      <c r="C155" s="1474" t="s">
        <v>1426</v>
      </c>
      <c r="D155" s="374" t="s">
        <v>1427</v>
      </c>
      <c r="E155" s="1474" t="s">
        <v>1428</v>
      </c>
      <c r="F155" s="1873">
        <v>10</v>
      </c>
      <c r="G155" s="1886" t="s">
        <v>2074</v>
      </c>
      <c r="H155" s="1472">
        <v>22</v>
      </c>
      <c r="I155" s="1468">
        <v>0</v>
      </c>
      <c r="J155" s="1468">
        <v>0</v>
      </c>
      <c r="K155" s="1872"/>
      <c r="L155" s="1873"/>
      <c r="M155" s="1873"/>
      <c r="N155" s="1873"/>
      <c r="O155" s="1469"/>
      <c r="P155" s="1873"/>
      <c r="Q155" s="1468"/>
    </row>
    <row r="156" spans="1:17" s="1467" customFormat="1" ht="30.75" customHeight="1">
      <c r="A156" s="1874">
        <v>152</v>
      </c>
      <c r="B156" s="1873">
        <v>152</v>
      </c>
      <c r="C156" s="1474" t="s">
        <v>1429</v>
      </c>
      <c r="D156" s="374" t="s">
        <v>1430</v>
      </c>
      <c r="E156" s="1474" t="s">
        <v>1431</v>
      </c>
      <c r="F156" s="1873">
        <v>10</v>
      </c>
      <c r="G156" s="1886" t="s">
        <v>2074</v>
      </c>
      <c r="H156" s="1472">
        <v>13.9</v>
      </c>
      <c r="I156" s="1468">
        <v>0</v>
      </c>
      <c r="J156" s="1468">
        <v>0</v>
      </c>
      <c r="K156" s="1872"/>
      <c r="L156" s="1873"/>
      <c r="M156" s="1873"/>
      <c r="N156" s="1873"/>
      <c r="O156" s="1469"/>
      <c r="P156" s="1873"/>
      <c r="Q156" s="1468"/>
    </row>
    <row r="157" spans="1:17" s="1467" customFormat="1" ht="30.75" customHeight="1">
      <c r="A157" s="1874">
        <v>153</v>
      </c>
      <c r="B157" s="1873">
        <v>153</v>
      </c>
      <c r="C157" s="1474" t="s">
        <v>2075</v>
      </c>
      <c r="D157" s="374" t="s">
        <v>1248</v>
      </c>
      <c r="E157" s="1474" t="s">
        <v>1432</v>
      </c>
      <c r="F157" s="1873">
        <v>10</v>
      </c>
      <c r="G157" s="1886" t="s">
        <v>2074</v>
      </c>
      <c r="H157" s="1472">
        <v>40</v>
      </c>
      <c r="I157" s="1468">
        <v>0.08</v>
      </c>
      <c r="J157" s="1468">
        <v>0.96</v>
      </c>
      <c r="K157" s="1872"/>
      <c r="L157" s="1873"/>
      <c r="M157" s="1873"/>
      <c r="N157" s="1873"/>
      <c r="O157" s="1469"/>
      <c r="P157" s="1873"/>
      <c r="Q157" s="1468"/>
    </row>
    <row r="158" spans="1:17" s="1467" customFormat="1" ht="30.75" customHeight="1">
      <c r="A158" s="1874">
        <v>154</v>
      </c>
      <c r="B158" s="1873">
        <v>154</v>
      </c>
      <c r="C158" s="1474" t="s">
        <v>1433</v>
      </c>
      <c r="D158" s="374" t="s">
        <v>1408</v>
      </c>
      <c r="E158" s="1474" t="s">
        <v>1424</v>
      </c>
      <c r="F158" s="1873">
        <v>10</v>
      </c>
      <c r="G158" s="1886" t="s">
        <v>2074</v>
      </c>
      <c r="H158" s="1472">
        <v>17.8</v>
      </c>
      <c r="I158" s="1468">
        <v>0.5</v>
      </c>
      <c r="J158" s="1468">
        <v>6.04</v>
      </c>
      <c r="K158" s="1872"/>
      <c r="L158" s="1873"/>
      <c r="M158" s="1873"/>
      <c r="N158" s="1873"/>
      <c r="O158" s="1469"/>
      <c r="P158" s="1873"/>
      <c r="Q158" s="1468"/>
    </row>
    <row r="159" spans="1:17" s="1467" customFormat="1" ht="105.75" customHeight="1">
      <c r="A159" s="1874">
        <v>155</v>
      </c>
      <c r="B159" s="1873">
        <v>155</v>
      </c>
      <c r="C159" s="1899" t="s">
        <v>1434</v>
      </c>
      <c r="D159" s="1524" t="s">
        <v>1408</v>
      </c>
      <c r="E159" s="1899" t="s">
        <v>1435</v>
      </c>
      <c r="F159" s="1515">
        <v>10</v>
      </c>
      <c r="G159" s="1897" t="s">
        <v>2074</v>
      </c>
      <c r="H159" s="1898">
        <v>10</v>
      </c>
      <c r="I159" s="1521">
        <v>0</v>
      </c>
      <c r="J159" s="1521">
        <v>0</v>
      </c>
      <c r="K159" s="1522"/>
      <c r="L159" s="1515"/>
      <c r="M159" s="1515" t="s">
        <v>2441</v>
      </c>
      <c r="N159" s="1515" t="s">
        <v>1246</v>
      </c>
      <c r="O159" s="1515">
        <v>412.08300000000003</v>
      </c>
      <c r="P159" s="1515">
        <v>4.9000000000000004</v>
      </c>
      <c r="Q159" s="1521">
        <v>0</v>
      </c>
    </row>
    <row r="160" spans="1:17" s="1467" customFormat="1" ht="30.75" customHeight="1">
      <c r="A160" s="1874">
        <v>156</v>
      </c>
      <c r="B160" s="1873">
        <v>156</v>
      </c>
      <c r="C160" s="1474" t="s">
        <v>1436</v>
      </c>
      <c r="D160" s="374" t="s">
        <v>1248</v>
      </c>
      <c r="E160" s="1474" t="s">
        <v>1437</v>
      </c>
      <c r="F160" s="1873">
        <v>10</v>
      </c>
      <c r="G160" s="1886" t="s">
        <v>2074</v>
      </c>
      <c r="H160" s="1472">
        <v>18</v>
      </c>
      <c r="I160" s="1468">
        <v>0</v>
      </c>
      <c r="J160" s="1468">
        <v>0</v>
      </c>
      <c r="K160" s="1872"/>
      <c r="L160" s="1873"/>
      <c r="M160" s="1873"/>
      <c r="N160" s="1512"/>
      <c r="O160" s="1469"/>
      <c r="P160" s="1873"/>
      <c r="Q160" s="1468"/>
    </row>
    <row r="161" spans="1:17" s="1467" customFormat="1" ht="30.75" customHeight="1">
      <c r="A161" s="1874">
        <v>157</v>
      </c>
      <c r="B161" s="1873">
        <v>157</v>
      </c>
      <c r="C161" s="1474" t="s">
        <v>1310</v>
      </c>
      <c r="D161" s="374" t="s">
        <v>1248</v>
      </c>
      <c r="E161" s="1474" t="s">
        <v>1438</v>
      </c>
      <c r="F161" s="1873">
        <v>10</v>
      </c>
      <c r="G161" s="1886" t="s">
        <v>2074</v>
      </c>
      <c r="H161" s="1472">
        <v>29</v>
      </c>
      <c r="I161" s="1468">
        <v>0</v>
      </c>
      <c r="J161" s="1468">
        <v>0</v>
      </c>
      <c r="K161" s="1872"/>
      <c r="L161" s="1873"/>
      <c r="M161" s="1873"/>
      <c r="N161" s="1873"/>
      <c r="O161" s="1469"/>
      <c r="P161" s="1873"/>
      <c r="Q161" s="1476"/>
    </row>
    <row r="162" spans="1:17" s="1467" customFormat="1" ht="30.75" customHeight="1">
      <c r="A162" s="1874">
        <v>158</v>
      </c>
      <c r="B162" s="1873">
        <v>158</v>
      </c>
      <c r="C162" s="1474" t="s">
        <v>1439</v>
      </c>
      <c r="D162" s="374" t="s">
        <v>1269</v>
      </c>
      <c r="E162" s="1474" t="s">
        <v>1418</v>
      </c>
      <c r="F162" s="1873">
        <v>10</v>
      </c>
      <c r="G162" s="1886" t="s">
        <v>2074</v>
      </c>
      <c r="H162" s="1472"/>
      <c r="I162" s="1468">
        <v>0</v>
      </c>
      <c r="J162" s="1468">
        <v>0</v>
      </c>
      <c r="K162" s="1872"/>
      <c r="L162" s="1873"/>
      <c r="M162" s="1873"/>
      <c r="N162" s="1873"/>
      <c r="O162" s="1469"/>
      <c r="P162" s="1873"/>
      <c r="Q162" s="1468"/>
    </row>
    <row r="163" spans="1:17" s="1467" customFormat="1" ht="30.75" customHeight="1">
      <c r="A163" s="1874">
        <v>159</v>
      </c>
      <c r="B163" s="1873">
        <v>159</v>
      </c>
      <c r="C163" s="1474" t="s">
        <v>1268</v>
      </c>
      <c r="D163" s="374" t="s">
        <v>1269</v>
      </c>
      <c r="E163" s="1474" t="s">
        <v>1440</v>
      </c>
      <c r="F163" s="1873">
        <v>10</v>
      </c>
      <c r="G163" s="1886" t="s">
        <v>2074</v>
      </c>
      <c r="H163" s="1472"/>
      <c r="I163" s="1468">
        <v>0</v>
      </c>
      <c r="J163" s="1468">
        <v>0</v>
      </c>
      <c r="K163" s="1872"/>
      <c r="L163" s="1873"/>
      <c r="M163" s="1873"/>
      <c r="N163" s="1873"/>
      <c r="O163" s="1469"/>
      <c r="P163" s="1873"/>
      <c r="Q163" s="1468"/>
    </row>
    <row r="164" spans="1:17" s="1471" customFormat="1" ht="30.75" customHeight="1">
      <c r="A164" s="1470">
        <v>160</v>
      </c>
      <c r="B164" s="1873">
        <v>160</v>
      </c>
      <c r="C164" s="1474" t="s">
        <v>1441</v>
      </c>
      <c r="D164" s="374" t="s">
        <v>1269</v>
      </c>
      <c r="E164" s="1474" t="s">
        <v>1419</v>
      </c>
      <c r="F164" s="1873">
        <v>10</v>
      </c>
      <c r="G164" s="1875" t="s">
        <v>2074</v>
      </c>
      <c r="H164" s="1472"/>
      <c r="I164" s="1468">
        <v>0.89</v>
      </c>
      <c r="J164" s="1468">
        <v>10.72</v>
      </c>
      <c r="K164" s="1872"/>
      <c r="L164" s="1873"/>
      <c r="M164" s="1873"/>
      <c r="N164" s="1873"/>
      <c r="O164" s="1469"/>
      <c r="P164" s="1873"/>
      <c r="Q164" s="1873"/>
    </row>
    <row r="165" spans="1:17" s="1467" customFormat="1" ht="30.75" customHeight="1">
      <c r="A165" s="1874">
        <v>161</v>
      </c>
      <c r="B165" s="1873">
        <v>161</v>
      </c>
      <c r="C165" s="1474" t="s">
        <v>1352</v>
      </c>
      <c r="D165" s="374" t="s">
        <v>1269</v>
      </c>
      <c r="E165" s="1474" t="s">
        <v>1442</v>
      </c>
      <c r="F165" s="1873">
        <v>10</v>
      </c>
      <c r="G165" s="1886" t="s">
        <v>2074</v>
      </c>
      <c r="H165" s="1472"/>
      <c r="I165" s="1468">
        <v>0.85</v>
      </c>
      <c r="J165" s="1468">
        <v>10.17</v>
      </c>
      <c r="K165" s="1872"/>
      <c r="L165" s="1873"/>
      <c r="M165" s="1873"/>
      <c r="N165" s="1873"/>
      <c r="O165" s="1469"/>
      <c r="P165" s="1873"/>
      <c r="Q165" s="1468"/>
    </row>
    <row r="166" spans="1:17" s="1467" customFormat="1" ht="30.75" customHeight="1">
      <c r="A166" s="1874">
        <v>162</v>
      </c>
      <c r="B166" s="1873">
        <v>162</v>
      </c>
      <c r="C166" s="1474" t="s">
        <v>1373</v>
      </c>
      <c r="D166" s="374" t="s">
        <v>1297</v>
      </c>
      <c r="E166" s="1474" t="s">
        <v>1415</v>
      </c>
      <c r="F166" s="1873">
        <v>10</v>
      </c>
      <c r="G166" s="1886" t="s">
        <v>2074</v>
      </c>
      <c r="H166" s="1472"/>
      <c r="I166" s="1468">
        <v>0.53</v>
      </c>
      <c r="J166" s="1468">
        <v>6.32</v>
      </c>
      <c r="K166" s="1872"/>
      <c r="L166" s="1873"/>
      <c r="M166" s="1873"/>
      <c r="N166" s="1873"/>
      <c r="O166" s="1469"/>
      <c r="P166" s="1873"/>
      <c r="Q166" s="1468"/>
    </row>
    <row r="167" spans="1:17" s="1467" customFormat="1" ht="30.75" customHeight="1">
      <c r="A167" s="1874">
        <v>163</v>
      </c>
      <c r="B167" s="1873">
        <v>163</v>
      </c>
      <c r="C167" s="1474" t="s">
        <v>1373</v>
      </c>
      <c r="D167" s="374" t="s">
        <v>1297</v>
      </c>
      <c r="E167" s="1474" t="s">
        <v>1409</v>
      </c>
      <c r="F167" s="1873">
        <v>10</v>
      </c>
      <c r="G167" s="1886" t="s">
        <v>2074</v>
      </c>
      <c r="H167" s="1472"/>
      <c r="I167" s="1468">
        <v>0.48</v>
      </c>
      <c r="J167" s="1468">
        <v>5.81</v>
      </c>
      <c r="K167" s="1872"/>
      <c r="L167" s="1873"/>
      <c r="M167" s="1873"/>
      <c r="N167" s="1873"/>
      <c r="O167" s="1469"/>
      <c r="P167" s="1873"/>
      <c r="Q167" s="1468"/>
    </row>
    <row r="168" spans="1:17" s="1467" customFormat="1" ht="30.75" customHeight="1">
      <c r="A168" s="1874">
        <v>164</v>
      </c>
      <c r="B168" s="1873">
        <v>164</v>
      </c>
      <c r="C168" s="1474" t="s">
        <v>1373</v>
      </c>
      <c r="D168" s="374" t="s">
        <v>1297</v>
      </c>
      <c r="E168" s="1474" t="s">
        <v>1443</v>
      </c>
      <c r="F168" s="1873">
        <v>10</v>
      </c>
      <c r="G168" s="1886" t="s">
        <v>2074</v>
      </c>
      <c r="H168" s="1472"/>
      <c r="I168" s="1468">
        <v>0.05</v>
      </c>
      <c r="J168" s="1468">
        <v>0.59</v>
      </c>
      <c r="K168" s="1872"/>
      <c r="L168" s="1873"/>
      <c r="M168" s="1873"/>
      <c r="N168" s="1873"/>
      <c r="O168" s="1469"/>
      <c r="P168" s="1873"/>
      <c r="Q168" s="1468"/>
    </row>
    <row r="169" spans="1:17" s="1467" customFormat="1" ht="30.75" customHeight="1">
      <c r="A169" s="1874">
        <v>165</v>
      </c>
      <c r="B169" s="1873">
        <v>165</v>
      </c>
      <c r="C169" s="1474" t="s">
        <v>1373</v>
      </c>
      <c r="D169" s="374" t="s">
        <v>1297</v>
      </c>
      <c r="E169" s="1474" t="s">
        <v>1435</v>
      </c>
      <c r="F169" s="1873">
        <v>10</v>
      </c>
      <c r="G169" s="1886" t="s">
        <v>2074</v>
      </c>
      <c r="H169" s="1472"/>
      <c r="I169" s="1468">
        <v>0</v>
      </c>
      <c r="J169" s="1468">
        <v>0</v>
      </c>
      <c r="K169" s="1872"/>
      <c r="L169" s="1873"/>
      <c r="M169" s="1873"/>
      <c r="N169" s="1873"/>
      <c r="O169" s="1469"/>
      <c r="P169" s="1873"/>
      <c r="Q169" s="1468"/>
    </row>
    <row r="170" spans="1:17" s="1467" customFormat="1" ht="30.75" customHeight="1">
      <c r="A170" s="1874">
        <v>166</v>
      </c>
      <c r="B170" s="1873">
        <v>166</v>
      </c>
      <c r="C170" s="1474" t="s">
        <v>1345</v>
      </c>
      <c r="D170" s="374" t="s">
        <v>1444</v>
      </c>
      <c r="E170" s="1474">
        <v>1986</v>
      </c>
      <c r="F170" s="1873">
        <v>10</v>
      </c>
      <c r="G170" s="1886" t="s">
        <v>2074</v>
      </c>
      <c r="H170" s="1472"/>
      <c r="I170" s="1468">
        <v>10.63</v>
      </c>
      <c r="J170" s="1468">
        <v>127.5</v>
      </c>
      <c r="K170" s="1872"/>
      <c r="L170" s="1873"/>
      <c r="M170" s="1873"/>
      <c r="N170" s="1873"/>
      <c r="O170" s="1469"/>
      <c r="P170" s="1873"/>
      <c r="Q170" s="1468"/>
    </row>
    <row r="171" spans="1:17" s="1483" customFormat="1" ht="30.75" customHeight="1">
      <c r="A171" s="1477">
        <v>167</v>
      </c>
      <c r="B171" s="1873">
        <v>167</v>
      </c>
      <c r="C171" s="374" t="s">
        <v>1445</v>
      </c>
      <c r="D171" s="1884" t="s">
        <v>1446</v>
      </c>
      <c r="E171" s="383">
        <v>2012</v>
      </c>
      <c r="F171" s="1478">
        <v>10</v>
      </c>
      <c r="G171" s="1479" t="s">
        <v>2076</v>
      </c>
      <c r="H171" s="391">
        <v>22</v>
      </c>
      <c r="I171" s="1476">
        <v>0.61</v>
      </c>
      <c r="J171" s="1476">
        <v>7.34</v>
      </c>
      <c r="K171" s="1480"/>
      <c r="L171" s="1481"/>
      <c r="M171" s="1481"/>
      <c r="N171" s="1481"/>
      <c r="O171" s="1482"/>
      <c r="P171" s="1481"/>
      <c r="Q171" s="1481"/>
    </row>
    <row r="172" spans="1:17" s="1467" customFormat="1" ht="30.75" customHeight="1">
      <c r="A172" s="1874">
        <v>168</v>
      </c>
      <c r="B172" s="1873">
        <v>168</v>
      </c>
      <c r="C172" s="374" t="s">
        <v>1447</v>
      </c>
      <c r="D172" s="1884" t="s">
        <v>1446</v>
      </c>
      <c r="E172" s="383">
        <v>2012</v>
      </c>
      <c r="F172" s="1873">
        <v>10</v>
      </c>
      <c r="G172" s="1886" t="s">
        <v>2076</v>
      </c>
      <c r="H172" s="391">
        <v>22</v>
      </c>
      <c r="I172" s="1468">
        <v>0.28000000000000003</v>
      </c>
      <c r="J172" s="1468">
        <v>3.31</v>
      </c>
      <c r="K172" s="1872"/>
      <c r="L172" s="1873"/>
      <c r="M172" s="1873"/>
      <c r="N172" s="1873"/>
      <c r="O172" s="1469"/>
      <c r="P172" s="1873"/>
      <c r="Q172" s="1468"/>
    </row>
    <row r="173" spans="1:17" s="1467" customFormat="1" ht="30.75" customHeight="1">
      <c r="A173" s="1874">
        <v>169</v>
      </c>
      <c r="B173" s="1873">
        <v>169</v>
      </c>
      <c r="C173" s="374" t="s">
        <v>1448</v>
      </c>
      <c r="D173" s="1873" t="s">
        <v>1449</v>
      </c>
      <c r="E173" s="383">
        <v>2005</v>
      </c>
      <c r="F173" s="1873">
        <v>10</v>
      </c>
      <c r="G173" s="1886" t="s">
        <v>2076</v>
      </c>
      <c r="H173" s="391">
        <v>22</v>
      </c>
      <c r="I173" s="1468">
        <v>1.61</v>
      </c>
      <c r="J173" s="1468">
        <v>19.29</v>
      </c>
      <c r="K173" s="1872"/>
      <c r="L173" s="1873"/>
      <c r="M173" s="1873"/>
      <c r="N173" s="1873"/>
      <c r="O173" s="1468"/>
      <c r="P173" s="1873"/>
      <c r="Q173" s="1468"/>
    </row>
    <row r="174" spans="1:17" s="1467" customFormat="1" ht="30.75" customHeight="1">
      <c r="A174" s="1874">
        <v>170</v>
      </c>
      <c r="B174" s="1873">
        <v>170</v>
      </c>
      <c r="C174" s="374" t="s">
        <v>1450</v>
      </c>
      <c r="D174" s="1873" t="s">
        <v>1451</v>
      </c>
      <c r="E174" s="383">
        <v>1993</v>
      </c>
      <c r="F174" s="1873">
        <v>10</v>
      </c>
      <c r="G174" s="1886" t="s">
        <v>2076</v>
      </c>
      <c r="H174" s="391">
        <v>35</v>
      </c>
      <c r="I174" s="1468">
        <v>0.13</v>
      </c>
      <c r="J174" s="1468">
        <v>1.6</v>
      </c>
      <c r="K174" s="1872"/>
      <c r="L174" s="1873"/>
      <c r="M174" s="1873"/>
      <c r="N174" s="1873"/>
      <c r="O174" s="1469"/>
      <c r="P174" s="1873"/>
      <c r="Q174" s="1468"/>
    </row>
    <row r="175" spans="1:17" s="1467" customFormat="1" ht="30.75" customHeight="1">
      <c r="A175" s="1874">
        <v>171</v>
      </c>
      <c r="B175" s="1873">
        <v>171</v>
      </c>
      <c r="C175" s="374" t="s">
        <v>1452</v>
      </c>
      <c r="D175" s="1884" t="s">
        <v>1453</v>
      </c>
      <c r="E175" s="383">
        <v>1982</v>
      </c>
      <c r="F175" s="1873">
        <v>10</v>
      </c>
      <c r="G175" s="1886" t="s">
        <v>2076</v>
      </c>
      <c r="H175" s="391">
        <v>30</v>
      </c>
      <c r="I175" s="1468">
        <v>0</v>
      </c>
      <c r="J175" s="1468">
        <v>0</v>
      </c>
      <c r="K175" s="1872"/>
      <c r="L175" s="1873"/>
      <c r="M175" s="1873"/>
      <c r="N175" s="1873"/>
      <c r="O175" s="1469"/>
      <c r="P175" s="1873"/>
      <c r="Q175" s="1468"/>
    </row>
    <row r="176" spans="1:17" s="1467" customFormat="1" ht="30.75" customHeight="1">
      <c r="A176" s="1874">
        <v>172</v>
      </c>
      <c r="B176" s="1873">
        <v>172</v>
      </c>
      <c r="C176" s="374" t="s">
        <v>1454</v>
      </c>
      <c r="D176" s="1884" t="s">
        <v>1455</v>
      </c>
      <c r="E176" s="383">
        <v>1987</v>
      </c>
      <c r="F176" s="1873">
        <v>10</v>
      </c>
      <c r="G176" s="1886" t="s">
        <v>2076</v>
      </c>
      <c r="H176" s="391">
        <v>28</v>
      </c>
      <c r="I176" s="1468">
        <v>0</v>
      </c>
      <c r="J176" s="1468">
        <v>0</v>
      </c>
      <c r="K176" s="1872"/>
      <c r="L176" s="1873"/>
      <c r="M176" s="1873"/>
      <c r="N176" s="1873"/>
      <c r="O176" s="1469"/>
      <c r="P176" s="1873"/>
      <c r="Q176" s="1468"/>
    </row>
    <row r="177" spans="1:17" s="1467" customFormat="1" ht="30.75" customHeight="1">
      <c r="A177" s="1874">
        <v>173</v>
      </c>
      <c r="B177" s="1873">
        <v>173</v>
      </c>
      <c r="C177" s="374" t="s">
        <v>1456</v>
      </c>
      <c r="D177" s="1884" t="s">
        <v>1453</v>
      </c>
      <c r="E177" s="383">
        <v>1985</v>
      </c>
      <c r="F177" s="1873">
        <v>10</v>
      </c>
      <c r="G177" s="1886" t="s">
        <v>2076</v>
      </c>
      <c r="H177" s="391">
        <v>28</v>
      </c>
      <c r="I177" s="1468">
        <v>0</v>
      </c>
      <c r="J177" s="1468">
        <v>0</v>
      </c>
      <c r="K177" s="1872"/>
      <c r="L177" s="1873"/>
      <c r="M177" s="1873"/>
      <c r="N177" s="1873"/>
      <c r="O177" s="1469"/>
      <c r="P177" s="1873"/>
      <c r="Q177" s="1468"/>
    </row>
    <row r="178" spans="1:17" s="1467" customFormat="1" ht="30.75" customHeight="1">
      <c r="A178" s="1874">
        <v>174</v>
      </c>
      <c r="B178" s="1873">
        <v>174</v>
      </c>
      <c r="C178" s="374" t="s">
        <v>1457</v>
      </c>
      <c r="D178" s="1884" t="s">
        <v>1458</v>
      </c>
      <c r="E178" s="383">
        <v>1988</v>
      </c>
      <c r="F178" s="1873">
        <v>10</v>
      </c>
      <c r="G178" s="1886" t="s">
        <v>2076</v>
      </c>
      <c r="H178" s="391">
        <v>44</v>
      </c>
      <c r="I178" s="1468">
        <v>0.11</v>
      </c>
      <c r="J178" s="1468">
        <v>1.37</v>
      </c>
      <c r="K178" s="1872"/>
      <c r="L178" s="1873"/>
      <c r="M178" s="1873"/>
      <c r="N178" s="1873"/>
      <c r="O178" s="1469"/>
      <c r="P178" s="1873"/>
      <c r="Q178" s="1468"/>
    </row>
    <row r="179" spans="1:17" s="1467" customFormat="1" ht="30.75" customHeight="1">
      <c r="A179" s="1874">
        <v>175</v>
      </c>
      <c r="B179" s="1873">
        <v>175</v>
      </c>
      <c r="C179" s="374" t="s">
        <v>1459</v>
      </c>
      <c r="D179" s="1884" t="s">
        <v>1397</v>
      </c>
      <c r="E179" s="383">
        <v>1992</v>
      </c>
      <c r="F179" s="1873">
        <v>10</v>
      </c>
      <c r="G179" s="1886" t="s">
        <v>2076</v>
      </c>
      <c r="H179" s="391">
        <v>40</v>
      </c>
      <c r="I179" s="1468">
        <v>0.08</v>
      </c>
      <c r="J179" s="1468">
        <v>0.98</v>
      </c>
      <c r="K179" s="1872"/>
      <c r="L179" s="1873"/>
      <c r="M179" s="1873"/>
      <c r="N179" s="1873"/>
      <c r="O179" s="1469"/>
      <c r="P179" s="1873"/>
      <c r="Q179" s="1468"/>
    </row>
    <row r="180" spans="1:17" s="1467" customFormat="1" ht="30.75" customHeight="1">
      <c r="A180" s="1874">
        <v>176</v>
      </c>
      <c r="B180" s="1873">
        <v>176</v>
      </c>
      <c r="C180" s="374" t="s">
        <v>1460</v>
      </c>
      <c r="D180" s="1884" t="s">
        <v>1458</v>
      </c>
      <c r="E180" s="383">
        <v>1990</v>
      </c>
      <c r="F180" s="1873">
        <v>10</v>
      </c>
      <c r="G180" s="1886" t="s">
        <v>2076</v>
      </c>
      <c r="H180" s="391">
        <v>44</v>
      </c>
      <c r="I180" s="1468">
        <v>1.92</v>
      </c>
      <c r="J180" s="1468">
        <v>23.02</v>
      </c>
      <c r="K180" s="1872"/>
      <c r="L180" s="1873"/>
      <c r="M180" s="1873"/>
      <c r="N180" s="1873"/>
      <c r="O180" s="1469"/>
      <c r="P180" s="1873"/>
      <c r="Q180" s="1468"/>
    </row>
    <row r="181" spans="1:17" s="1467" customFormat="1" ht="30.75" customHeight="1">
      <c r="A181" s="1874">
        <v>177</v>
      </c>
      <c r="B181" s="1873">
        <v>177</v>
      </c>
      <c r="C181" s="374" t="s">
        <v>1461</v>
      </c>
      <c r="D181" s="1884" t="s">
        <v>1462</v>
      </c>
      <c r="E181" s="383">
        <v>1999</v>
      </c>
      <c r="F181" s="1873">
        <v>10</v>
      </c>
      <c r="G181" s="1886" t="s">
        <v>2076</v>
      </c>
      <c r="H181" s="391">
        <v>13</v>
      </c>
      <c r="I181" s="1468">
        <v>0.46</v>
      </c>
      <c r="J181" s="1468">
        <v>5.56</v>
      </c>
      <c r="K181" s="1872"/>
      <c r="L181" s="1873"/>
      <c r="M181" s="1873"/>
      <c r="N181" s="1873"/>
      <c r="O181" s="1469"/>
      <c r="P181" s="1873"/>
      <c r="Q181" s="1468"/>
    </row>
    <row r="182" spans="1:17" s="1467" customFormat="1" ht="30.75" customHeight="1">
      <c r="A182" s="1874">
        <v>178</v>
      </c>
      <c r="B182" s="1873">
        <v>178</v>
      </c>
      <c r="C182" s="374" t="s">
        <v>1249</v>
      </c>
      <c r="D182" s="1884" t="s">
        <v>1463</v>
      </c>
      <c r="E182" s="383">
        <v>1999</v>
      </c>
      <c r="F182" s="1873">
        <v>10</v>
      </c>
      <c r="G182" s="1886" t="s">
        <v>2076</v>
      </c>
      <c r="H182" s="391">
        <v>19</v>
      </c>
      <c r="I182" s="1468">
        <v>0.59</v>
      </c>
      <c r="J182" s="1468">
        <v>7.02</v>
      </c>
      <c r="K182" s="1872"/>
      <c r="L182" s="1873"/>
      <c r="M182" s="1873"/>
      <c r="N182" s="1873"/>
      <c r="O182" s="1469"/>
      <c r="P182" s="1873"/>
      <c r="Q182" s="1468"/>
    </row>
    <row r="183" spans="1:17" s="1467" customFormat="1" ht="54" customHeight="1">
      <c r="A183" s="1874">
        <v>179</v>
      </c>
      <c r="B183" s="1873">
        <v>179</v>
      </c>
      <c r="C183" s="1524" t="s">
        <v>1464</v>
      </c>
      <c r="D183" s="1896" t="s">
        <v>1463</v>
      </c>
      <c r="E183" s="1523">
        <v>1979</v>
      </c>
      <c r="F183" s="1515">
        <v>10</v>
      </c>
      <c r="G183" s="1897" t="s">
        <v>2076</v>
      </c>
      <c r="H183" s="1893">
        <v>17</v>
      </c>
      <c r="I183" s="1521">
        <v>0</v>
      </c>
      <c r="J183" s="1521">
        <v>0</v>
      </c>
      <c r="K183" s="1522"/>
      <c r="L183" s="1515"/>
      <c r="M183" s="1515"/>
      <c r="N183" s="1890"/>
      <c r="O183" s="1515"/>
      <c r="P183" s="1515"/>
      <c r="Q183" s="1521"/>
    </row>
    <row r="184" spans="1:17" s="1467" customFormat="1" ht="30.75" customHeight="1">
      <c r="A184" s="1874">
        <v>180</v>
      </c>
      <c r="B184" s="1873">
        <v>180</v>
      </c>
      <c r="C184" s="1524" t="s">
        <v>1464</v>
      </c>
      <c r="D184" s="1896" t="s">
        <v>1463</v>
      </c>
      <c r="E184" s="1523">
        <v>1995</v>
      </c>
      <c r="F184" s="1515">
        <v>10</v>
      </c>
      <c r="G184" s="1897" t="s">
        <v>2076</v>
      </c>
      <c r="H184" s="1893">
        <v>19</v>
      </c>
      <c r="I184" s="1521">
        <v>0</v>
      </c>
      <c r="J184" s="1521">
        <v>0</v>
      </c>
      <c r="K184" s="1522"/>
      <c r="L184" s="1515"/>
      <c r="M184" s="1515"/>
      <c r="N184" s="1515"/>
      <c r="O184" s="1150"/>
      <c r="P184" s="1515"/>
      <c r="Q184" s="1521"/>
    </row>
    <row r="185" spans="1:17" s="1467" customFormat="1" ht="30.75" customHeight="1">
      <c r="A185" s="1874">
        <v>181</v>
      </c>
      <c r="B185" s="1873">
        <v>181</v>
      </c>
      <c r="C185" s="1524" t="s">
        <v>1249</v>
      </c>
      <c r="D185" s="1896" t="s">
        <v>1463</v>
      </c>
      <c r="E185" s="1523">
        <v>1999</v>
      </c>
      <c r="F185" s="1515">
        <v>10</v>
      </c>
      <c r="G185" s="1897" t="s">
        <v>2076</v>
      </c>
      <c r="H185" s="1893">
        <v>19</v>
      </c>
      <c r="I185" s="1521">
        <v>0.27</v>
      </c>
      <c r="J185" s="1521">
        <v>3.22</v>
      </c>
      <c r="K185" s="1522"/>
      <c r="L185" s="1515"/>
      <c r="M185" s="1515"/>
      <c r="N185" s="1515"/>
      <c r="O185" s="1150"/>
      <c r="P185" s="1515"/>
      <c r="Q185" s="1521"/>
    </row>
    <row r="186" spans="1:17" s="1467" customFormat="1" ht="30.75" customHeight="1">
      <c r="A186" s="1874">
        <v>182</v>
      </c>
      <c r="B186" s="1873">
        <v>182</v>
      </c>
      <c r="C186" s="1524" t="s">
        <v>1263</v>
      </c>
      <c r="D186" s="1896" t="s">
        <v>1388</v>
      </c>
      <c r="E186" s="1523">
        <v>1998</v>
      </c>
      <c r="F186" s="1515">
        <v>10</v>
      </c>
      <c r="G186" s="1897" t="s">
        <v>2076</v>
      </c>
      <c r="H186" s="1893">
        <v>19</v>
      </c>
      <c r="I186" s="1521">
        <v>0.21</v>
      </c>
      <c r="J186" s="1521">
        <v>2.52</v>
      </c>
      <c r="K186" s="1522"/>
      <c r="L186" s="1515"/>
      <c r="M186" s="1515"/>
      <c r="N186" s="1515"/>
      <c r="O186" s="1521"/>
      <c r="P186" s="1515"/>
      <c r="Q186" s="1521"/>
    </row>
    <row r="187" spans="1:17" s="1467" customFormat="1" ht="30.75" customHeight="1">
      <c r="A187" s="1874">
        <v>183</v>
      </c>
      <c r="B187" s="1873">
        <v>183</v>
      </c>
      <c r="C187" s="1524" t="s">
        <v>1249</v>
      </c>
      <c r="D187" s="1896" t="s">
        <v>1388</v>
      </c>
      <c r="E187" s="1523">
        <v>1998</v>
      </c>
      <c r="F187" s="1515">
        <v>10</v>
      </c>
      <c r="G187" s="1897" t="s">
        <v>2076</v>
      </c>
      <c r="H187" s="1893">
        <v>19</v>
      </c>
      <c r="I187" s="1521">
        <v>0.75</v>
      </c>
      <c r="J187" s="1521">
        <v>8.99</v>
      </c>
      <c r="K187" s="1522"/>
      <c r="L187" s="1515"/>
      <c r="M187" s="1515"/>
      <c r="N187" s="1515"/>
      <c r="O187" s="1515"/>
      <c r="P187" s="1515"/>
      <c r="Q187" s="1521"/>
    </row>
    <row r="188" spans="1:17" s="1467" customFormat="1" ht="48.75" customHeight="1">
      <c r="A188" s="1874">
        <v>184</v>
      </c>
      <c r="B188" s="1873">
        <v>184</v>
      </c>
      <c r="C188" s="1524" t="s">
        <v>1465</v>
      </c>
      <c r="D188" s="1896" t="s">
        <v>1463</v>
      </c>
      <c r="E188" s="1523">
        <v>1993</v>
      </c>
      <c r="F188" s="1515">
        <v>10</v>
      </c>
      <c r="G188" s="1519" t="s">
        <v>2076</v>
      </c>
      <c r="H188" s="1893">
        <v>19</v>
      </c>
      <c r="I188" s="1521">
        <v>0.28999999999999998</v>
      </c>
      <c r="J188" s="1521">
        <v>3.51</v>
      </c>
      <c r="K188" s="1522"/>
      <c r="L188" s="1515"/>
      <c r="M188" s="1515"/>
      <c r="N188" s="1890"/>
      <c r="O188" s="1515"/>
      <c r="P188" s="1515"/>
      <c r="Q188" s="1521"/>
    </row>
    <row r="189" spans="1:17" s="1467" customFormat="1" ht="30.75" customHeight="1">
      <c r="A189" s="1874">
        <v>185</v>
      </c>
      <c r="B189" s="1873">
        <v>185</v>
      </c>
      <c r="C189" s="374" t="s">
        <v>1466</v>
      </c>
      <c r="D189" s="1884" t="s">
        <v>1462</v>
      </c>
      <c r="E189" s="383">
        <v>1999</v>
      </c>
      <c r="F189" s="1873">
        <v>10</v>
      </c>
      <c r="G189" s="1875" t="s">
        <v>2076</v>
      </c>
      <c r="H189" s="391">
        <v>10</v>
      </c>
      <c r="I189" s="1468">
        <v>0</v>
      </c>
      <c r="J189" s="1468">
        <v>0</v>
      </c>
      <c r="K189" s="1872"/>
      <c r="L189" s="1873"/>
      <c r="M189" s="1873"/>
      <c r="N189" s="1873"/>
      <c r="O189" s="1469"/>
      <c r="P189" s="1873"/>
      <c r="Q189" s="1468"/>
    </row>
    <row r="190" spans="1:17" s="1471" customFormat="1" ht="30.75" customHeight="1">
      <c r="A190" s="1470">
        <v>186</v>
      </c>
      <c r="B190" s="1873">
        <v>186</v>
      </c>
      <c r="C190" s="374" t="s">
        <v>1467</v>
      </c>
      <c r="D190" s="1873" t="s">
        <v>1421</v>
      </c>
      <c r="E190" s="383">
        <v>1999</v>
      </c>
      <c r="F190" s="1873">
        <v>10</v>
      </c>
      <c r="G190" s="1875" t="s">
        <v>2076</v>
      </c>
      <c r="H190" s="391">
        <v>21</v>
      </c>
      <c r="I190" s="1468">
        <v>0</v>
      </c>
      <c r="J190" s="1468">
        <v>0</v>
      </c>
      <c r="K190" s="1872"/>
      <c r="L190" s="1873"/>
      <c r="M190" s="1873"/>
      <c r="N190" s="1873"/>
      <c r="O190" s="1469"/>
      <c r="P190" s="1873"/>
      <c r="Q190" s="1873"/>
    </row>
    <row r="191" spans="1:17" s="1471" customFormat="1" ht="30.75" customHeight="1">
      <c r="A191" s="1470">
        <v>187</v>
      </c>
      <c r="B191" s="1873">
        <v>187</v>
      </c>
      <c r="C191" s="374" t="s">
        <v>1468</v>
      </c>
      <c r="D191" s="1884" t="s">
        <v>1388</v>
      </c>
      <c r="E191" s="383">
        <v>2008</v>
      </c>
      <c r="F191" s="1873">
        <v>10</v>
      </c>
      <c r="G191" s="1875" t="s">
        <v>2076</v>
      </c>
      <c r="H191" s="391">
        <v>17</v>
      </c>
      <c r="I191" s="1468">
        <v>0</v>
      </c>
      <c r="J191" s="1468">
        <v>0</v>
      </c>
      <c r="K191" s="1872"/>
      <c r="L191" s="1873"/>
      <c r="M191" s="1873"/>
      <c r="N191" s="1873"/>
      <c r="O191" s="1469"/>
      <c r="P191" s="1873"/>
      <c r="Q191" s="1873"/>
    </row>
    <row r="192" spans="1:17" s="1467" customFormat="1" ht="113.25" customHeight="1">
      <c r="A192" s="1874">
        <v>188</v>
      </c>
      <c r="B192" s="1873">
        <v>188</v>
      </c>
      <c r="C192" s="1524" t="s">
        <v>1433</v>
      </c>
      <c r="D192" s="1884" t="s">
        <v>1462</v>
      </c>
      <c r="E192" s="383">
        <v>2000</v>
      </c>
      <c r="F192" s="1873">
        <v>10</v>
      </c>
      <c r="G192" s="1875" t="s">
        <v>2076</v>
      </c>
      <c r="H192" s="391">
        <v>18</v>
      </c>
      <c r="I192" s="1468">
        <v>0</v>
      </c>
      <c r="J192" s="1468">
        <v>0</v>
      </c>
      <c r="K192" s="1872"/>
      <c r="L192" s="1873"/>
      <c r="M192" s="1515" t="s">
        <v>2441</v>
      </c>
      <c r="N192" s="1515" t="s">
        <v>1246</v>
      </c>
      <c r="O192" s="1515">
        <v>412.08300000000003</v>
      </c>
      <c r="P192" s="1515">
        <v>4.9000000000000004</v>
      </c>
      <c r="Q192" s="1521">
        <v>0</v>
      </c>
    </row>
    <row r="193" spans="1:17" s="1467" customFormat="1" ht="30.75" customHeight="1">
      <c r="A193" s="1874">
        <v>189</v>
      </c>
      <c r="B193" s="1873">
        <v>189</v>
      </c>
      <c r="C193" s="374" t="s">
        <v>1373</v>
      </c>
      <c r="D193" s="1873" t="s">
        <v>1342</v>
      </c>
      <c r="E193" s="383">
        <v>1973</v>
      </c>
      <c r="F193" s="1873">
        <v>10</v>
      </c>
      <c r="G193" s="1875" t="s">
        <v>2076</v>
      </c>
      <c r="H193" s="391"/>
      <c r="I193" s="1468">
        <v>0</v>
      </c>
      <c r="J193" s="1468">
        <v>0</v>
      </c>
      <c r="K193" s="1872"/>
      <c r="L193" s="1873"/>
      <c r="M193" s="1873"/>
      <c r="N193" s="1512"/>
      <c r="O193" s="1468"/>
      <c r="P193" s="1873"/>
      <c r="Q193" s="1873"/>
    </row>
    <row r="194" spans="1:17" s="1467" customFormat="1" ht="30.75" customHeight="1">
      <c r="A194" s="1874">
        <v>190</v>
      </c>
      <c r="B194" s="1873">
        <v>190</v>
      </c>
      <c r="C194" s="374" t="s">
        <v>1373</v>
      </c>
      <c r="D194" s="1873" t="s">
        <v>1342</v>
      </c>
      <c r="E194" s="383">
        <v>1985</v>
      </c>
      <c r="F194" s="1873">
        <v>10</v>
      </c>
      <c r="G194" s="1875" t="s">
        <v>2076</v>
      </c>
      <c r="H194" s="391"/>
      <c r="I194" s="1468">
        <v>0</v>
      </c>
      <c r="J194" s="1468">
        <v>0</v>
      </c>
      <c r="K194" s="1872"/>
      <c r="L194" s="1873"/>
      <c r="M194" s="1873"/>
      <c r="N194" s="1873"/>
      <c r="O194" s="1469"/>
      <c r="P194" s="1873"/>
      <c r="Q194" s="1873"/>
    </row>
    <row r="195" spans="1:17" s="1467" customFormat="1" ht="30.75" customHeight="1">
      <c r="A195" s="1874">
        <v>191</v>
      </c>
      <c r="B195" s="1873">
        <v>191</v>
      </c>
      <c r="C195" s="374" t="s">
        <v>1404</v>
      </c>
      <c r="D195" s="1873" t="s">
        <v>1342</v>
      </c>
      <c r="E195" s="383">
        <v>1987</v>
      </c>
      <c r="F195" s="1873">
        <v>10</v>
      </c>
      <c r="G195" s="1875" t="s">
        <v>2076</v>
      </c>
      <c r="H195" s="391"/>
      <c r="I195" s="1468">
        <v>0.26</v>
      </c>
      <c r="J195" s="1468">
        <v>3.17</v>
      </c>
      <c r="K195" s="1872"/>
      <c r="L195" s="1873"/>
      <c r="M195" s="1873"/>
      <c r="N195" s="1873"/>
      <c r="O195" s="1468"/>
      <c r="P195" s="1873"/>
      <c r="Q195" s="1873"/>
    </row>
    <row r="196" spans="1:17" s="1467" customFormat="1" ht="30.75" customHeight="1">
      <c r="A196" s="1874">
        <v>192</v>
      </c>
      <c r="B196" s="1873">
        <v>192</v>
      </c>
      <c r="C196" s="374" t="s">
        <v>1373</v>
      </c>
      <c r="D196" s="1873" t="s">
        <v>1342</v>
      </c>
      <c r="E196" s="383">
        <v>1982</v>
      </c>
      <c r="F196" s="1873">
        <v>10</v>
      </c>
      <c r="G196" s="1875" t="s">
        <v>2076</v>
      </c>
      <c r="H196" s="391"/>
      <c r="I196" s="1468">
        <v>0</v>
      </c>
      <c r="J196" s="1468">
        <v>0.06</v>
      </c>
      <c r="K196" s="1872"/>
      <c r="L196" s="1873"/>
      <c r="M196" s="1873"/>
      <c r="N196" s="1873"/>
      <c r="O196" s="1873"/>
      <c r="P196" s="1873"/>
      <c r="Q196" s="1873"/>
    </row>
    <row r="197" spans="1:17" s="1467" customFormat="1" ht="30.75" customHeight="1">
      <c r="A197" s="1874">
        <v>193</v>
      </c>
      <c r="B197" s="1873">
        <v>193</v>
      </c>
      <c r="C197" s="374" t="s">
        <v>1469</v>
      </c>
      <c r="D197" s="1873" t="s">
        <v>1342</v>
      </c>
      <c r="E197" s="383">
        <v>1983</v>
      </c>
      <c r="F197" s="1873">
        <v>10</v>
      </c>
      <c r="G197" s="1875" t="s">
        <v>2076</v>
      </c>
      <c r="H197" s="391"/>
      <c r="I197" s="1468">
        <v>0.42</v>
      </c>
      <c r="J197" s="1468">
        <v>4.99</v>
      </c>
      <c r="K197" s="1872"/>
      <c r="L197" s="1873"/>
      <c r="M197" s="1873"/>
      <c r="N197" s="1873"/>
      <c r="O197" s="1873"/>
      <c r="P197" s="1873"/>
      <c r="Q197" s="1873"/>
    </row>
    <row r="198" spans="1:17" s="1467" customFormat="1" ht="30.75" customHeight="1">
      <c r="A198" s="1874">
        <v>194</v>
      </c>
      <c r="B198" s="1873">
        <v>194</v>
      </c>
      <c r="C198" s="374" t="s">
        <v>1353</v>
      </c>
      <c r="D198" s="1873" t="s">
        <v>1348</v>
      </c>
      <c r="E198" s="383">
        <v>1986</v>
      </c>
      <c r="F198" s="1873">
        <v>10</v>
      </c>
      <c r="G198" s="1875" t="s">
        <v>2076</v>
      </c>
      <c r="H198" s="391"/>
      <c r="I198" s="1468">
        <v>0.27</v>
      </c>
      <c r="J198" s="1468">
        <v>3.25</v>
      </c>
      <c r="K198" s="1872"/>
      <c r="L198" s="1873"/>
      <c r="M198" s="1873"/>
      <c r="N198" s="1873"/>
      <c r="O198" s="1873"/>
      <c r="P198" s="1873"/>
      <c r="Q198" s="1873"/>
    </row>
    <row r="199" spans="1:17" s="1467" customFormat="1" ht="30.75" customHeight="1">
      <c r="A199" s="1874">
        <v>195</v>
      </c>
      <c r="B199" s="1873">
        <v>195</v>
      </c>
      <c r="C199" s="374" t="s">
        <v>1354</v>
      </c>
      <c r="D199" s="1873" t="s">
        <v>1348</v>
      </c>
      <c r="E199" s="383">
        <v>1988</v>
      </c>
      <c r="F199" s="1873">
        <v>10</v>
      </c>
      <c r="G199" s="1875" t="s">
        <v>2076</v>
      </c>
      <c r="H199" s="391"/>
      <c r="I199" s="1468">
        <v>0.25</v>
      </c>
      <c r="J199" s="1468">
        <v>2.94</v>
      </c>
      <c r="K199" s="1872"/>
      <c r="L199" s="1873"/>
      <c r="M199" s="1873"/>
      <c r="N199" s="1873"/>
      <c r="O199" s="1468"/>
      <c r="P199" s="1873"/>
      <c r="Q199" s="1873"/>
    </row>
    <row r="200" spans="1:17" s="1467" customFormat="1" ht="30.75" customHeight="1">
      <c r="A200" s="1874">
        <v>196</v>
      </c>
      <c r="B200" s="1873">
        <v>196</v>
      </c>
      <c r="C200" s="374" t="s">
        <v>1470</v>
      </c>
      <c r="D200" s="1873" t="s">
        <v>1348</v>
      </c>
      <c r="E200" s="383">
        <v>1986</v>
      </c>
      <c r="F200" s="1873">
        <v>10</v>
      </c>
      <c r="G200" s="1875" t="s">
        <v>2076</v>
      </c>
      <c r="H200" s="391"/>
      <c r="I200" s="1468">
        <v>0</v>
      </c>
      <c r="J200" s="1468">
        <v>0</v>
      </c>
      <c r="K200" s="1872"/>
      <c r="L200" s="1873"/>
      <c r="M200" s="1873"/>
      <c r="N200" s="1873"/>
      <c r="O200" s="1468"/>
      <c r="P200" s="1873"/>
      <c r="Q200" s="1873"/>
    </row>
    <row r="201" spans="1:17" s="1467" customFormat="1" ht="30.75" customHeight="1">
      <c r="A201" s="1874">
        <v>197</v>
      </c>
      <c r="B201" s="1873">
        <v>197</v>
      </c>
      <c r="C201" s="374" t="s">
        <v>1352</v>
      </c>
      <c r="D201" s="1873" t="s">
        <v>1348</v>
      </c>
      <c r="E201" s="383">
        <v>1982</v>
      </c>
      <c r="F201" s="1873">
        <v>10</v>
      </c>
      <c r="G201" s="1875" t="s">
        <v>2076</v>
      </c>
      <c r="H201" s="391"/>
      <c r="I201" s="1468">
        <v>0</v>
      </c>
      <c r="J201" s="1468"/>
      <c r="K201" s="1872"/>
      <c r="L201" s="1873"/>
      <c r="M201" s="1873"/>
      <c r="N201" s="1873"/>
      <c r="O201" s="1468"/>
      <c r="P201" s="1873"/>
      <c r="Q201" s="1873"/>
    </row>
    <row r="202" spans="1:17" s="1467" customFormat="1" ht="30.75" customHeight="1">
      <c r="A202" s="1874">
        <v>198</v>
      </c>
      <c r="B202" s="1873">
        <v>198</v>
      </c>
      <c r="C202" s="374" t="s">
        <v>1471</v>
      </c>
      <c r="D202" s="1873" t="s">
        <v>1472</v>
      </c>
      <c r="E202" s="383">
        <v>2000</v>
      </c>
      <c r="F202" s="1873">
        <v>10</v>
      </c>
      <c r="G202" s="1875" t="s">
        <v>2076</v>
      </c>
      <c r="H202" s="391"/>
      <c r="I202" s="1468">
        <v>0.88</v>
      </c>
      <c r="J202" s="1468">
        <v>10.61</v>
      </c>
      <c r="K202" s="1872"/>
      <c r="L202" s="1873"/>
      <c r="M202" s="1873"/>
      <c r="N202" s="1873"/>
      <c r="O202" s="1468"/>
      <c r="P202" s="1873"/>
      <c r="Q202" s="1873"/>
    </row>
    <row r="203" spans="1:17" s="1467" customFormat="1" ht="30.75" customHeight="1">
      <c r="A203" s="1874">
        <v>199</v>
      </c>
      <c r="B203" s="1873">
        <v>199</v>
      </c>
      <c r="C203" s="374" t="s">
        <v>1473</v>
      </c>
      <c r="D203" s="1873" t="s">
        <v>1474</v>
      </c>
      <c r="E203" s="383">
        <v>1989</v>
      </c>
      <c r="F203" s="1873">
        <v>10</v>
      </c>
      <c r="G203" s="1875" t="s">
        <v>2076</v>
      </c>
      <c r="H203" s="391"/>
      <c r="I203" s="1468">
        <v>0</v>
      </c>
      <c r="J203" s="1468"/>
      <c r="K203" s="1872"/>
      <c r="L203" s="1873"/>
      <c r="M203" s="1873"/>
      <c r="N203" s="1873"/>
      <c r="O203" s="1468"/>
      <c r="P203" s="1873"/>
      <c r="Q203" s="1468"/>
    </row>
    <row r="204" spans="1:17" s="1467" customFormat="1" ht="47.25">
      <c r="A204" s="1874">
        <v>200</v>
      </c>
      <c r="B204" s="1873">
        <v>200</v>
      </c>
      <c r="C204" s="374" t="s">
        <v>1475</v>
      </c>
      <c r="D204" s="1873" t="s">
        <v>1474</v>
      </c>
      <c r="E204" s="383">
        <v>1969</v>
      </c>
      <c r="F204" s="1873">
        <v>10</v>
      </c>
      <c r="G204" s="1875" t="s">
        <v>2076</v>
      </c>
      <c r="H204" s="391"/>
      <c r="I204" s="1468">
        <v>0</v>
      </c>
      <c r="J204" s="1468"/>
      <c r="K204" s="1872"/>
      <c r="L204" s="1873"/>
      <c r="M204" s="1873"/>
      <c r="N204" s="1468"/>
      <c r="O204" s="1468"/>
      <c r="P204" s="1873"/>
      <c r="Q204" s="1468"/>
    </row>
    <row r="205" spans="1:17" s="1485" customFormat="1" ht="30.75" customHeight="1">
      <c r="A205" s="1484">
        <v>201</v>
      </c>
      <c r="B205" s="1873">
        <v>201</v>
      </c>
      <c r="C205" s="383" t="s">
        <v>1476</v>
      </c>
      <c r="D205" s="374" t="s">
        <v>1246</v>
      </c>
      <c r="E205" s="383">
        <v>2004</v>
      </c>
      <c r="F205" s="1873">
        <v>10</v>
      </c>
      <c r="G205" s="386" t="s">
        <v>2077</v>
      </c>
      <c r="H205" s="392">
        <v>10</v>
      </c>
      <c r="I205" s="1468">
        <v>0</v>
      </c>
      <c r="J205" s="1468"/>
      <c r="K205" s="1872"/>
      <c r="L205" s="1873"/>
      <c r="M205" s="1873"/>
      <c r="N205" s="1873"/>
      <c r="O205" s="1468"/>
      <c r="P205" s="1873"/>
      <c r="Q205" s="1873"/>
    </row>
    <row r="206" spans="1:17" s="1467" customFormat="1" ht="30.75" customHeight="1">
      <c r="A206" s="1874">
        <v>202</v>
      </c>
      <c r="B206" s="1873">
        <v>202</v>
      </c>
      <c r="C206" s="383" t="s">
        <v>1477</v>
      </c>
      <c r="D206" s="374" t="s">
        <v>1246</v>
      </c>
      <c r="E206" s="383">
        <v>2003</v>
      </c>
      <c r="F206" s="1873">
        <v>10</v>
      </c>
      <c r="G206" s="386" t="s">
        <v>2077</v>
      </c>
      <c r="H206" s="392">
        <v>10</v>
      </c>
      <c r="I206" s="1468">
        <v>0</v>
      </c>
      <c r="J206" s="1468"/>
      <c r="K206" s="1872"/>
      <c r="L206" s="1873"/>
      <c r="M206" s="1873"/>
      <c r="N206" s="1873"/>
      <c r="O206" s="1468"/>
      <c r="P206" s="1873"/>
      <c r="Q206" s="1873"/>
    </row>
    <row r="207" spans="1:17" s="1467" customFormat="1" ht="99" customHeight="1">
      <c r="A207" s="1874">
        <v>203</v>
      </c>
      <c r="B207" s="1873">
        <v>203</v>
      </c>
      <c r="C207" s="1523" t="s">
        <v>1361</v>
      </c>
      <c r="D207" s="1524" t="s">
        <v>1246</v>
      </c>
      <c r="E207" s="1523">
        <v>1994</v>
      </c>
      <c r="F207" s="1515">
        <v>10</v>
      </c>
      <c r="G207" s="1894" t="s">
        <v>2077</v>
      </c>
      <c r="H207" s="1526">
        <v>17</v>
      </c>
      <c r="I207" s="1521">
        <v>0.31</v>
      </c>
      <c r="J207" s="1521">
        <v>3.77</v>
      </c>
      <c r="K207" s="1522"/>
      <c r="L207" s="1515"/>
      <c r="M207" s="1515" t="s">
        <v>2441</v>
      </c>
      <c r="N207" s="1515" t="s">
        <v>1246</v>
      </c>
      <c r="O207" s="1515">
        <v>412.08300000000003</v>
      </c>
      <c r="P207" s="1515">
        <v>4.9000000000000004</v>
      </c>
      <c r="Q207" s="1521">
        <v>0</v>
      </c>
    </row>
    <row r="208" spans="1:17" s="1467" customFormat="1" ht="100.5" customHeight="1">
      <c r="A208" s="1874">
        <v>204</v>
      </c>
      <c r="B208" s="1873">
        <v>204</v>
      </c>
      <c r="C208" s="1523" t="s">
        <v>1478</v>
      </c>
      <c r="D208" s="1524" t="s">
        <v>1246</v>
      </c>
      <c r="E208" s="1523">
        <v>1982</v>
      </c>
      <c r="F208" s="1515">
        <v>10</v>
      </c>
      <c r="G208" s="1894" t="s">
        <v>2077</v>
      </c>
      <c r="H208" s="1526">
        <v>17</v>
      </c>
      <c r="I208" s="1521">
        <v>0</v>
      </c>
      <c r="J208" s="1521"/>
      <c r="K208" s="1522"/>
      <c r="L208" s="1515"/>
      <c r="M208" s="1515" t="s">
        <v>2441</v>
      </c>
      <c r="N208" s="1515" t="s">
        <v>1246</v>
      </c>
      <c r="O208" s="1515">
        <v>412.08300000000003</v>
      </c>
      <c r="P208" s="1515">
        <v>4.9000000000000004</v>
      </c>
      <c r="Q208" s="1521">
        <v>0</v>
      </c>
    </row>
    <row r="209" spans="1:17" s="1467" customFormat="1" ht="30.75" customHeight="1">
      <c r="A209" s="1874">
        <v>205</v>
      </c>
      <c r="B209" s="1873">
        <v>205</v>
      </c>
      <c r="C209" s="374" t="s">
        <v>1479</v>
      </c>
      <c r="D209" s="374" t="s">
        <v>1248</v>
      </c>
      <c r="E209" s="383">
        <v>1993</v>
      </c>
      <c r="F209" s="1873">
        <v>10</v>
      </c>
      <c r="G209" s="386" t="s">
        <v>2077</v>
      </c>
      <c r="H209" s="392">
        <v>19</v>
      </c>
      <c r="I209" s="1468">
        <v>0.22</v>
      </c>
      <c r="J209" s="1468">
        <v>2.67</v>
      </c>
      <c r="K209" s="1872"/>
      <c r="L209" s="1873"/>
      <c r="M209" s="1873"/>
      <c r="N209" s="1512"/>
      <c r="O209" s="1468"/>
      <c r="P209" s="1873"/>
      <c r="Q209" s="1873"/>
    </row>
    <row r="210" spans="1:17" s="1467" customFormat="1" ht="30.75" customHeight="1">
      <c r="A210" s="1874">
        <v>206</v>
      </c>
      <c r="B210" s="1873">
        <v>206</v>
      </c>
      <c r="C210" s="374" t="s">
        <v>1480</v>
      </c>
      <c r="D210" s="374" t="s">
        <v>1481</v>
      </c>
      <c r="E210" s="383">
        <v>2012</v>
      </c>
      <c r="F210" s="1873">
        <v>10</v>
      </c>
      <c r="G210" s="386" t="s">
        <v>2077</v>
      </c>
      <c r="H210" s="392">
        <v>13</v>
      </c>
      <c r="I210" s="1468">
        <v>0</v>
      </c>
      <c r="J210" s="1468"/>
      <c r="K210" s="1872"/>
      <c r="L210" s="1873"/>
      <c r="M210" s="1873"/>
      <c r="N210" s="1873"/>
      <c r="O210" s="1468"/>
      <c r="P210" s="1873"/>
      <c r="Q210" s="1873"/>
    </row>
    <row r="211" spans="1:17" s="1467" customFormat="1" ht="30.75" customHeight="1">
      <c r="A211" s="1874">
        <v>207</v>
      </c>
      <c r="B211" s="1873">
        <v>207</v>
      </c>
      <c r="C211" s="374" t="s">
        <v>1417</v>
      </c>
      <c r="D211" s="374" t="s">
        <v>1248</v>
      </c>
      <c r="E211" s="383">
        <v>1985</v>
      </c>
      <c r="F211" s="1873">
        <v>10</v>
      </c>
      <c r="G211" s="386" t="s">
        <v>2077</v>
      </c>
      <c r="H211" s="392">
        <v>33</v>
      </c>
      <c r="I211" s="1468">
        <v>0.37</v>
      </c>
      <c r="J211" s="1468">
        <v>4.38</v>
      </c>
      <c r="K211" s="1872"/>
      <c r="L211" s="1873"/>
      <c r="M211" s="1873"/>
      <c r="N211" s="1873"/>
      <c r="O211" s="1468"/>
      <c r="P211" s="1873"/>
      <c r="Q211" s="1873"/>
    </row>
    <row r="212" spans="1:17" s="1467" customFormat="1" ht="30.75" customHeight="1">
      <c r="A212" s="1874">
        <v>208</v>
      </c>
      <c r="B212" s="1873">
        <v>208</v>
      </c>
      <c r="C212" s="374" t="s">
        <v>1417</v>
      </c>
      <c r="D212" s="374" t="s">
        <v>1248</v>
      </c>
      <c r="E212" s="383">
        <v>1992</v>
      </c>
      <c r="F212" s="1873">
        <v>10</v>
      </c>
      <c r="G212" s="386" t="s">
        <v>2077</v>
      </c>
      <c r="H212" s="392">
        <v>33</v>
      </c>
      <c r="I212" s="1468">
        <v>0.16</v>
      </c>
      <c r="J212" s="1468">
        <v>1.89</v>
      </c>
      <c r="K212" s="1872"/>
      <c r="L212" s="1873"/>
      <c r="M212" s="1873"/>
      <c r="N212" s="1873"/>
      <c r="O212" s="1468"/>
      <c r="P212" s="1873"/>
      <c r="Q212" s="1873"/>
    </row>
    <row r="213" spans="1:17" s="1467" customFormat="1" ht="30.75" customHeight="1">
      <c r="A213" s="1874">
        <v>209</v>
      </c>
      <c r="B213" s="1873">
        <v>209</v>
      </c>
      <c r="C213" s="374" t="s">
        <v>1322</v>
      </c>
      <c r="D213" s="374" t="s">
        <v>1248</v>
      </c>
      <c r="E213" s="383">
        <v>1992</v>
      </c>
      <c r="F213" s="1873">
        <v>10</v>
      </c>
      <c r="G213" s="386" t="s">
        <v>2077</v>
      </c>
      <c r="H213" s="392">
        <v>30</v>
      </c>
      <c r="I213" s="1468">
        <v>0.22</v>
      </c>
      <c r="J213" s="1468">
        <v>2.6</v>
      </c>
      <c r="K213" s="1872"/>
      <c r="L213" s="1873"/>
      <c r="M213" s="1873"/>
      <c r="N213" s="1873"/>
      <c r="O213" s="1468"/>
      <c r="P213" s="1873"/>
      <c r="Q213" s="1873"/>
    </row>
    <row r="214" spans="1:17" s="1467" customFormat="1" ht="30.75" customHeight="1">
      <c r="A214" s="1874">
        <v>210</v>
      </c>
      <c r="B214" s="1873">
        <v>210</v>
      </c>
      <c r="C214" s="374" t="s">
        <v>1482</v>
      </c>
      <c r="D214" s="374" t="s">
        <v>1248</v>
      </c>
      <c r="E214" s="383">
        <v>1982</v>
      </c>
      <c r="F214" s="1873">
        <v>10</v>
      </c>
      <c r="G214" s="386" t="s">
        <v>2077</v>
      </c>
      <c r="H214" s="392">
        <v>25</v>
      </c>
      <c r="I214" s="1468">
        <v>0</v>
      </c>
      <c r="J214" s="1468"/>
      <c r="K214" s="1872"/>
      <c r="L214" s="1873"/>
      <c r="M214" s="1873"/>
      <c r="N214" s="1873"/>
      <c r="O214" s="1468"/>
      <c r="P214" s="1873"/>
      <c r="Q214" s="1873"/>
    </row>
    <row r="215" spans="1:17" s="1471" customFormat="1" ht="30.75" customHeight="1">
      <c r="A215" s="1470">
        <v>211</v>
      </c>
      <c r="B215" s="1873">
        <v>211</v>
      </c>
      <c r="C215" s="374" t="s">
        <v>1482</v>
      </c>
      <c r="D215" s="374" t="s">
        <v>1248</v>
      </c>
      <c r="E215" s="383">
        <v>1990</v>
      </c>
      <c r="F215" s="1873">
        <v>10</v>
      </c>
      <c r="G215" s="386" t="s">
        <v>2077</v>
      </c>
      <c r="H215" s="392">
        <v>25</v>
      </c>
      <c r="I215" s="1468">
        <v>0</v>
      </c>
      <c r="J215" s="1468"/>
      <c r="K215" s="1872"/>
      <c r="L215" s="1873"/>
      <c r="M215" s="374"/>
      <c r="N215" s="1873"/>
      <c r="O215" s="1469"/>
      <c r="P215" s="1873"/>
      <c r="Q215" s="1468"/>
    </row>
    <row r="216" spans="1:17" s="1467" customFormat="1" ht="30.75" customHeight="1">
      <c r="A216" s="1874">
        <v>212</v>
      </c>
      <c r="B216" s="1873">
        <v>212</v>
      </c>
      <c r="C216" s="374" t="s">
        <v>1365</v>
      </c>
      <c r="D216" s="374" t="s">
        <v>1248</v>
      </c>
      <c r="E216" s="383">
        <v>1999</v>
      </c>
      <c r="F216" s="1873">
        <v>10</v>
      </c>
      <c r="G216" s="386" t="s">
        <v>2077</v>
      </c>
      <c r="H216" s="392">
        <v>18</v>
      </c>
      <c r="I216" s="1468">
        <v>0</v>
      </c>
      <c r="J216" s="1468"/>
      <c r="K216" s="1872"/>
      <c r="L216" s="1873"/>
      <c r="M216" s="1873"/>
      <c r="N216" s="1873"/>
      <c r="O216" s="1469"/>
      <c r="P216" s="1873"/>
      <c r="Q216" s="1468"/>
    </row>
    <row r="217" spans="1:17" s="1467" customFormat="1" ht="30.75" customHeight="1">
      <c r="A217" s="1874">
        <v>213</v>
      </c>
      <c r="B217" s="1873">
        <v>213</v>
      </c>
      <c r="C217" s="374" t="s">
        <v>1365</v>
      </c>
      <c r="D217" s="374" t="s">
        <v>1248</v>
      </c>
      <c r="E217" s="383">
        <v>1999</v>
      </c>
      <c r="F217" s="1873">
        <v>10</v>
      </c>
      <c r="G217" s="386" t="s">
        <v>2077</v>
      </c>
      <c r="H217" s="392">
        <v>18</v>
      </c>
      <c r="I217" s="1468">
        <v>0</v>
      </c>
      <c r="J217" s="1468"/>
      <c r="K217" s="1872"/>
      <c r="L217" s="1873"/>
      <c r="M217" s="1873"/>
      <c r="N217" s="1873"/>
      <c r="O217" s="1468"/>
      <c r="P217" s="1873"/>
      <c r="Q217" s="1468"/>
    </row>
    <row r="218" spans="1:17" s="1467" customFormat="1" ht="30.75" customHeight="1">
      <c r="A218" s="1874">
        <v>214</v>
      </c>
      <c r="B218" s="1873">
        <v>214</v>
      </c>
      <c r="C218" s="374" t="s">
        <v>1365</v>
      </c>
      <c r="D218" s="374" t="s">
        <v>1248</v>
      </c>
      <c r="E218" s="383">
        <v>1999</v>
      </c>
      <c r="F218" s="1873">
        <v>10</v>
      </c>
      <c r="G218" s="386" t="s">
        <v>2077</v>
      </c>
      <c r="H218" s="392">
        <v>18</v>
      </c>
      <c r="I218" s="1468">
        <v>0</v>
      </c>
      <c r="J218" s="1468"/>
      <c r="K218" s="1872"/>
      <c r="L218" s="1873"/>
      <c r="M218" s="1873"/>
      <c r="N218" s="1873"/>
      <c r="O218" s="1469"/>
      <c r="P218" s="1873"/>
      <c r="Q218" s="1468"/>
    </row>
    <row r="219" spans="1:17" s="1467" customFormat="1" ht="30.75" customHeight="1">
      <c r="A219" s="1874">
        <v>215</v>
      </c>
      <c r="B219" s="1873">
        <v>215</v>
      </c>
      <c r="C219" s="374" t="s">
        <v>1483</v>
      </c>
      <c r="D219" s="374" t="s">
        <v>1484</v>
      </c>
      <c r="E219" s="383">
        <v>1986</v>
      </c>
      <c r="F219" s="1873">
        <v>10</v>
      </c>
      <c r="G219" s="386" t="s">
        <v>2077</v>
      </c>
      <c r="H219" s="392">
        <v>38</v>
      </c>
      <c r="I219" s="1468">
        <v>0</v>
      </c>
      <c r="J219" s="1468"/>
      <c r="K219" s="1872"/>
      <c r="L219" s="1873"/>
      <c r="M219" s="1873"/>
      <c r="N219" s="1873"/>
      <c r="O219" s="1469"/>
      <c r="P219" s="1873"/>
      <c r="Q219" s="1468"/>
    </row>
    <row r="220" spans="1:17" s="1467" customFormat="1" ht="30.75" customHeight="1">
      <c r="A220" s="1874">
        <v>216</v>
      </c>
      <c r="B220" s="1873">
        <v>216</v>
      </c>
      <c r="C220" s="374" t="s">
        <v>1485</v>
      </c>
      <c r="D220" s="374" t="s">
        <v>1486</v>
      </c>
      <c r="E220" s="383">
        <v>2007</v>
      </c>
      <c r="F220" s="1873">
        <v>10</v>
      </c>
      <c r="G220" s="386" t="s">
        <v>2077</v>
      </c>
      <c r="H220" s="392">
        <v>22</v>
      </c>
      <c r="I220" s="1468">
        <v>0</v>
      </c>
      <c r="J220" s="1468"/>
      <c r="K220" s="1872"/>
      <c r="L220" s="1873"/>
      <c r="M220" s="1873"/>
      <c r="N220" s="1873"/>
      <c r="O220" s="1873"/>
      <c r="P220" s="1873"/>
      <c r="Q220" s="1873"/>
    </row>
    <row r="221" spans="1:17" s="1467" customFormat="1" ht="30.75" customHeight="1">
      <c r="A221" s="1874">
        <v>217</v>
      </c>
      <c r="B221" s="1873">
        <v>217</v>
      </c>
      <c r="C221" s="374" t="s">
        <v>1483</v>
      </c>
      <c r="D221" s="374" t="s">
        <v>1248</v>
      </c>
      <c r="E221" s="383">
        <v>1993</v>
      </c>
      <c r="F221" s="1873">
        <v>10</v>
      </c>
      <c r="G221" s="386" t="s">
        <v>2077</v>
      </c>
      <c r="H221" s="392">
        <v>41</v>
      </c>
      <c r="I221" s="1468">
        <v>0</v>
      </c>
      <c r="J221" s="1468"/>
      <c r="K221" s="1872"/>
      <c r="L221" s="1873"/>
      <c r="M221" s="1873"/>
      <c r="N221" s="1873"/>
      <c r="O221" s="1469"/>
      <c r="P221" s="1873"/>
      <c r="Q221" s="1873"/>
    </row>
    <row r="222" spans="1:17" s="1467" customFormat="1" ht="30.75" customHeight="1">
      <c r="A222" s="1874">
        <v>218</v>
      </c>
      <c r="B222" s="1873">
        <v>218</v>
      </c>
      <c r="C222" s="383" t="s">
        <v>1487</v>
      </c>
      <c r="D222" s="374" t="s">
        <v>1269</v>
      </c>
      <c r="E222" s="383">
        <v>1992</v>
      </c>
      <c r="F222" s="1873">
        <v>10</v>
      </c>
      <c r="G222" s="386" t="s">
        <v>2077</v>
      </c>
      <c r="H222" s="392"/>
      <c r="I222" s="1468">
        <v>1.3</v>
      </c>
      <c r="J222" s="1468">
        <v>15.57</v>
      </c>
      <c r="K222" s="1872"/>
      <c r="L222" s="1873"/>
      <c r="M222" s="1873"/>
      <c r="N222" s="1873"/>
      <c r="O222" s="1468"/>
      <c r="P222" s="1873"/>
      <c r="Q222" s="1873"/>
    </row>
    <row r="223" spans="1:17" s="1467" customFormat="1" ht="30.75" customHeight="1">
      <c r="A223" s="1874">
        <v>219</v>
      </c>
      <c r="B223" s="1873">
        <v>219</v>
      </c>
      <c r="C223" s="383" t="s">
        <v>1270</v>
      </c>
      <c r="D223" s="374" t="s">
        <v>1269</v>
      </c>
      <c r="E223" s="383">
        <v>1990</v>
      </c>
      <c r="F223" s="1873">
        <v>10</v>
      </c>
      <c r="G223" s="386" t="s">
        <v>2077</v>
      </c>
      <c r="H223" s="392"/>
      <c r="I223" s="1468">
        <v>0</v>
      </c>
      <c r="J223" s="1468"/>
      <c r="K223" s="1872"/>
      <c r="L223" s="1873"/>
      <c r="M223" s="1873"/>
      <c r="N223" s="1873"/>
      <c r="O223" s="1873"/>
      <c r="P223" s="1873"/>
      <c r="Q223" s="1873"/>
    </row>
    <row r="224" spans="1:17" s="1467" customFormat="1" ht="30.75" customHeight="1">
      <c r="A224" s="1874">
        <v>220</v>
      </c>
      <c r="B224" s="1873">
        <v>220</v>
      </c>
      <c r="C224" s="383" t="s">
        <v>1268</v>
      </c>
      <c r="D224" s="374" t="s">
        <v>1269</v>
      </c>
      <c r="E224" s="383">
        <v>1992</v>
      </c>
      <c r="F224" s="1873">
        <v>10</v>
      </c>
      <c r="G224" s="386" t="s">
        <v>2077</v>
      </c>
      <c r="H224" s="392"/>
      <c r="I224" s="1468">
        <v>0</v>
      </c>
      <c r="J224" s="1468"/>
      <c r="K224" s="1872"/>
      <c r="L224" s="1873"/>
      <c r="M224" s="1873"/>
      <c r="N224" s="1873"/>
      <c r="O224" s="1873"/>
      <c r="P224" s="1873"/>
      <c r="Q224" s="1873"/>
    </row>
    <row r="225" spans="1:17" s="1467" customFormat="1" ht="30.75" customHeight="1">
      <c r="A225" s="1874">
        <v>221</v>
      </c>
      <c r="B225" s="1873">
        <v>221</v>
      </c>
      <c r="C225" s="374" t="s">
        <v>1488</v>
      </c>
      <c r="D225" s="374" t="s">
        <v>1269</v>
      </c>
      <c r="E225" s="383">
        <v>1974</v>
      </c>
      <c r="F225" s="1873">
        <v>10</v>
      </c>
      <c r="G225" s="386" t="s">
        <v>2077</v>
      </c>
      <c r="H225" s="392"/>
      <c r="I225" s="1468">
        <v>0</v>
      </c>
      <c r="J225" s="1468"/>
      <c r="K225" s="1872"/>
      <c r="L225" s="1873"/>
      <c r="M225" s="1873"/>
      <c r="N225" s="1873"/>
      <c r="O225" s="1873"/>
      <c r="P225" s="1873"/>
      <c r="Q225" s="1873"/>
    </row>
    <row r="226" spans="1:17" s="1467" customFormat="1" ht="30.75" customHeight="1">
      <c r="A226" s="1874">
        <v>222</v>
      </c>
      <c r="B226" s="1873">
        <v>222</v>
      </c>
      <c r="C226" s="374" t="s">
        <v>1354</v>
      </c>
      <c r="D226" s="374" t="s">
        <v>1269</v>
      </c>
      <c r="E226" s="383">
        <v>1984</v>
      </c>
      <c r="F226" s="1873">
        <v>10</v>
      </c>
      <c r="G226" s="386" t="s">
        <v>2077</v>
      </c>
      <c r="H226" s="392"/>
      <c r="I226" s="1468">
        <v>0</v>
      </c>
      <c r="J226" s="1468"/>
      <c r="K226" s="1872"/>
      <c r="L226" s="1873"/>
      <c r="M226" s="1873"/>
      <c r="N226" s="1873"/>
      <c r="O226" s="1468"/>
      <c r="P226" s="1873"/>
      <c r="Q226" s="1873"/>
    </row>
    <row r="227" spans="1:17" s="1467" customFormat="1" ht="30.75" customHeight="1">
      <c r="A227" s="1874">
        <v>223</v>
      </c>
      <c r="B227" s="1873">
        <v>223</v>
      </c>
      <c r="C227" s="374" t="s">
        <v>1489</v>
      </c>
      <c r="D227" s="374" t="s">
        <v>1490</v>
      </c>
      <c r="E227" s="383">
        <v>1986</v>
      </c>
      <c r="F227" s="1873">
        <v>10</v>
      </c>
      <c r="G227" s="386" t="s">
        <v>2077</v>
      </c>
      <c r="H227" s="392"/>
      <c r="I227" s="1468">
        <v>0</v>
      </c>
      <c r="J227" s="1468"/>
      <c r="K227" s="1872"/>
      <c r="L227" s="1873"/>
      <c r="M227" s="1873"/>
      <c r="N227" s="1873"/>
      <c r="O227" s="1873"/>
      <c r="P227" s="1873"/>
      <c r="Q227" s="1873"/>
    </row>
    <row r="228" spans="1:17" s="1467" customFormat="1" ht="30.75" customHeight="1">
      <c r="A228" s="1874">
        <v>224</v>
      </c>
      <c r="B228" s="1873">
        <v>224</v>
      </c>
      <c r="C228" s="374" t="s">
        <v>1491</v>
      </c>
      <c r="D228" s="374" t="s">
        <v>1490</v>
      </c>
      <c r="E228" s="383">
        <v>1988</v>
      </c>
      <c r="F228" s="1873">
        <v>10</v>
      </c>
      <c r="G228" s="386" t="s">
        <v>2077</v>
      </c>
      <c r="H228" s="392"/>
      <c r="I228" s="1468">
        <v>0</v>
      </c>
      <c r="J228" s="1468"/>
      <c r="K228" s="1872"/>
      <c r="L228" s="1873"/>
      <c r="M228" s="1873"/>
      <c r="N228" s="1873"/>
      <c r="O228" s="1873"/>
      <c r="P228" s="1873"/>
      <c r="Q228" s="1873"/>
    </row>
    <row r="229" spans="1:17" s="1467" customFormat="1" ht="30.75" customHeight="1">
      <c r="A229" s="1874">
        <v>225</v>
      </c>
      <c r="B229" s="1873">
        <v>225</v>
      </c>
      <c r="C229" s="374" t="s">
        <v>1491</v>
      </c>
      <c r="D229" s="374" t="s">
        <v>1490</v>
      </c>
      <c r="E229" s="383">
        <v>1988</v>
      </c>
      <c r="F229" s="1873">
        <v>10</v>
      </c>
      <c r="G229" s="386" t="s">
        <v>2077</v>
      </c>
      <c r="H229" s="392"/>
      <c r="I229" s="1468">
        <v>0.21</v>
      </c>
      <c r="J229" s="1468">
        <v>2.56</v>
      </c>
      <c r="K229" s="1872"/>
      <c r="L229" s="1873"/>
      <c r="M229" s="1873"/>
      <c r="N229" s="1873"/>
      <c r="O229" s="1873"/>
      <c r="P229" s="1873"/>
      <c r="Q229" s="1873"/>
    </row>
    <row r="230" spans="1:17" s="1467" customFormat="1" ht="30.75" customHeight="1">
      <c r="A230" s="1874">
        <v>226</v>
      </c>
      <c r="B230" s="1873">
        <v>226</v>
      </c>
      <c r="C230" s="374" t="s">
        <v>1491</v>
      </c>
      <c r="D230" s="374" t="s">
        <v>1490</v>
      </c>
      <c r="E230" s="383">
        <v>1988</v>
      </c>
      <c r="F230" s="1873">
        <v>10</v>
      </c>
      <c r="G230" s="386" t="s">
        <v>2077</v>
      </c>
      <c r="H230" s="392"/>
      <c r="I230" s="1468">
        <v>0.03</v>
      </c>
      <c r="J230" s="1468">
        <v>0.31</v>
      </c>
      <c r="K230" s="1872"/>
      <c r="L230" s="1873"/>
      <c r="M230" s="1873"/>
      <c r="N230" s="1873"/>
      <c r="O230" s="1873"/>
      <c r="P230" s="1873"/>
      <c r="Q230" s="1873"/>
    </row>
    <row r="231" spans="1:17" s="1467" customFormat="1" ht="30.75" customHeight="1">
      <c r="A231" s="1874">
        <v>227</v>
      </c>
      <c r="B231" s="1873">
        <v>227</v>
      </c>
      <c r="C231" s="374" t="s">
        <v>1492</v>
      </c>
      <c r="D231" s="374" t="s">
        <v>1490</v>
      </c>
      <c r="E231" s="383">
        <v>1988</v>
      </c>
      <c r="F231" s="1873">
        <v>10</v>
      </c>
      <c r="G231" s="386" t="s">
        <v>2077</v>
      </c>
      <c r="H231" s="392"/>
      <c r="I231" s="1468">
        <v>0</v>
      </c>
      <c r="J231" s="1468">
        <v>0</v>
      </c>
      <c r="K231" s="1872"/>
      <c r="L231" s="1873"/>
      <c r="M231" s="1873"/>
      <c r="N231" s="1873"/>
      <c r="O231" s="1873"/>
      <c r="P231" s="1873"/>
      <c r="Q231" s="1873"/>
    </row>
    <row r="232" spans="1:17" s="1467" customFormat="1" ht="30.75" customHeight="1">
      <c r="A232" s="1874">
        <v>228</v>
      </c>
      <c r="B232" s="1873">
        <v>228</v>
      </c>
      <c r="C232" s="374" t="s">
        <v>1493</v>
      </c>
      <c r="D232" s="374" t="s">
        <v>1490</v>
      </c>
      <c r="E232" s="383">
        <v>1986</v>
      </c>
      <c r="F232" s="1873">
        <v>10</v>
      </c>
      <c r="G232" s="386" t="s">
        <v>2077</v>
      </c>
      <c r="H232" s="392"/>
      <c r="I232" s="1468">
        <v>0.56999999999999995</v>
      </c>
      <c r="J232" s="1468">
        <v>6.83</v>
      </c>
      <c r="K232" s="1872"/>
      <c r="L232" s="1873"/>
      <c r="M232" s="1873"/>
      <c r="N232" s="1873"/>
      <c r="O232" s="1873"/>
      <c r="P232" s="1873"/>
      <c r="Q232" s="1873"/>
    </row>
    <row r="233" spans="1:17" s="1485" customFormat="1" ht="30.75" customHeight="1">
      <c r="A233" s="1484">
        <v>229</v>
      </c>
      <c r="B233" s="1873">
        <v>229</v>
      </c>
      <c r="C233" s="374" t="s">
        <v>1494</v>
      </c>
      <c r="D233" s="374" t="s">
        <v>1397</v>
      </c>
      <c r="E233" s="383">
        <v>1995</v>
      </c>
      <c r="F233" s="1873">
        <v>10</v>
      </c>
      <c r="G233" s="1875" t="s">
        <v>2078</v>
      </c>
      <c r="H233" s="391">
        <v>20</v>
      </c>
      <c r="I233" s="1468">
        <v>0.82</v>
      </c>
      <c r="J233" s="1468">
        <v>9.89</v>
      </c>
      <c r="K233" s="1872"/>
      <c r="L233" s="1873"/>
      <c r="M233" s="1873"/>
      <c r="N233" s="1873"/>
      <c r="O233" s="1873"/>
      <c r="P233" s="1873"/>
      <c r="Q233" s="1873"/>
    </row>
    <row r="234" spans="1:17" s="1467" customFormat="1" ht="30.75" customHeight="1">
      <c r="A234" s="1874">
        <v>230</v>
      </c>
      <c r="B234" s="1873">
        <v>230</v>
      </c>
      <c r="C234" s="374" t="s">
        <v>1265</v>
      </c>
      <c r="D234" s="374" t="s">
        <v>1397</v>
      </c>
      <c r="E234" s="383">
        <v>1995</v>
      </c>
      <c r="F234" s="1873">
        <v>10</v>
      </c>
      <c r="G234" s="1875" t="s">
        <v>2078</v>
      </c>
      <c r="H234" s="391">
        <v>19</v>
      </c>
      <c r="I234" s="1468">
        <v>0</v>
      </c>
      <c r="J234" s="1468">
        <v>0</v>
      </c>
      <c r="K234" s="1872"/>
      <c r="L234" s="1873"/>
      <c r="M234" s="1873"/>
      <c r="N234" s="1873"/>
      <c r="O234" s="1873"/>
      <c r="P234" s="1873"/>
      <c r="Q234" s="1873"/>
    </row>
    <row r="235" spans="1:17" s="1471" customFormat="1" ht="30.75" customHeight="1">
      <c r="A235" s="1470">
        <v>231</v>
      </c>
      <c r="B235" s="1873">
        <v>231</v>
      </c>
      <c r="C235" s="374" t="s">
        <v>1253</v>
      </c>
      <c r="D235" s="374" t="s">
        <v>1495</v>
      </c>
      <c r="E235" s="383">
        <v>1993</v>
      </c>
      <c r="F235" s="1873">
        <v>10</v>
      </c>
      <c r="G235" s="1875" t="s">
        <v>2078</v>
      </c>
      <c r="H235" s="391">
        <v>33</v>
      </c>
      <c r="I235" s="1468">
        <v>0</v>
      </c>
      <c r="J235" s="1468">
        <v>0</v>
      </c>
      <c r="K235" s="1872"/>
      <c r="L235" s="1873"/>
      <c r="M235" s="1873"/>
      <c r="N235" s="1873"/>
      <c r="O235" s="1469"/>
      <c r="P235" s="1873"/>
      <c r="Q235" s="1873"/>
    </row>
    <row r="236" spans="1:17" s="1467" customFormat="1" ht="30.75" customHeight="1">
      <c r="A236" s="1874">
        <v>232</v>
      </c>
      <c r="B236" s="1873">
        <v>232</v>
      </c>
      <c r="C236" s="374" t="s">
        <v>1251</v>
      </c>
      <c r="D236" s="374" t="s">
        <v>1397</v>
      </c>
      <c r="E236" s="383">
        <v>1991</v>
      </c>
      <c r="F236" s="1873">
        <v>10</v>
      </c>
      <c r="G236" s="1875" t="s">
        <v>2078</v>
      </c>
      <c r="H236" s="391">
        <v>26</v>
      </c>
      <c r="I236" s="1468">
        <v>0</v>
      </c>
      <c r="J236" s="1468">
        <v>0</v>
      </c>
      <c r="K236" s="1872"/>
      <c r="L236" s="1873"/>
      <c r="M236" s="1873"/>
      <c r="N236" s="1873"/>
      <c r="O236" s="1873"/>
      <c r="P236" s="1873"/>
      <c r="Q236" s="1873"/>
    </row>
    <row r="237" spans="1:17" s="1467" customFormat="1" ht="30.75" customHeight="1">
      <c r="A237" s="1874">
        <v>233</v>
      </c>
      <c r="B237" s="1873">
        <v>233</v>
      </c>
      <c r="C237" s="374" t="s">
        <v>1496</v>
      </c>
      <c r="D237" s="374" t="s">
        <v>1397</v>
      </c>
      <c r="E237" s="383">
        <v>1992</v>
      </c>
      <c r="F237" s="1873">
        <v>10</v>
      </c>
      <c r="G237" s="1875" t="s">
        <v>2078</v>
      </c>
      <c r="H237" s="391">
        <v>32</v>
      </c>
      <c r="I237" s="1468">
        <v>0.06</v>
      </c>
      <c r="J237" s="1468">
        <v>0.74</v>
      </c>
      <c r="K237" s="1872"/>
      <c r="L237" s="1873"/>
      <c r="M237" s="1873"/>
      <c r="N237" s="1873"/>
      <c r="O237" s="1873"/>
      <c r="P237" s="1873"/>
      <c r="Q237" s="1873"/>
    </row>
    <row r="238" spans="1:17" s="1467" customFormat="1" ht="30.75" customHeight="1">
      <c r="A238" s="1874">
        <v>234</v>
      </c>
      <c r="B238" s="1873">
        <v>234</v>
      </c>
      <c r="C238" s="374" t="s">
        <v>1496</v>
      </c>
      <c r="D238" s="374" t="s">
        <v>1397</v>
      </c>
      <c r="E238" s="383">
        <v>1992</v>
      </c>
      <c r="F238" s="1873">
        <v>10</v>
      </c>
      <c r="G238" s="1875" t="s">
        <v>2078</v>
      </c>
      <c r="H238" s="391">
        <v>32</v>
      </c>
      <c r="I238" s="1468">
        <v>0</v>
      </c>
      <c r="J238" s="1468">
        <v>0</v>
      </c>
      <c r="K238" s="1872"/>
      <c r="L238" s="1873"/>
      <c r="M238" s="1873"/>
      <c r="N238" s="1873"/>
      <c r="O238" s="1873"/>
      <c r="P238" s="1873"/>
      <c r="Q238" s="1873"/>
    </row>
    <row r="239" spans="1:17" s="1467" customFormat="1" ht="30.75" customHeight="1">
      <c r="A239" s="1874">
        <v>235</v>
      </c>
      <c r="B239" s="1873">
        <v>235</v>
      </c>
      <c r="C239" s="374" t="s">
        <v>1941</v>
      </c>
      <c r="D239" s="374" t="s">
        <v>1497</v>
      </c>
      <c r="E239" s="383">
        <v>1976</v>
      </c>
      <c r="F239" s="1873">
        <v>10</v>
      </c>
      <c r="G239" s="1875" t="s">
        <v>2078</v>
      </c>
      <c r="H239" s="391">
        <v>32</v>
      </c>
      <c r="I239" s="1468">
        <v>0</v>
      </c>
      <c r="J239" s="1468">
        <v>0</v>
      </c>
      <c r="K239" s="1872"/>
      <c r="L239" s="1873"/>
      <c r="M239" s="1873"/>
      <c r="N239" s="1873"/>
      <c r="O239" s="1873"/>
      <c r="P239" s="1873"/>
      <c r="Q239" s="1873"/>
    </row>
    <row r="240" spans="1:17" s="1467" customFormat="1" ht="30.75" customHeight="1">
      <c r="A240" s="1874">
        <v>236</v>
      </c>
      <c r="B240" s="1873">
        <v>236</v>
      </c>
      <c r="C240" s="374" t="s">
        <v>1262</v>
      </c>
      <c r="D240" s="374" t="s">
        <v>1395</v>
      </c>
      <c r="E240" s="383">
        <v>1990</v>
      </c>
      <c r="F240" s="1873">
        <v>10</v>
      </c>
      <c r="G240" s="1875" t="s">
        <v>2078</v>
      </c>
      <c r="H240" s="391">
        <v>27</v>
      </c>
      <c r="I240" s="1468">
        <v>0.03</v>
      </c>
      <c r="J240" s="1468">
        <v>0.35</v>
      </c>
      <c r="K240" s="1872"/>
      <c r="L240" s="1873"/>
      <c r="M240" s="1873"/>
      <c r="N240" s="1873"/>
      <c r="O240" s="1873"/>
      <c r="P240" s="1873"/>
      <c r="Q240" s="1873"/>
    </row>
    <row r="241" spans="1:17" s="1467" customFormat="1" ht="30.75" customHeight="1">
      <c r="A241" s="1874">
        <v>237</v>
      </c>
      <c r="B241" s="1873">
        <v>237</v>
      </c>
      <c r="C241" s="374" t="s">
        <v>1498</v>
      </c>
      <c r="D241" s="374" t="s">
        <v>1499</v>
      </c>
      <c r="E241" s="383">
        <v>1991</v>
      </c>
      <c r="F241" s="1873">
        <v>10</v>
      </c>
      <c r="G241" s="1875" t="s">
        <v>2078</v>
      </c>
      <c r="H241" s="391">
        <v>41</v>
      </c>
      <c r="I241" s="1468">
        <v>0.34</v>
      </c>
      <c r="J241" s="1468">
        <v>4.07</v>
      </c>
      <c r="K241" s="1872"/>
      <c r="L241" s="1873"/>
      <c r="M241" s="1873"/>
      <c r="N241" s="1873"/>
      <c r="O241" s="1873"/>
      <c r="P241" s="1873"/>
      <c r="Q241" s="1873"/>
    </row>
    <row r="242" spans="1:17" s="1467" customFormat="1" ht="99" customHeight="1">
      <c r="A242" s="1874">
        <v>238</v>
      </c>
      <c r="B242" s="1873">
        <v>238</v>
      </c>
      <c r="C242" s="1524" t="s">
        <v>2329</v>
      </c>
      <c r="D242" s="1524" t="s">
        <v>1362</v>
      </c>
      <c r="E242" s="1523">
        <v>1992</v>
      </c>
      <c r="F242" s="1515">
        <v>10</v>
      </c>
      <c r="G242" s="1519" t="s">
        <v>2377</v>
      </c>
      <c r="H242" s="1893">
        <v>10</v>
      </c>
      <c r="I242" s="1521">
        <v>0.05</v>
      </c>
      <c r="J242" s="1521">
        <v>0.64</v>
      </c>
      <c r="K242" s="1522"/>
      <c r="L242" s="1515"/>
      <c r="M242" s="1515" t="s">
        <v>2441</v>
      </c>
      <c r="N242" s="1515" t="s">
        <v>1246</v>
      </c>
      <c r="O242" s="1515">
        <v>412.08300000000003</v>
      </c>
      <c r="P242" s="1515">
        <v>4.9000000000000004</v>
      </c>
      <c r="Q242" s="1521">
        <v>0</v>
      </c>
    </row>
    <row r="243" spans="1:17" s="1467" customFormat="1" ht="30.75" customHeight="1">
      <c r="A243" s="1874">
        <v>239</v>
      </c>
      <c r="B243" s="1873">
        <v>239</v>
      </c>
      <c r="C243" s="374" t="s">
        <v>1500</v>
      </c>
      <c r="D243" s="374" t="s">
        <v>1362</v>
      </c>
      <c r="E243" s="383">
        <v>1995</v>
      </c>
      <c r="F243" s="1873">
        <v>10</v>
      </c>
      <c r="G243" s="1875" t="s">
        <v>2078</v>
      </c>
      <c r="H243" s="391">
        <v>16</v>
      </c>
      <c r="I243" s="1468">
        <v>0.55000000000000004</v>
      </c>
      <c r="J243" s="1468">
        <v>6.6</v>
      </c>
      <c r="K243" s="1872"/>
      <c r="L243" s="1873"/>
      <c r="M243" s="1873"/>
      <c r="N243" s="1512"/>
      <c r="O243" s="1873"/>
      <c r="P243" s="1873"/>
      <c r="Q243" s="1873"/>
    </row>
    <row r="244" spans="1:17" s="1467" customFormat="1" ht="30.75" customHeight="1">
      <c r="A244" s="1874">
        <v>240</v>
      </c>
      <c r="B244" s="1873">
        <v>240</v>
      </c>
      <c r="C244" s="374" t="s">
        <v>1289</v>
      </c>
      <c r="D244" s="374" t="s">
        <v>1501</v>
      </c>
      <c r="E244" s="383">
        <v>1998</v>
      </c>
      <c r="F244" s="1873">
        <v>10</v>
      </c>
      <c r="G244" s="1875" t="s">
        <v>2078</v>
      </c>
      <c r="H244" s="391">
        <v>16</v>
      </c>
      <c r="I244" s="1468">
        <v>1.08</v>
      </c>
      <c r="J244" s="1468">
        <v>13.02</v>
      </c>
      <c r="K244" s="1872"/>
      <c r="L244" s="1873"/>
      <c r="M244" s="1873"/>
      <c r="N244" s="1873"/>
      <c r="O244" s="1873"/>
      <c r="P244" s="1873"/>
      <c r="Q244" s="1873"/>
    </row>
    <row r="245" spans="1:17" s="1467" customFormat="1" ht="30.75" customHeight="1">
      <c r="A245" s="1874">
        <v>241</v>
      </c>
      <c r="B245" s="1873">
        <v>241</v>
      </c>
      <c r="C245" s="374" t="s">
        <v>1249</v>
      </c>
      <c r="D245" s="374" t="s">
        <v>1501</v>
      </c>
      <c r="E245" s="383">
        <v>1998</v>
      </c>
      <c r="F245" s="1873">
        <v>10</v>
      </c>
      <c r="G245" s="1875" t="s">
        <v>2078</v>
      </c>
      <c r="H245" s="391">
        <v>17</v>
      </c>
      <c r="I245" s="1468">
        <v>0.1</v>
      </c>
      <c r="J245" s="1468">
        <v>1.25</v>
      </c>
      <c r="K245" s="1872"/>
      <c r="L245" s="1873"/>
      <c r="M245" s="1873"/>
      <c r="N245" s="1873"/>
      <c r="O245" s="1873"/>
      <c r="P245" s="1873"/>
      <c r="Q245" s="1873"/>
    </row>
    <row r="246" spans="1:17" s="1467" customFormat="1" ht="30.75" customHeight="1">
      <c r="A246" s="1874">
        <v>242</v>
      </c>
      <c r="B246" s="1873">
        <v>242</v>
      </c>
      <c r="C246" s="374" t="s">
        <v>1502</v>
      </c>
      <c r="D246" s="374" t="s">
        <v>1362</v>
      </c>
      <c r="E246" s="383">
        <v>1998</v>
      </c>
      <c r="F246" s="1873">
        <v>10</v>
      </c>
      <c r="G246" s="1875" t="s">
        <v>2078</v>
      </c>
      <c r="H246" s="391">
        <v>9</v>
      </c>
      <c r="I246" s="1468">
        <v>0.02</v>
      </c>
      <c r="J246" s="1468">
        <v>0.23</v>
      </c>
      <c r="K246" s="1872"/>
      <c r="L246" s="1873"/>
      <c r="M246" s="1873"/>
      <c r="N246" s="1873"/>
      <c r="O246" s="1873"/>
      <c r="P246" s="1873"/>
      <c r="Q246" s="1873"/>
    </row>
    <row r="247" spans="1:17" s="1467" customFormat="1" ht="30.75" customHeight="1">
      <c r="A247" s="1874">
        <v>243</v>
      </c>
      <c r="B247" s="1873">
        <v>243</v>
      </c>
      <c r="C247" s="374" t="s">
        <v>1503</v>
      </c>
      <c r="D247" s="374" t="s">
        <v>1501</v>
      </c>
      <c r="E247" s="383">
        <v>1999</v>
      </c>
      <c r="F247" s="1873">
        <v>10</v>
      </c>
      <c r="G247" s="1875" t="s">
        <v>2078</v>
      </c>
      <c r="H247" s="391">
        <v>17</v>
      </c>
      <c r="I247" s="1468">
        <v>0.73</v>
      </c>
      <c r="J247" s="1468">
        <v>8.6999999999999993</v>
      </c>
      <c r="K247" s="1872"/>
      <c r="L247" s="1873"/>
      <c r="M247" s="1873"/>
      <c r="N247" s="1873"/>
      <c r="O247" s="1873"/>
      <c r="P247" s="1873"/>
      <c r="Q247" s="1873"/>
    </row>
    <row r="248" spans="1:17" s="1467" customFormat="1" ht="30.75" customHeight="1">
      <c r="A248" s="1874">
        <v>244</v>
      </c>
      <c r="B248" s="1873">
        <v>244</v>
      </c>
      <c r="C248" s="374" t="s">
        <v>1503</v>
      </c>
      <c r="D248" s="374" t="s">
        <v>1397</v>
      </c>
      <c r="E248" s="383">
        <v>2005</v>
      </c>
      <c r="F248" s="1873">
        <v>10</v>
      </c>
      <c r="G248" s="1875" t="s">
        <v>2078</v>
      </c>
      <c r="H248" s="391">
        <v>17</v>
      </c>
      <c r="I248" s="1468">
        <v>0.08</v>
      </c>
      <c r="J248" s="1468">
        <v>0.95</v>
      </c>
      <c r="K248" s="1872"/>
      <c r="L248" s="1873"/>
      <c r="M248" s="1873"/>
      <c r="N248" s="1873"/>
      <c r="O248" s="1873"/>
      <c r="P248" s="1873"/>
      <c r="Q248" s="1873"/>
    </row>
    <row r="249" spans="1:17" s="1467" customFormat="1" ht="30.75" customHeight="1">
      <c r="A249" s="1874">
        <v>245</v>
      </c>
      <c r="B249" s="1873">
        <v>245</v>
      </c>
      <c r="C249" s="374" t="s">
        <v>1504</v>
      </c>
      <c r="D249" s="374" t="s">
        <v>1505</v>
      </c>
      <c r="E249" s="383">
        <v>2007</v>
      </c>
      <c r="F249" s="1873">
        <v>10</v>
      </c>
      <c r="G249" s="1875" t="s">
        <v>2078</v>
      </c>
      <c r="H249" s="391">
        <v>22</v>
      </c>
      <c r="I249" s="1468">
        <v>0</v>
      </c>
      <c r="J249" s="1468">
        <v>0</v>
      </c>
      <c r="K249" s="1872"/>
      <c r="L249" s="1873"/>
      <c r="M249" s="1873"/>
      <c r="N249" s="1873"/>
      <c r="O249" s="1873"/>
      <c r="P249" s="1873"/>
      <c r="Q249" s="1873"/>
    </row>
    <row r="250" spans="1:17" s="1467" customFormat="1" ht="30.75" customHeight="1">
      <c r="A250" s="1874">
        <v>246</v>
      </c>
      <c r="B250" s="1873">
        <v>246</v>
      </c>
      <c r="C250" s="374" t="s">
        <v>1506</v>
      </c>
      <c r="D250" s="374" t="s">
        <v>1362</v>
      </c>
      <c r="E250" s="383">
        <v>2007</v>
      </c>
      <c r="F250" s="1873">
        <v>10</v>
      </c>
      <c r="G250" s="1875" t="s">
        <v>2078</v>
      </c>
      <c r="H250" s="391">
        <v>8</v>
      </c>
      <c r="I250" s="1468">
        <v>0</v>
      </c>
      <c r="J250" s="1468">
        <v>0</v>
      </c>
      <c r="K250" s="1872"/>
      <c r="L250" s="1873"/>
      <c r="M250" s="1873"/>
      <c r="N250" s="1873"/>
      <c r="O250" s="1873"/>
      <c r="P250" s="1873"/>
      <c r="Q250" s="1873"/>
    </row>
    <row r="251" spans="1:17" s="1467" customFormat="1" ht="30.75" customHeight="1">
      <c r="A251" s="1874">
        <v>247</v>
      </c>
      <c r="B251" s="1873">
        <v>247</v>
      </c>
      <c r="C251" s="374" t="s">
        <v>1507</v>
      </c>
      <c r="D251" s="374" t="s">
        <v>1397</v>
      </c>
      <c r="E251" s="383">
        <v>2012</v>
      </c>
      <c r="F251" s="1873">
        <v>10</v>
      </c>
      <c r="G251" s="1875" t="s">
        <v>2078</v>
      </c>
      <c r="H251" s="391">
        <v>13</v>
      </c>
      <c r="I251" s="1468">
        <v>0.04</v>
      </c>
      <c r="J251" s="1468">
        <v>0.48</v>
      </c>
      <c r="K251" s="1872"/>
      <c r="L251" s="1873"/>
      <c r="M251" s="1873"/>
      <c r="N251" s="1873"/>
      <c r="O251" s="1873"/>
      <c r="P251" s="1873"/>
      <c r="Q251" s="1873"/>
    </row>
    <row r="252" spans="1:17" s="1467" customFormat="1" ht="30.75" customHeight="1">
      <c r="A252" s="1874">
        <v>248</v>
      </c>
      <c r="B252" s="1873">
        <v>248</v>
      </c>
      <c r="C252" s="374" t="s">
        <v>1253</v>
      </c>
      <c r="D252" s="374" t="s">
        <v>1397</v>
      </c>
      <c r="E252" s="383">
        <v>1993</v>
      </c>
      <c r="F252" s="1873">
        <v>10</v>
      </c>
      <c r="G252" s="1875" t="s">
        <v>2078</v>
      </c>
      <c r="H252" s="391">
        <v>30</v>
      </c>
      <c r="I252" s="1468">
        <v>0</v>
      </c>
      <c r="J252" s="1468">
        <v>0</v>
      </c>
      <c r="K252" s="1872"/>
      <c r="L252" s="1873"/>
      <c r="M252" s="1873"/>
      <c r="N252" s="1873"/>
      <c r="O252" s="1873"/>
      <c r="P252" s="1873"/>
      <c r="Q252" s="1873"/>
    </row>
    <row r="253" spans="1:17" s="1467" customFormat="1" ht="30.75" customHeight="1">
      <c r="A253" s="1874">
        <v>249</v>
      </c>
      <c r="B253" s="1873">
        <v>249</v>
      </c>
      <c r="C253" s="374" t="s">
        <v>1508</v>
      </c>
      <c r="D253" s="374" t="s">
        <v>1348</v>
      </c>
      <c r="E253" s="383">
        <v>1987</v>
      </c>
      <c r="F253" s="1873">
        <v>10</v>
      </c>
      <c r="G253" s="1875" t="s">
        <v>2078</v>
      </c>
      <c r="H253" s="391"/>
      <c r="I253" s="1468">
        <v>0</v>
      </c>
      <c r="J253" s="1468">
        <v>0</v>
      </c>
      <c r="K253" s="1872"/>
      <c r="L253" s="1873"/>
      <c r="M253" s="1873"/>
      <c r="N253" s="1873"/>
      <c r="O253" s="1468"/>
      <c r="P253" s="1873"/>
      <c r="Q253" s="1873"/>
    </row>
    <row r="254" spans="1:17" s="1467" customFormat="1" ht="30.75" customHeight="1">
      <c r="A254" s="1874">
        <v>250</v>
      </c>
      <c r="B254" s="1873">
        <v>250</v>
      </c>
      <c r="C254" s="374" t="s">
        <v>1942</v>
      </c>
      <c r="D254" s="374" t="s">
        <v>1348</v>
      </c>
      <c r="E254" s="383">
        <v>1986</v>
      </c>
      <c r="F254" s="1873">
        <v>10</v>
      </c>
      <c r="G254" s="1875" t="s">
        <v>2078</v>
      </c>
      <c r="H254" s="391"/>
      <c r="I254" s="1468">
        <v>0.14000000000000001</v>
      </c>
      <c r="J254" s="1468">
        <v>1.73</v>
      </c>
      <c r="K254" s="1872"/>
      <c r="L254" s="1873"/>
      <c r="M254" s="1873"/>
      <c r="N254" s="1873"/>
      <c r="O254" s="1873"/>
      <c r="P254" s="1873"/>
      <c r="Q254" s="1873"/>
    </row>
    <row r="255" spans="1:17" s="1467" customFormat="1" ht="30.75" customHeight="1">
      <c r="A255" s="1874">
        <v>251</v>
      </c>
      <c r="B255" s="1873">
        <v>251</v>
      </c>
      <c r="C255" s="374" t="s">
        <v>1509</v>
      </c>
      <c r="D255" s="374" t="s">
        <v>1348</v>
      </c>
      <c r="E255" s="383">
        <v>1982</v>
      </c>
      <c r="F255" s="1873">
        <v>10</v>
      </c>
      <c r="G255" s="1875" t="s">
        <v>2078</v>
      </c>
      <c r="H255" s="391"/>
      <c r="I255" s="1468">
        <v>0.03</v>
      </c>
      <c r="J255" s="1468">
        <v>0.3</v>
      </c>
      <c r="K255" s="1872"/>
      <c r="L255" s="1873"/>
      <c r="M255" s="1873"/>
      <c r="N255" s="1873"/>
      <c r="O255" s="1873"/>
      <c r="P255" s="1873"/>
      <c r="Q255" s="1873"/>
    </row>
    <row r="256" spans="1:17" s="1467" customFormat="1" ht="30.75" customHeight="1">
      <c r="A256" s="1874">
        <v>252</v>
      </c>
      <c r="B256" s="1873">
        <v>252</v>
      </c>
      <c r="C256" s="374" t="s">
        <v>1510</v>
      </c>
      <c r="D256" s="374" t="s">
        <v>1348</v>
      </c>
      <c r="E256" s="383">
        <v>1991</v>
      </c>
      <c r="F256" s="1873">
        <v>10</v>
      </c>
      <c r="G256" s="1875" t="s">
        <v>2078</v>
      </c>
      <c r="H256" s="391"/>
      <c r="I256" s="1468">
        <v>0.09</v>
      </c>
      <c r="J256" s="1468">
        <v>1.06</v>
      </c>
      <c r="K256" s="1872"/>
      <c r="L256" s="1873"/>
      <c r="M256" s="1873"/>
      <c r="N256" s="1873"/>
      <c r="O256" s="1873"/>
      <c r="P256" s="1873"/>
      <c r="Q256" s="1873"/>
    </row>
    <row r="257" spans="1:17" s="1467" customFormat="1" ht="30.75" customHeight="1">
      <c r="A257" s="1874">
        <v>253</v>
      </c>
      <c r="B257" s="1873">
        <v>253</v>
      </c>
      <c r="C257" s="374" t="s">
        <v>1511</v>
      </c>
      <c r="D257" s="374" t="s">
        <v>1512</v>
      </c>
      <c r="E257" s="383">
        <v>1992</v>
      </c>
      <c r="F257" s="1873">
        <v>10</v>
      </c>
      <c r="G257" s="1875" t="s">
        <v>2078</v>
      </c>
      <c r="H257" s="391"/>
      <c r="I257" s="1468">
        <v>0</v>
      </c>
      <c r="J257" s="1468">
        <v>0</v>
      </c>
      <c r="K257" s="1872"/>
      <c r="L257" s="1873"/>
      <c r="M257" s="1873"/>
      <c r="N257" s="1873"/>
      <c r="O257" s="1873"/>
      <c r="P257" s="1873"/>
      <c r="Q257" s="1873"/>
    </row>
    <row r="258" spans="1:17" s="1467" customFormat="1" ht="30.75" customHeight="1">
      <c r="A258" s="1874">
        <v>254</v>
      </c>
      <c r="B258" s="1873">
        <v>254</v>
      </c>
      <c r="C258" s="374" t="s">
        <v>1373</v>
      </c>
      <c r="D258" s="374" t="s">
        <v>1512</v>
      </c>
      <c r="E258" s="383">
        <v>1991</v>
      </c>
      <c r="F258" s="1873">
        <v>10</v>
      </c>
      <c r="G258" s="1875" t="s">
        <v>2078</v>
      </c>
      <c r="H258" s="391"/>
      <c r="I258" s="1468">
        <v>0.16</v>
      </c>
      <c r="J258" s="1468">
        <v>1.87</v>
      </c>
      <c r="K258" s="1872"/>
      <c r="L258" s="1873"/>
      <c r="M258" s="1873"/>
      <c r="N258" s="1873"/>
      <c r="O258" s="1873"/>
      <c r="P258" s="1873"/>
      <c r="Q258" s="1873"/>
    </row>
    <row r="259" spans="1:17" s="1467" customFormat="1" ht="30.75" customHeight="1">
      <c r="A259" s="1874">
        <v>255</v>
      </c>
      <c r="B259" s="1873">
        <v>255</v>
      </c>
      <c r="C259" s="374" t="s">
        <v>1513</v>
      </c>
      <c r="D259" s="374" t="s">
        <v>1512</v>
      </c>
      <c r="E259" s="383">
        <v>1992</v>
      </c>
      <c r="F259" s="1873">
        <v>10</v>
      </c>
      <c r="G259" s="1875" t="s">
        <v>2078</v>
      </c>
      <c r="H259" s="391"/>
      <c r="I259" s="1468">
        <v>1.24</v>
      </c>
      <c r="J259" s="1468">
        <v>14.9</v>
      </c>
      <c r="K259" s="1872"/>
      <c r="L259" s="1873"/>
      <c r="M259" s="1873"/>
      <c r="N259" s="1873"/>
      <c r="O259" s="1873"/>
      <c r="P259" s="1873"/>
      <c r="Q259" s="1873"/>
    </row>
    <row r="260" spans="1:17" s="1467" customFormat="1" ht="30.75" customHeight="1">
      <c r="A260" s="1874">
        <v>256</v>
      </c>
      <c r="B260" s="1873">
        <v>256</v>
      </c>
      <c r="C260" s="374" t="s">
        <v>1514</v>
      </c>
      <c r="D260" s="374" t="s">
        <v>1515</v>
      </c>
      <c r="E260" s="383">
        <v>1988</v>
      </c>
      <c r="F260" s="1873">
        <v>10</v>
      </c>
      <c r="G260" s="1875" t="s">
        <v>2078</v>
      </c>
      <c r="H260" s="391"/>
      <c r="I260" s="1468">
        <v>0.06</v>
      </c>
      <c r="J260" s="1468">
        <v>0.76</v>
      </c>
      <c r="K260" s="1872"/>
      <c r="L260" s="1873"/>
      <c r="M260" s="1873"/>
      <c r="N260" s="1873"/>
      <c r="O260" s="1873"/>
      <c r="P260" s="1873"/>
      <c r="Q260" s="1873"/>
    </row>
    <row r="261" spans="1:17" s="1467" customFormat="1" ht="30.75" customHeight="1">
      <c r="A261" s="1874">
        <v>257</v>
      </c>
      <c r="B261" s="1873">
        <v>257</v>
      </c>
      <c r="C261" s="374" t="s">
        <v>1253</v>
      </c>
      <c r="D261" s="374" t="s">
        <v>1397</v>
      </c>
      <c r="E261" s="383">
        <v>1992</v>
      </c>
      <c r="F261" s="1873">
        <v>10</v>
      </c>
      <c r="G261" s="1875" t="s">
        <v>2078</v>
      </c>
      <c r="H261" s="391"/>
      <c r="I261" s="1468" t="e">
        <v>#VALUE!</v>
      </c>
      <c r="J261" s="1468" t="s">
        <v>1516</v>
      </c>
      <c r="K261" s="1872"/>
      <c r="L261" s="1873"/>
      <c r="M261" s="1873"/>
      <c r="N261" s="1873"/>
      <c r="O261" s="1873"/>
      <c r="P261" s="1873"/>
      <c r="Q261" s="1873"/>
    </row>
    <row r="262" spans="1:17" s="1467" customFormat="1" ht="30.75" customHeight="1">
      <c r="A262" s="1874">
        <v>258</v>
      </c>
      <c r="B262" s="1873">
        <v>258</v>
      </c>
      <c r="C262" s="374" t="s">
        <v>1517</v>
      </c>
      <c r="D262" s="374" t="s">
        <v>1518</v>
      </c>
      <c r="E262" s="383">
        <v>1987</v>
      </c>
      <c r="F262" s="1873">
        <v>10</v>
      </c>
      <c r="G262" s="1875" t="s">
        <v>2078</v>
      </c>
      <c r="H262" s="391">
        <v>33</v>
      </c>
      <c r="I262" s="1468">
        <v>0.86</v>
      </c>
      <c r="J262" s="1468">
        <v>10.27</v>
      </c>
      <c r="K262" s="1872"/>
      <c r="L262" s="1873"/>
      <c r="M262" s="1873"/>
      <c r="N262" s="1873"/>
      <c r="O262" s="1873"/>
      <c r="P262" s="1873"/>
      <c r="Q262" s="1873"/>
    </row>
    <row r="263" spans="1:17" s="1467" customFormat="1" ht="30.75" customHeight="1">
      <c r="A263" s="1874">
        <v>259</v>
      </c>
      <c r="B263" s="1873">
        <v>259</v>
      </c>
      <c r="C263" s="374" t="s">
        <v>1258</v>
      </c>
      <c r="D263" s="374" t="s">
        <v>1519</v>
      </c>
      <c r="E263" s="383">
        <v>1992</v>
      </c>
      <c r="F263" s="1873">
        <v>10</v>
      </c>
      <c r="G263" s="1875" t="s">
        <v>2079</v>
      </c>
      <c r="H263" s="391">
        <v>31</v>
      </c>
      <c r="I263" s="1468" t="e">
        <v>#VALUE!</v>
      </c>
      <c r="J263" s="1468" t="s">
        <v>53</v>
      </c>
      <c r="K263" s="1872"/>
      <c r="L263" s="1873"/>
      <c r="M263" s="1873"/>
      <c r="N263" s="1873"/>
      <c r="O263" s="1873"/>
      <c r="P263" s="1873"/>
      <c r="Q263" s="1873"/>
    </row>
    <row r="264" spans="1:17" s="1467" customFormat="1" ht="30.75" customHeight="1">
      <c r="A264" s="1874">
        <v>260</v>
      </c>
      <c r="B264" s="1873">
        <v>260</v>
      </c>
      <c r="C264" s="374" t="s">
        <v>1520</v>
      </c>
      <c r="D264" s="374" t="s">
        <v>1246</v>
      </c>
      <c r="E264" s="383">
        <v>2003</v>
      </c>
      <c r="F264" s="1873">
        <v>10</v>
      </c>
      <c r="G264" s="1875" t="s">
        <v>2079</v>
      </c>
      <c r="H264" s="391">
        <v>9</v>
      </c>
      <c r="I264" s="1468">
        <v>0.01</v>
      </c>
      <c r="J264" s="1468">
        <v>0.1</v>
      </c>
      <c r="K264" s="1872"/>
      <c r="L264" s="1873"/>
      <c r="M264" s="1873"/>
      <c r="N264" s="1873"/>
      <c r="O264" s="1468"/>
      <c r="P264" s="1873"/>
      <c r="Q264" s="1468"/>
    </row>
    <row r="265" spans="1:17" s="1467" customFormat="1" ht="30.75" customHeight="1">
      <c r="A265" s="1874">
        <v>261</v>
      </c>
      <c r="B265" s="1873">
        <v>261</v>
      </c>
      <c r="C265" s="374" t="s">
        <v>1521</v>
      </c>
      <c r="D265" s="374" t="s">
        <v>1327</v>
      </c>
      <c r="E265" s="383">
        <v>1999</v>
      </c>
      <c r="F265" s="1873">
        <v>10</v>
      </c>
      <c r="G265" s="1875" t="s">
        <v>2079</v>
      </c>
      <c r="H265" s="391">
        <v>17</v>
      </c>
      <c r="I265" s="1468">
        <v>0.4</v>
      </c>
      <c r="J265" s="1468">
        <v>4.8099999999999996</v>
      </c>
      <c r="K265" s="1872"/>
      <c r="L265" s="1873"/>
      <c r="M265" s="1873"/>
      <c r="N265" s="1873"/>
      <c r="O265" s="1873"/>
      <c r="P265" s="1873"/>
      <c r="Q265" s="1873"/>
    </row>
    <row r="266" spans="1:17" s="1467" customFormat="1" ht="30.75" customHeight="1">
      <c r="A266" s="1874">
        <v>262</v>
      </c>
      <c r="B266" s="1873">
        <v>262</v>
      </c>
      <c r="C266" s="374" t="s">
        <v>1522</v>
      </c>
      <c r="D266" s="374" t="s">
        <v>1523</v>
      </c>
      <c r="E266" s="383">
        <v>1987</v>
      </c>
      <c r="F266" s="1873">
        <v>10</v>
      </c>
      <c r="G266" s="1875" t="s">
        <v>2079</v>
      </c>
      <c r="H266" s="391">
        <v>25</v>
      </c>
      <c r="I266" s="1468">
        <v>1.65</v>
      </c>
      <c r="J266" s="1468">
        <v>19.760000000000002</v>
      </c>
      <c r="K266" s="1872"/>
      <c r="L266" s="1873"/>
      <c r="M266" s="1873"/>
      <c r="N266" s="1873"/>
      <c r="O266" s="1873"/>
      <c r="P266" s="1873"/>
      <c r="Q266" s="1873"/>
    </row>
    <row r="267" spans="1:17" s="1467" customFormat="1" ht="30.75" customHeight="1">
      <c r="A267" s="1874">
        <v>263</v>
      </c>
      <c r="B267" s="1873">
        <v>263</v>
      </c>
      <c r="C267" s="374" t="s">
        <v>1524</v>
      </c>
      <c r="D267" s="374" t="s">
        <v>1327</v>
      </c>
      <c r="E267" s="383">
        <v>1998</v>
      </c>
      <c r="F267" s="1873">
        <v>10</v>
      </c>
      <c r="G267" s="1875" t="s">
        <v>2079</v>
      </c>
      <c r="H267" s="391">
        <v>17</v>
      </c>
      <c r="I267" s="1468">
        <v>0.15</v>
      </c>
      <c r="J267" s="1468">
        <v>1.78</v>
      </c>
      <c r="K267" s="1872"/>
      <c r="L267" s="1873"/>
      <c r="M267" s="1873"/>
      <c r="N267" s="1873"/>
      <c r="O267" s="1873"/>
      <c r="P267" s="1873"/>
      <c r="Q267" s="1873"/>
    </row>
    <row r="268" spans="1:17" s="1467" customFormat="1" ht="30.75" customHeight="1">
      <c r="A268" s="1874">
        <v>264</v>
      </c>
      <c r="B268" s="1873">
        <v>264</v>
      </c>
      <c r="C268" s="374" t="s">
        <v>1318</v>
      </c>
      <c r="D268" s="374" t="s">
        <v>1505</v>
      </c>
      <c r="E268" s="383">
        <v>2006</v>
      </c>
      <c r="F268" s="1873">
        <v>10</v>
      </c>
      <c r="G268" s="1875" t="s">
        <v>2079</v>
      </c>
      <c r="H268" s="391">
        <v>31</v>
      </c>
      <c r="I268" s="1468">
        <v>0</v>
      </c>
      <c r="J268" s="1468" t="s">
        <v>53</v>
      </c>
      <c r="K268" s="1872"/>
      <c r="L268" s="1873"/>
      <c r="M268" s="1873"/>
      <c r="N268" s="1873"/>
      <c r="O268" s="1873"/>
      <c r="P268" s="1873"/>
      <c r="Q268" s="1873"/>
    </row>
    <row r="269" spans="1:17" s="1467" customFormat="1" ht="94.5">
      <c r="A269" s="1874">
        <v>265</v>
      </c>
      <c r="B269" s="1873">
        <v>265</v>
      </c>
      <c r="C269" s="1524" t="s">
        <v>1525</v>
      </c>
      <c r="D269" s="374" t="s">
        <v>1526</v>
      </c>
      <c r="E269" s="383">
        <v>2004</v>
      </c>
      <c r="F269" s="1873">
        <v>10</v>
      </c>
      <c r="G269" s="1875" t="s">
        <v>2079</v>
      </c>
      <c r="H269" s="391">
        <v>17</v>
      </c>
      <c r="I269" s="1468">
        <v>0</v>
      </c>
      <c r="J269" s="1468" t="s">
        <v>53</v>
      </c>
      <c r="K269" s="1872"/>
      <c r="L269" s="1873"/>
      <c r="M269" s="1515" t="s">
        <v>2441</v>
      </c>
      <c r="N269" s="1515" t="s">
        <v>1246</v>
      </c>
      <c r="O269" s="1515">
        <v>412.08300000000003</v>
      </c>
      <c r="P269" s="1515">
        <v>4.9000000000000004</v>
      </c>
      <c r="Q269" s="1521">
        <v>0</v>
      </c>
    </row>
    <row r="270" spans="1:17" s="1467" customFormat="1" ht="30.75" customHeight="1">
      <c r="A270" s="1874">
        <v>266</v>
      </c>
      <c r="B270" s="1873">
        <v>266</v>
      </c>
      <c r="C270" s="374" t="s">
        <v>1527</v>
      </c>
      <c r="D270" s="374" t="s">
        <v>1327</v>
      </c>
      <c r="E270" s="383">
        <v>1999</v>
      </c>
      <c r="F270" s="1873">
        <v>10</v>
      </c>
      <c r="G270" s="1875" t="s">
        <v>2079</v>
      </c>
      <c r="H270" s="391">
        <v>18</v>
      </c>
      <c r="I270" s="1468">
        <v>0</v>
      </c>
      <c r="J270" s="1468" t="s">
        <v>53</v>
      </c>
      <c r="K270" s="1872"/>
      <c r="L270" s="1873"/>
      <c r="M270" s="1873"/>
      <c r="N270" s="1512"/>
      <c r="O270" s="1873"/>
      <c r="P270" s="1873"/>
      <c r="Q270" s="1873"/>
    </row>
    <row r="271" spans="1:17" s="1467" customFormat="1" ht="30.75" customHeight="1">
      <c r="A271" s="1874">
        <v>267</v>
      </c>
      <c r="B271" s="1873">
        <v>267</v>
      </c>
      <c r="C271" s="374" t="s">
        <v>1528</v>
      </c>
      <c r="D271" s="374" t="s">
        <v>1529</v>
      </c>
      <c r="E271" s="383">
        <v>2012</v>
      </c>
      <c r="F271" s="1873">
        <v>10</v>
      </c>
      <c r="G271" s="1875" t="s">
        <v>2079</v>
      </c>
      <c r="H271" s="391">
        <v>13</v>
      </c>
      <c r="I271" s="1468">
        <v>0</v>
      </c>
      <c r="J271" s="1468" t="s">
        <v>53</v>
      </c>
      <c r="K271" s="1872"/>
      <c r="L271" s="1873"/>
      <c r="M271" s="1873"/>
      <c r="N271" s="1873"/>
      <c r="O271" s="1873"/>
      <c r="P271" s="1873"/>
      <c r="Q271" s="1468"/>
    </row>
    <row r="272" spans="1:17" s="1467" customFormat="1" ht="30.75" customHeight="1">
      <c r="A272" s="1874">
        <v>268</v>
      </c>
      <c r="B272" s="1873">
        <v>268</v>
      </c>
      <c r="C272" s="374" t="s">
        <v>1530</v>
      </c>
      <c r="D272" s="374" t="s">
        <v>1505</v>
      </c>
      <c r="E272" s="383">
        <v>1970</v>
      </c>
      <c r="F272" s="1873">
        <v>10</v>
      </c>
      <c r="G272" s="1875" t="s">
        <v>2079</v>
      </c>
      <c r="H272" s="391">
        <v>26</v>
      </c>
      <c r="I272" s="1468">
        <v>0</v>
      </c>
      <c r="J272" s="1468" t="s">
        <v>53</v>
      </c>
      <c r="K272" s="1872"/>
      <c r="L272" s="1873"/>
      <c r="M272" s="1873"/>
      <c r="N272" s="1873"/>
      <c r="O272" s="1469"/>
      <c r="P272" s="1873"/>
      <c r="Q272" s="1468"/>
    </row>
    <row r="273" spans="1:17" s="1471" customFormat="1" ht="30.75" customHeight="1">
      <c r="A273" s="1470">
        <v>269</v>
      </c>
      <c r="B273" s="1873">
        <v>269</v>
      </c>
      <c r="C273" s="374" t="s">
        <v>1531</v>
      </c>
      <c r="D273" s="374" t="s">
        <v>1523</v>
      </c>
      <c r="E273" s="383">
        <v>1986</v>
      </c>
      <c r="F273" s="1873">
        <v>10</v>
      </c>
      <c r="G273" s="1875" t="s">
        <v>2079</v>
      </c>
      <c r="H273" s="391">
        <v>27</v>
      </c>
      <c r="I273" s="1468">
        <v>0</v>
      </c>
      <c r="J273" s="1468" t="s">
        <v>53</v>
      </c>
      <c r="K273" s="1872"/>
      <c r="L273" s="1873"/>
      <c r="M273" s="1873"/>
      <c r="N273" s="1873"/>
      <c r="O273" s="1469"/>
      <c r="P273" s="1873"/>
      <c r="Q273" s="1873"/>
    </row>
    <row r="274" spans="1:17" s="1467" customFormat="1" ht="30.75" customHeight="1">
      <c r="A274" s="1874">
        <v>270</v>
      </c>
      <c r="B274" s="1873">
        <v>270</v>
      </c>
      <c r="C274" s="1473" t="s">
        <v>1532</v>
      </c>
      <c r="D274" s="374" t="s">
        <v>1533</v>
      </c>
      <c r="E274" s="381" t="s">
        <v>1325</v>
      </c>
      <c r="F274" s="1873">
        <v>10</v>
      </c>
      <c r="G274" s="1875" t="s">
        <v>2079</v>
      </c>
      <c r="H274" s="1472"/>
      <c r="I274" s="1468">
        <v>0</v>
      </c>
      <c r="J274" s="1468" t="s">
        <v>53</v>
      </c>
      <c r="K274" s="1872"/>
      <c r="L274" s="1873"/>
      <c r="M274" s="1873"/>
      <c r="N274" s="1873"/>
      <c r="O274" s="1469"/>
      <c r="P274" s="1873"/>
      <c r="Q274" s="1468"/>
    </row>
    <row r="275" spans="1:17" s="1467" customFormat="1" ht="30.75" customHeight="1">
      <c r="A275" s="1874">
        <v>271</v>
      </c>
      <c r="B275" s="1873">
        <v>271</v>
      </c>
      <c r="C275" s="1473" t="s">
        <v>1532</v>
      </c>
      <c r="D275" s="374" t="s">
        <v>1533</v>
      </c>
      <c r="E275" s="381" t="s">
        <v>1309</v>
      </c>
      <c r="F275" s="1873">
        <v>10</v>
      </c>
      <c r="G275" s="1875" t="s">
        <v>2079</v>
      </c>
      <c r="H275" s="1472"/>
      <c r="I275" s="1468">
        <v>0</v>
      </c>
      <c r="J275" s="1468">
        <v>0</v>
      </c>
      <c r="K275" s="1872"/>
      <c r="L275" s="1873"/>
      <c r="M275" s="1873"/>
      <c r="N275" s="1873"/>
      <c r="O275" s="1469"/>
      <c r="P275" s="1873"/>
      <c r="Q275" s="1468"/>
    </row>
    <row r="276" spans="1:17" s="1467" customFormat="1" ht="30.75" customHeight="1">
      <c r="A276" s="1874">
        <v>272</v>
      </c>
      <c r="B276" s="1873">
        <v>272</v>
      </c>
      <c r="C276" s="1473" t="s">
        <v>1534</v>
      </c>
      <c r="D276" s="374" t="s">
        <v>1535</v>
      </c>
      <c r="E276" s="381" t="s">
        <v>1309</v>
      </c>
      <c r="F276" s="1873">
        <v>10</v>
      </c>
      <c r="G276" s="1875" t="s">
        <v>2079</v>
      </c>
      <c r="H276" s="1472"/>
      <c r="I276" s="1468">
        <v>0.87</v>
      </c>
      <c r="J276" s="1468">
        <v>10.39</v>
      </c>
      <c r="K276" s="1872"/>
      <c r="L276" s="1873"/>
      <c r="M276" s="1873"/>
      <c r="N276" s="1873"/>
      <c r="O276" s="1468"/>
      <c r="P276" s="1873"/>
      <c r="Q276" s="1873"/>
    </row>
    <row r="277" spans="1:17" s="1467" customFormat="1" ht="30.75" customHeight="1">
      <c r="A277" s="1874">
        <v>273</v>
      </c>
      <c r="B277" s="1873">
        <v>273</v>
      </c>
      <c r="C277" s="1473" t="s">
        <v>1534</v>
      </c>
      <c r="D277" s="374" t="s">
        <v>1535</v>
      </c>
      <c r="E277" s="381" t="s">
        <v>1536</v>
      </c>
      <c r="F277" s="1873">
        <v>10</v>
      </c>
      <c r="G277" s="1875" t="s">
        <v>2079</v>
      </c>
      <c r="H277" s="1472"/>
      <c r="I277" s="1468">
        <v>1.48</v>
      </c>
      <c r="J277" s="1468">
        <v>17.8</v>
      </c>
      <c r="K277" s="1872"/>
      <c r="L277" s="1873"/>
      <c r="M277" s="1873"/>
      <c r="N277" s="1873"/>
      <c r="O277" s="1469"/>
      <c r="P277" s="1873"/>
      <c r="Q277" s="1873"/>
    </row>
    <row r="278" spans="1:17" s="1467" customFormat="1" ht="30.75" customHeight="1">
      <c r="A278" s="1874">
        <v>274</v>
      </c>
      <c r="B278" s="1873">
        <v>274</v>
      </c>
      <c r="C278" s="1473" t="s">
        <v>1373</v>
      </c>
      <c r="D278" s="374" t="s">
        <v>1537</v>
      </c>
      <c r="E278" s="381" t="s">
        <v>1284</v>
      </c>
      <c r="F278" s="1873">
        <v>10</v>
      </c>
      <c r="G278" s="1875" t="s">
        <v>2079</v>
      </c>
      <c r="H278" s="1472"/>
      <c r="I278" s="1468">
        <v>0</v>
      </c>
      <c r="J278" s="1468">
        <v>0</v>
      </c>
      <c r="K278" s="1872"/>
      <c r="L278" s="1873"/>
      <c r="M278" s="1873"/>
      <c r="N278" s="1873"/>
      <c r="O278" s="1468"/>
      <c r="P278" s="1873"/>
      <c r="Q278" s="1873"/>
    </row>
    <row r="279" spans="1:17" s="1467" customFormat="1" ht="30.75" customHeight="1">
      <c r="A279" s="1874">
        <v>275</v>
      </c>
      <c r="B279" s="1873">
        <v>275</v>
      </c>
      <c r="C279" s="374" t="s">
        <v>1538</v>
      </c>
      <c r="D279" s="374" t="s">
        <v>1327</v>
      </c>
      <c r="E279" s="383">
        <v>1998</v>
      </c>
      <c r="F279" s="1873">
        <v>10</v>
      </c>
      <c r="G279" s="1875" t="s">
        <v>2080</v>
      </c>
      <c r="H279" s="391">
        <v>20</v>
      </c>
      <c r="I279" s="1468">
        <v>0.85</v>
      </c>
      <c r="J279" s="1468">
        <v>10.14</v>
      </c>
      <c r="K279" s="1872"/>
      <c r="L279" s="1873"/>
      <c r="M279" s="1873"/>
      <c r="N279" s="1873"/>
      <c r="O279" s="1873"/>
      <c r="P279" s="1873"/>
      <c r="Q279" s="1873"/>
    </row>
    <row r="280" spans="1:17" s="1467" customFormat="1" ht="30.75" customHeight="1">
      <c r="A280" s="1874">
        <v>276</v>
      </c>
      <c r="B280" s="1873">
        <v>276</v>
      </c>
      <c r="C280" s="374" t="s">
        <v>1538</v>
      </c>
      <c r="D280" s="374" t="s">
        <v>1327</v>
      </c>
      <c r="E280" s="383">
        <v>1999</v>
      </c>
      <c r="F280" s="1873">
        <v>10</v>
      </c>
      <c r="G280" s="1875" t="s">
        <v>2080</v>
      </c>
      <c r="H280" s="391">
        <v>20</v>
      </c>
      <c r="I280" s="1468">
        <v>0.8</v>
      </c>
      <c r="J280" s="1468">
        <v>9.66</v>
      </c>
      <c r="K280" s="1872"/>
      <c r="L280" s="1873"/>
      <c r="M280" s="1873"/>
      <c r="N280" s="1873"/>
      <c r="O280" s="1873"/>
      <c r="P280" s="1873"/>
      <c r="Q280" s="1873"/>
    </row>
    <row r="281" spans="1:17" s="1467" customFormat="1" ht="46.5" customHeight="1">
      <c r="A281" s="1874">
        <v>277</v>
      </c>
      <c r="B281" s="1873">
        <v>277</v>
      </c>
      <c r="C281" s="1524" t="s">
        <v>1539</v>
      </c>
      <c r="D281" s="1524" t="s">
        <v>1540</v>
      </c>
      <c r="E281" s="1523">
        <v>2003</v>
      </c>
      <c r="F281" s="1515">
        <v>10</v>
      </c>
      <c r="G281" s="1519" t="s">
        <v>2080</v>
      </c>
      <c r="H281" s="1893">
        <v>19</v>
      </c>
      <c r="I281" s="1521">
        <v>0</v>
      </c>
      <c r="J281" s="1521">
        <v>0</v>
      </c>
      <c r="K281" s="1522"/>
      <c r="L281" s="1515"/>
      <c r="M281" s="1515"/>
      <c r="N281" s="1890"/>
      <c r="O281" s="1515"/>
      <c r="P281" s="1515"/>
      <c r="Q281" s="1521"/>
    </row>
    <row r="282" spans="1:17" s="1467" customFormat="1" ht="30.75" customHeight="1">
      <c r="A282" s="1874">
        <v>278</v>
      </c>
      <c r="B282" s="1873">
        <v>278</v>
      </c>
      <c r="C282" s="1524" t="s">
        <v>1541</v>
      </c>
      <c r="D282" s="1524" t="s">
        <v>1542</v>
      </c>
      <c r="E282" s="1523">
        <v>1987</v>
      </c>
      <c r="F282" s="1515">
        <v>10</v>
      </c>
      <c r="G282" s="1519" t="s">
        <v>2080</v>
      </c>
      <c r="H282" s="1893">
        <v>19</v>
      </c>
      <c r="I282" s="1521">
        <v>0.05</v>
      </c>
      <c r="J282" s="1521">
        <v>0.57999999999999996</v>
      </c>
      <c r="K282" s="1522"/>
      <c r="L282" s="1515"/>
      <c r="M282" s="1515"/>
      <c r="N282" s="1515"/>
      <c r="O282" s="1515"/>
      <c r="P282" s="1515"/>
      <c r="Q282" s="1521"/>
    </row>
    <row r="283" spans="1:17" s="1467" customFormat="1" ht="30.75" customHeight="1">
      <c r="A283" s="1874">
        <v>279</v>
      </c>
      <c r="B283" s="1873">
        <v>279</v>
      </c>
      <c r="C283" s="1524" t="s">
        <v>1538</v>
      </c>
      <c r="D283" s="1524" t="s">
        <v>1327</v>
      </c>
      <c r="E283" s="1523">
        <v>1999</v>
      </c>
      <c r="F283" s="1515">
        <v>10</v>
      </c>
      <c r="G283" s="1519" t="s">
        <v>2080</v>
      </c>
      <c r="H283" s="1893">
        <v>19</v>
      </c>
      <c r="I283" s="1521">
        <v>0</v>
      </c>
      <c r="J283" s="1521">
        <v>0</v>
      </c>
      <c r="K283" s="1522"/>
      <c r="L283" s="1515"/>
      <c r="M283" s="1515"/>
      <c r="N283" s="1515"/>
      <c r="O283" s="1515"/>
      <c r="P283" s="1515"/>
      <c r="Q283" s="1521"/>
    </row>
    <row r="284" spans="1:17" s="1471" customFormat="1" ht="30.75" customHeight="1">
      <c r="A284" s="1470">
        <v>280</v>
      </c>
      <c r="B284" s="1873">
        <v>280</v>
      </c>
      <c r="C284" s="1524" t="s">
        <v>1289</v>
      </c>
      <c r="D284" s="1524" t="s">
        <v>1327</v>
      </c>
      <c r="E284" s="1523">
        <v>1998</v>
      </c>
      <c r="F284" s="1515">
        <v>10</v>
      </c>
      <c r="G284" s="1519" t="s">
        <v>2080</v>
      </c>
      <c r="H284" s="1893">
        <v>17</v>
      </c>
      <c r="I284" s="1521">
        <v>0</v>
      </c>
      <c r="J284" s="1521">
        <v>0</v>
      </c>
      <c r="K284" s="1522"/>
      <c r="L284" s="1515"/>
      <c r="M284" s="1515"/>
      <c r="N284" s="1515"/>
      <c r="O284" s="1150"/>
      <c r="P284" s="1515"/>
      <c r="Q284" s="1521"/>
    </row>
    <row r="285" spans="1:17" s="1467" customFormat="1" ht="30.75" customHeight="1">
      <c r="A285" s="1874">
        <v>281</v>
      </c>
      <c r="B285" s="1873">
        <v>281</v>
      </c>
      <c r="C285" s="1524" t="s">
        <v>1543</v>
      </c>
      <c r="D285" s="1524" t="s">
        <v>1362</v>
      </c>
      <c r="E285" s="1523">
        <v>1999</v>
      </c>
      <c r="F285" s="1515">
        <v>10</v>
      </c>
      <c r="G285" s="1519" t="s">
        <v>2080</v>
      </c>
      <c r="H285" s="1893">
        <v>10</v>
      </c>
      <c r="I285" s="1521">
        <v>0</v>
      </c>
      <c r="J285" s="1521">
        <v>0</v>
      </c>
      <c r="K285" s="1522"/>
      <c r="L285" s="1515"/>
      <c r="M285" s="1515"/>
      <c r="N285" s="1515"/>
      <c r="O285" s="1515"/>
      <c r="P285" s="1515"/>
      <c r="Q285" s="1521"/>
    </row>
    <row r="286" spans="1:17" s="1471" customFormat="1" ht="30.75" customHeight="1">
      <c r="A286" s="1470">
        <v>282</v>
      </c>
      <c r="B286" s="1873">
        <v>282</v>
      </c>
      <c r="C286" s="1524" t="s">
        <v>1272</v>
      </c>
      <c r="D286" s="1524" t="s">
        <v>1362</v>
      </c>
      <c r="E286" s="1523">
        <v>2000</v>
      </c>
      <c r="F286" s="1515">
        <v>10</v>
      </c>
      <c r="G286" s="1519" t="s">
        <v>2080</v>
      </c>
      <c r="H286" s="1893">
        <v>9</v>
      </c>
      <c r="I286" s="1521">
        <v>1.03</v>
      </c>
      <c r="J286" s="1521">
        <v>12.35</v>
      </c>
      <c r="K286" s="1522"/>
      <c r="L286" s="1515"/>
      <c r="M286" s="1515"/>
      <c r="N286" s="1515"/>
      <c r="O286" s="1150"/>
      <c r="P286" s="1515"/>
      <c r="Q286" s="1521"/>
    </row>
    <row r="287" spans="1:17" s="1467" customFormat="1" ht="54.75" customHeight="1">
      <c r="A287" s="1874">
        <v>283</v>
      </c>
      <c r="B287" s="1873">
        <v>283</v>
      </c>
      <c r="C287" s="1524" t="s">
        <v>1280</v>
      </c>
      <c r="D287" s="1524" t="s">
        <v>1362</v>
      </c>
      <c r="E287" s="1523">
        <v>2007</v>
      </c>
      <c r="F287" s="1515">
        <v>10</v>
      </c>
      <c r="G287" s="1519" t="s">
        <v>2080</v>
      </c>
      <c r="H287" s="1893">
        <v>13</v>
      </c>
      <c r="I287" s="1521">
        <v>0</v>
      </c>
      <c r="J287" s="1521">
        <v>0</v>
      </c>
      <c r="K287" s="1522"/>
      <c r="L287" s="1515"/>
      <c r="M287" s="1515"/>
      <c r="N287" s="1890"/>
      <c r="O287" s="1515"/>
      <c r="P287" s="1515"/>
      <c r="Q287" s="1521"/>
    </row>
    <row r="288" spans="1:17" s="1467" customFormat="1" ht="30.75" customHeight="1">
      <c r="A288" s="1874">
        <v>284</v>
      </c>
      <c r="B288" s="1873">
        <v>284</v>
      </c>
      <c r="C288" s="1524" t="s">
        <v>1544</v>
      </c>
      <c r="D288" s="1524" t="s">
        <v>1362</v>
      </c>
      <c r="E288" s="1523">
        <v>1974</v>
      </c>
      <c r="F288" s="1515">
        <v>10</v>
      </c>
      <c r="G288" s="1519" t="s">
        <v>2080</v>
      </c>
      <c r="H288" s="1893">
        <v>17</v>
      </c>
      <c r="I288" s="1521">
        <v>0</v>
      </c>
      <c r="J288" s="1521">
        <v>0</v>
      </c>
      <c r="K288" s="1522"/>
      <c r="L288" s="1515"/>
      <c r="M288" s="1515"/>
      <c r="N288" s="1515"/>
      <c r="O288" s="1515"/>
      <c r="P288" s="1515"/>
      <c r="Q288" s="1515"/>
    </row>
    <row r="289" spans="1:17" s="1467" customFormat="1" ht="30.75" customHeight="1">
      <c r="A289" s="1874">
        <v>285</v>
      </c>
      <c r="B289" s="1873">
        <v>285</v>
      </c>
      <c r="C289" s="374" t="s">
        <v>1538</v>
      </c>
      <c r="D289" s="374" t="s">
        <v>1327</v>
      </c>
      <c r="E289" s="383">
        <v>1999</v>
      </c>
      <c r="F289" s="1873">
        <v>10</v>
      </c>
      <c r="G289" s="1875" t="s">
        <v>2080</v>
      </c>
      <c r="H289" s="391">
        <v>19</v>
      </c>
      <c r="I289" s="1468">
        <v>0</v>
      </c>
      <c r="J289" s="1468">
        <v>0</v>
      </c>
      <c r="K289" s="1872"/>
      <c r="L289" s="1873"/>
      <c r="M289" s="1873"/>
      <c r="N289" s="1873"/>
      <c r="O289" s="1873"/>
      <c r="P289" s="1873"/>
      <c r="Q289" s="1873"/>
    </row>
    <row r="290" spans="1:17" s="1467" customFormat="1" ht="30.75" customHeight="1">
      <c r="A290" s="1874">
        <v>286</v>
      </c>
      <c r="B290" s="1873">
        <v>286</v>
      </c>
      <c r="C290" s="374" t="s">
        <v>1545</v>
      </c>
      <c r="D290" s="374" t="s">
        <v>1397</v>
      </c>
      <c r="E290" s="383">
        <v>1992</v>
      </c>
      <c r="F290" s="1873">
        <v>10</v>
      </c>
      <c r="G290" s="1875" t="s">
        <v>2080</v>
      </c>
      <c r="H290" s="391">
        <v>27</v>
      </c>
      <c r="I290" s="1468">
        <v>0</v>
      </c>
      <c r="J290" s="1468">
        <v>0</v>
      </c>
      <c r="K290" s="1872"/>
      <c r="L290" s="1873"/>
      <c r="M290" s="1873"/>
      <c r="N290" s="1873"/>
      <c r="O290" s="1873"/>
      <c r="P290" s="1873"/>
      <c r="Q290" s="1873"/>
    </row>
    <row r="291" spans="1:17" s="1467" customFormat="1" ht="30.75" customHeight="1">
      <c r="A291" s="1874">
        <v>287</v>
      </c>
      <c r="B291" s="1873">
        <v>287</v>
      </c>
      <c r="C291" s="374" t="s">
        <v>1262</v>
      </c>
      <c r="D291" s="374" t="s">
        <v>1397</v>
      </c>
      <c r="E291" s="383">
        <v>1992</v>
      </c>
      <c r="F291" s="1873">
        <v>10</v>
      </c>
      <c r="G291" s="1875" t="s">
        <v>2080</v>
      </c>
      <c r="H291" s="391">
        <v>26</v>
      </c>
      <c r="I291" s="1468">
        <v>0.35</v>
      </c>
      <c r="J291" s="1468">
        <v>4.25</v>
      </c>
      <c r="K291" s="1872"/>
      <c r="L291" s="1873"/>
      <c r="M291" s="1873"/>
      <c r="N291" s="1873"/>
      <c r="O291" s="1873"/>
      <c r="P291" s="1873"/>
      <c r="Q291" s="1873"/>
    </row>
    <row r="292" spans="1:17" s="1467" customFormat="1" ht="30.75" customHeight="1">
      <c r="A292" s="1874">
        <v>288</v>
      </c>
      <c r="B292" s="1873">
        <v>288</v>
      </c>
      <c r="C292" s="374" t="s">
        <v>1262</v>
      </c>
      <c r="D292" s="374" t="s">
        <v>1546</v>
      </c>
      <c r="E292" s="383">
        <v>1990</v>
      </c>
      <c r="F292" s="1873">
        <v>10</v>
      </c>
      <c r="G292" s="1875" t="s">
        <v>2080</v>
      </c>
      <c r="H292" s="391">
        <v>26</v>
      </c>
      <c r="I292" s="1468">
        <v>0</v>
      </c>
      <c r="J292" s="1468">
        <v>0</v>
      </c>
      <c r="K292" s="1872"/>
      <c r="L292" s="1873"/>
      <c r="M292" s="1486"/>
      <c r="N292" s="1873"/>
      <c r="O292" s="1873"/>
      <c r="P292" s="1873"/>
      <c r="Q292" s="1873"/>
    </row>
    <row r="293" spans="1:17" s="1467" customFormat="1" ht="31.5">
      <c r="A293" s="1874">
        <v>289</v>
      </c>
      <c r="B293" s="1873">
        <v>289</v>
      </c>
      <c r="C293" s="374" t="s">
        <v>1251</v>
      </c>
      <c r="D293" s="374" t="s">
        <v>1397</v>
      </c>
      <c r="E293" s="383">
        <v>1991</v>
      </c>
      <c r="F293" s="1873">
        <v>10</v>
      </c>
      <c r="G293" s="1875" t="s">
        <v>2080</v>
      </c>
      <c r="H293" s="391">
        <v>29</v>
      </c>
      <c r="I293" s="1468">
        <v>10.5</v>
      </c>
      <c r="J293" s="1468">
        <v>126</v>
      </c>
      <c r="K293" s="1872"/>
      <c r="L293" s="1873"/>
      <c r="M293" s="401"/>
      <c r="N293" s="374"/>
      <c r="O293" s="1468"/>
      <c r="P293" s="1873"/>
      <c r="Q293" s="1873"/>
    </row>
    <row r="294" spans="1:17" s="1467" customFormat="1" ht="30.75" customHeight="1">
      <c r="A294" s="1874">
        <v>290</v>
      </c>
      <c r="B294" s="1873">
        <v>290</v>
      </c>
      <c r="C294" s="374" t="s">
        <v>1547</v>
      </c>
      <c r="D294" s="374" t="s">
        <v>1397</v>
      </c>
      <c r="E294" s="383">
        <v>1981</v>
      </c>
      <c r="F294" s="1873">
        <v>10</v>
      </c>
      <c r="G294" s="1875" t="s">
        <v>2080</v>
      </c>
      <c r="H294" s="391">
        <v>44</v>
      </c>
      <c r="I294" s="1468">
        <v>0</v>
      </c>
      <c r="J294" s="1468">
        <v>0</v>
      </c>
      <c r="K294" s="1872"/>
      <c r="L294" s="1873"/>
      <c r="M294" s="1873"/>
      <c r="N294" s="1873"/>
      <c r="O294" s="1873"/>
      <c r="P294" s="1873"/>
      <c r="Q294" s="1873"/>
    </row>
    <row r="295" spans="1:17" s="1467" customFormat="1" ht="30.75" customHeight="1">
      <c r="A295" s="1874">
        <v>291</v>
      </c>
      <c r="B295" s="1873">
        <v>291</v>
      </c>
      <c r="C295" s="374" t="s">
        <v>1548</v>
      </c>
      <c r="D295" s="374" t="s">
        <v>1397</v>
      </c>
      <c r="E295" s="383">
        <v>1992</v>
      </c>
      <c r="F295" s="1873">
        <v>10</v>
      </c>
      <c r="G295" s="1875" t="s">
        <v>2080</v>
      </c>
      <c r="H295" s="391">
        <v>34</v>
      </c>
      <c r="I295" s="1468">
        <v>0</v>
      </c>
      <c r="J295" s="1468">
        <v>0</v>
      </c>
      <c r="K295" s="1872"/>
      <c r="L295" s="1873"/>
      <c r="M295" s="1873"/>
      <c r="N295" s="1873"/>
      <c r="O295" s="1873"/>
      <c r="P295" s="1873"/>
      <c r="Q295" s="1873"/>
    </row>
    <row r="296" spans="1:17" s="1467" customFormat="1" ht="30.75" customHeight="1">
      <c r="A296" s="1874">
        <v>292</v>
      </c>
      <c r="B296" s="1873">
        <v>292</v>
      </c>
      <c r="C296" s="374" t="s">
        <v>1549</v>
      </c>
      <c r="D296" s="374" t="s">
        <v>1550</v>
      </c>
      <c r="E296" s="383">
        <v>2006</v>
      </c>
      <c r="F296" s="1873">
        <v>10</v>
      </c>
      <c r="G296" s="1875" t="s">
        <v>2080</v>
      </c>
      <c r="H296" s="391">
        <v>34</v>
      </c>
      <c r="I296" s="1468">
        <v>0</v>
      </c>
      <c r="J296" s="1468">
        <v>0</v>
      </c>
      <c r="K296" s="1872"/>
      <c r="L296" s="1873"/>
      <c r="M296" s="1873"/>
      <c r="N296" s="1873"/>
      <c r="O296" s="1873"/>
      <c r="P296" s="1873"/>
      <c r="Q296" s="1873"/>
    </row>
    <row r="297" spans="1:17" s="1467" customFormat="1" ht="30.75" customHeight="1">
      <c r="A297" s="1874">
        <v>293</v>
      </c>
      <c r="B297" s="1873">
        <v>293</v>
      </c>
      <c r="C297" s="374" t="s">
        <v>1551</v>
      </c>
      <c r="D297" s="374" t="s">
        <v>1397</v>
      </c>
      <c r="E297" s="383">
        <v>1990</v>
      </c>
      <c r="F297" s="1873">
        <v>10</v>
      </c>
      <c r="G297" s="1875" t="s">
        <v>2080</v>
      </c>
      <c r="H297" s="391">
        <v>32</v>
      </c>
      <c r="I297" s="1468">
        <v>0.39</v>
      </c>
      <c r="J297" s="1468">
        <v>4.6399999999999997</v>
      </c>
      <c r="K297" s="1872"/>
      <c r="L297" s="1873"/>
      <c r="M297" s="1873"/>
      <c r="N297" s="1873"/>
      <c r="O297" s="1873"/>
      <c r="P297" s="1873"/>
      <c r="Q297" s="1873"/>
    </row>
    <row r="298" spans="1:17" s="1467" customFormat="1" ht="30.75" customHeight="1">
      <c r="A298" s="1874">
        <v>294</v>
      </c>
      <c r="B298" s="1873">
        <v>294</v>
      </c>
      <c r="C298" s="374" t="s">
        <v>1552</v>
      </c>
      <c r="D298" s="374" t="s">
        <v>1553</v>
      </c>
      <c r="E298" s="383">
        <v>2015</v>
      </c>
      <c r="F298" s="1873">
        <v>10</v>
      </c>
      <c r="G298" s="1875" t="s">
        <v>2080</v>
      </c>
      <c r="H298" s="391">
        <v>22</v>
      </c>
      <c r="I298" s="1468"/>
      <c r="J298" s="1468"/>
      <c r="K298" s="1872"/>
      <c r="L298" s="1873"/>
      <c r="M298" s="1873"/>
      <c r="N298" s="1873"/>
      <c r="O298" s="1469"/>
      <c r="P298" s="1873"/>
      <c r="Q298" s="1873"/>
    </row>
    <row r="299" spans="1:17" s="1467" customFormat="1" ht="30.75" customHeight="1">
      <c r="A299" s="1874">
        <v>295</v>
      </c>
      <c r="B299" s="1873">
        <v>295</v>
      </c>
      <c r="C299" s="374" t="s">
        <v>1554</v>
      </c>
      <c r="D299" s="374" t="s">
        <v>1397</v>
      </c>
      <c r="E299" s="383">
        <v>1999</v>
      </c>
      <c r="F299" s="1873">
        <v>10</v>
      </c>
      <c r="G299" s="1875" t="s">
        <v>2080</v>
      </c>
      <c r="H299" s="391">
        <v>35</v>
      </c>
      <c r="I299" s="1468">
        <v>0</v>
      </c>
      <c r="J299" s="1468">
        <v>0</v>
      </c>
      <c r="K299" s="1872"/>
      <c r="L299" s="1873"/>
      <c r="M299" s="1873"/>
      <c r="N299" s="1873"/>
      <c r="O299" s="1873"/>
      <c r="P299" s="1873"/>
      <c r="Q299" s="1873"/>
    </row>
    <row r="300" spans="1:17" s="1467" customFormat="1" ht="30.75" customHeight="1">
      <c r="A300" s="1874">
        <v>296</v>
      </c>
      <c r="B300" s="1873">
        <v>296</v>
      </c>
      <c r="C300" s="374" t="s">
        <v>1555</v>
      </c>
      <c r="D300" s="374" t="s">
        <v>1556</v>
      </c>
      <c r="E300" s="383">
        <v>2005</v>
      </c>
      <c r="F300" s="1873">
        <v>10</v>
      </c>
      <c r="G300" s="1875" t="s">
        <v>2080</v>
      </c>
      <c r="H300" s="391">
        <v>34</v>
      </c>
      <c r="I300" s="1468">
        <v>0</v>
      </c>
      <c r="J300" s="1468"/>
      <c r="K300" s="1872"/>
      <c r="L300" s="1873"/>
      <c r="M300" s="1873"/>
      <c r="N300" s="1873"/>
      <c r="O300" s="1468"/>
      <c r="P300" s="1873"/>
      <c r="Q300" s="1468"/>
    </row>
    <row r="301" spans="1:17" s="1467" customFormat="1" ht="30.75" customHeight="1">
      <c r="A301" s="1874">
        <v>297</v>
      </c>
      <c r="B301" s="1873">
        <v>297</v>
      </c>
      <c r="C301" s="374" t="s">
        <v>1557</v>
      </c>
      <c r="D301" s="374" t="s">
        <v>1558</v>
      </c>
      <c r="E301" s="383">
        <v>1974</v>
      </c>
      <c r="F301" s="1873">
        <v>10</v>
      </c>
      <c r="G301" s="1875" t="s">
        <v>2080</v>
      </c>
      <c r="H301" s="391">
        <v>32</v>
      </c>
      <c r="I301" s="1468">
        <v>0.03</v>
      </c>
      <c r="J301" s="1468">
        <v>0.3</v>
      </c>
      <c r="K301" s="1872"/>
      <c r="L301" s="1873"/>
      <c r="M301" s="1873"/>
      <c r="N301" s="1873"/>
      <c r="O301" s="1468"/>
      <c r="P301" s="1873"/>
      <c r="Q301" s="1873"/>
    </row>
    <row r="302" spans="1:17" s="1467" customFormat="1" ht="30.75" customHeight="1">
      <c r="A302" s="1874">
        <v>298</v>
      </c>
      <c r="B302" s="1873">
        <v>298</v>
      </c>
      <c r="C302" s="374" t="s">
        <v>1251</v>
      </c>
      <c r="D302" s="374" t="s">
        <v>1559</v>
      </c>
      <c r="E302" s="383">
        <v>1991</v>
      </c>
      <c r="F302" s="1873">
        <v>10</v>
      </c>
      <c r="G302" s="1875" t="s">
        <v>2080</v>
      </c>
      <c r="H302" s="391">
        <v>32</v>
      </c>
      <c r="I302" s="1468">
        <v>0.03</v>
      </c>
      <c r="J302" s="1468">
        <v>0.3</v>
      </c>
      <c r="K302" s="1872"/>
      <c r="L302" s="1873"/>
      <c r="M302" s="1873"/>
      <c r="N302" s="1873"/>
      <c r="O302" s="1873"/>
      <c r="P302" s="1873"/>
      <c r="Q302" s="1873"/>
    </row>
    <row r="303" spans="1:17" s="1467" customFormat="1" ht="30.75" customHeight="1">
      <c r="A303" s="1874">
        <v>299</v>
      </c>
      <c r="B303" s="1873">
        <v>299</v>
      </c>
      <c r="C303" s="374" t="s">
        <v>1247</v>
      </c>
      <c r="D303" s="374" t="s">
        <v>1327</v>
      </c>
      <c r="E303" s="383">
        <v>1994</v>
      </c>
      <c r="F303" s="1873">
        <v>10</v>
      </c>
      <c r="G303" s="1875" t="s">
        <v>2080</v>
      </c>
      <c r="H303" s="391">
        <v>19</v>
      </c>
      <c r="I303" s="1468">
        <v>0.78</v>
      </c>
      <c r="J303" s="1468">
        <v>9.4</v>
      </c>
      <c r="K303" s="1872"/>
      <c r="L303" s="1873"/>
      <c r="M303" s="1873"/>
      <c r="N303" s="1873"/>
      <c r="O303" s="1873"/>
      <c r="P303" s="1873"/>
      <c r="Q303" s="1873"/>
    </row>
    <row r="304" spans="1:17" s="1467" customFormat="1" ht="30.75" customHeight="1">
      <c r="A304" s="1874">
        <v>300</v>
      </c>
      <c r="B304" s="1873">
        <v>300</v>
      </c>
      <c r="C304" s="374" t="s">
        <v>1560</v>
      </c>
      <c r="D304" s="374" t="s">
        <v>1348</v>
      </c>
      <c r="E304" s="383">
        <v>1990</v>
      </c>
      <c r="F304" s="1873">
        <v>10</v>
      </c>
      <c r="G304" s="1875" t="s">
        <v>2080</v>
      </c>
      <c r="H304" s="391"/>
      <c r="I304" s="1468">
        <v>0.03</v>
      </c>
      <c r="J304" s="1468">
        <v>0.3</v>
      </c>
      <c r="K304" s="1872"/>
      <c r="L304" s="1873"/>
      <c r="M304" s="1873"/>
      <c r="N304" s="1873"/>
      <c r="O304" s="1873"/>
      <c r="P304" s="1873"/>
      <c r="Q304" s="1873"/>
    </row>
    <row r="305" spans="1:17" s="1467" customFormat="1" ht="30.75" customHeight="1">
      <c r="A305" s="1874">
        <v>301</v>
      </c>
      <c r="B305" s="1873">
        <v>301</v>
      </c>
      <c r="C305" s="374" t="s">
        <v>1560</v>
      </c>
      <c r="D305" s="374" t="s">
        <v>1348</v>
      </c>
      <c r="E305" s="383">
        <v>1991</v>
      </c>
      <c r="F305" s="1873">
        <v>10</v>
      </c>
      <c r="G305" s="1875" t="s">
        <v>2080</v>
      </c>
      <c r="H305" s="391"/>
      <c r="I305" s="1468">
        <v>0.03</v>
      </c>
      <c r="J305" s="1468">
        <v>0.3</v>
      </c>
      <c r="K305" s="1872"/>
      <c r="L305" s="1873"/>
      <c r="M305" s="1873"/>
      <c r="N305" s="1873"/>
      <c r="O305" s="1873"/>
      <c r="P305" s="1873"/>
      <c r="Q305" s="1468"/>
    </row>
    <row r="306" spans="1:17" s="1467" customFormat="1" ht="30.75" customHeight="1">
      <c r="A306" s="1874">
        <v>302</v>
      </c>
      <c r="B306" s="1873">
        <v>302</v>
      </c>
      <c r="C306" s="374" t="s">
        <v>1354</v>
      </c>
      <c r="D306" s="374" t="s">
        <v>1348</v>
      </c>
      <c r="E306" s="383">
        <v>1989</v>
      </c>
      <c r="F306" s="1873">
        <v>10</v>
      </c>
      <c r="G306" s="1875" t="s">
        <v>2080</v>
      </c>
      <c r="H306" s="391"/>
      <c r="I306" s="1468">
        <v>0.48</v>
      </c>
      <c r="J306" s="1468">
        <v>5.7</v>
      </c>
      <c r="K306" s="1872"/>
      <c r="L306" s="1873"/>
      <c r="M306" s="1873"/>
      <c r="N306" s="1873"/>
      <c r="O306" s="1469"/>
      <c r="P306" s="1873"/>
      <c r="Q306" s="1468"/>
    </row>
    <row r="307" spans="1:17" s="1471" customFormat="1" ht="30.75" customHeight="1">
      <c r="A307" s="1470">
        <v>303</v>
      </c>
      <c r="B307" s="1873">
        <v>303</v>
      </c>
      <c r="C307" s="374" t="s">
        <v>1354</v>
      </c>
      <c r="D307" s="374" t="s">
        <v>1348</v>
      </c>
      <c r="E307" s="383">
        <v>1992</v>
      </c>
      <c r="F307" s="1873">
        <v>10</v>
      </c>
      <c r="G307" s="1875" t="s">
        <v>2080</v>
      </c>
      <c r="H307" s="391"/>
      <c r="I307" s="1468">
        <v>0.22</v>
      </c>
      <c r="J307" s="1468">
        <v>2.6</v>
      </c>
      <c r="K307" s="1872"/>
      <c r="L307" s="1873"/>
      <c r="M307" s="1873"/>
      <c r="N307" s="1873"/>
      <c r="O307" s="1469"/>
      <c r="P307" s="1873"/>
      <c r="Q307" s="1873"/>
    </row>
    <row r="308" spans="1:17" s="1467" customFormat="1" ht="30.75" customHeight="1">
      <c r="A308" s="1874">
        <v>304</v>
      </c>
      <c r="B308" s="1873">
        <v>304</v>
      </c>
      <c r="C308" s="374" t="s">
        <v>1557</v>
      </c>
      <c r="D308" s="374" t="s">
        <v>1397</v>
      </c>
      <c r="E308" s="383">
        <v>1991</v>
      </c>
      <c r="F308" s="1873">
        <v>10</v>
      </c>
      <c r="G308" s="1875" t="s">
        <v>2080</v>
      </c>
      <c r="H308" s="391"/>
      <c r="I308" s="1468">
        <v>1.28</v>
      </c>
      <c r="J308" s="1468">
        <v>15.3</v>
      </c>
      <c r="K308" s="1872"/>
      <c r="L308" s="1873"/>
      <c r="M308" s="1873"/>
      <c r="N308" s="1873"/>
      <c r="O308" s="1469"/>
      <c r="P308" s="1873"/>
      <c r="Q308" s="1468"/>
    </row>
    <row r="309" spans="1:17" s="1467" customFormat="1" ht="30.75" customHeight="1">
      <c r="A309" s="1874">
        <v>305</v>
      </c>
      <c r="B309" s="1873">
        <v>305</v>
      </c>
      <c r="C309" s="374" t="s">
        <v>1253</v>
      </c>
      <c r="D309" s="374" t="s">
        <v>1397</v>
      </c>
      <c r="E309" s="383">
        <v>1992</v>
      </c>
      <c r="F309" s="1873">
        <v>10</v>
      </c>
      <c r="G309" s="1875" t="s">
        <v>2080</v>
      </c>
      <c r="H309" s="391"/>
      <c r="I309" s="1468">
        <v>0</v>
      </c>
      <c r="J309" s="1468"/>
      <c r="K309" s="1872"/>
      <c r="L309" s="1873"/>
      <c r="M309" s="1873"/>
      <c r="N309" s="1873"/>
      <c r="O309" s="1469"/>
      <c r="P309" s="1873"/>
      <c r="Q309" s="1468"/>
    </row>
    <row r="310" spans="1:17" s="1467" customFormat="1" ht="30.75" customHeight="1">
      <c r="A310" s="1874">
        <v>306</v>
      </c>
      <c r="B310" s="1873">
        <v>306</v>
      </c>
      <c r="C310" s="374" t="s">
        <v>1561</v>
      </c>
      <c r="D310" s="374" t="s">
        <v>1397</v>
      </c>
      <c r="E310" s="383">
        <v>1992</v>
      </c>
      <c r="F310" s="1873">
        <v>10</v>
      </c>
      <c r="G310" s="1875" t="s">
        <v>2080</v>
      </c>
      <c r="H310" s="391"/>
      <c r="I310" s="1468">
        <v>0.03</v>
      </c>
      <c r="J310" s="1468">
        <v>0.3</v>
      </c>
      <c r="K310" s="1872"/>
      <c r="L310" s="1873"/>
      <c r="M310" s="1873"/>
      <c r="N310" s="1873"/>
      <c r="O310" s="1468"/>
      <c r="P310" s="1873"/>
      <c r="Q310" s="1468"/>
    </row>
    <row r="311" spans="1:17" s="1467" customFormat="1" ht="30.75" customHeight="1">
      <c r="A311" s="1874">
        <v>307</v>
      </c>
      <c r="B311" s="1873">
        <v>307</v>
      </c>
      <c r="C311" s="374" t="s">
        <v>1562</v>
      </c>
      <c r="D311" s="374" t="s">
        <v>1342</v>
      </c>
      <c r="E311" s="383">
        <v>1992</v>
      </c>
      <c r="F311" s="1873">
        <v>10</v>
      </c>
      <c r="G311" s="1875" t="s">
        <v>2080</v>
      </c>
      <c r="H311" s="391"/>
      <c r="I311" s="1468"/>
      <c r="J311" s="1468"/>
      <c r="K311" s="1872"/>
      <c r="L311" s="1873"/>
      <c r="M311" s="1873"/>
      <c r="N311" s="1873"/>
      <c r="O311" s="1469"/>
      <c r="P311" s="1873"/>
      <c r="Q311" s="1873"/>
    </row>
    <row r="312" spans="1:17" s="1467" customFormat="1" ht="30.75" customHeight="1">
      <c r="A312" s="1874">
        <v>308</v>
      </c>
      <c r="B312" s="1873">
        <v>308</v>
      </c>
      <c r="C312" s="374" t="s">
        <v>1563</v>
      </c>
      <c r="D312" s="374" t="s">
        <v>1342</v>
      </c>
      <c r="E312" s="383">
        <v>1988</v>
      </c>
      <c r="F312" s="1873">
        <v>10</v>
      </c>
      <c r="G312" s="1875" t="s">
        <v>2080</v>
      </c>
      <c r="H312" s="391"/>
      <c r="I312" s="1468">
        <v>0.42</v>
      </c>
      <c r="J312" s="1468">
        <v>5</v>
      </c>
      <c r="K312" s="1872"/>
      <c r="L312" s="1873"/>
      <c r="M312" s="1873"/>
      <c r="N312" s="1873"/>
      <c r="O312" s="1468"/>
      <c r="P312" s="1873"/>
      <c r="Q312" s="1873"/>
    </row>
    <row r="313" spans="1:17" s="1467" customFormat="1" ht="30.75" customHeight="1">
      <c r="A313" s="1874">
        <v>309</v>
      </c>
      <c r="B313" s="1873">
        <v>309</v>
      </c>
      <c r="C313" s="374" t="s">
        <v>1563</v>
      </c>
      <c r="D313" s="374" t="s">
        <v>1342</v>
      </c>
      <c r="E313" s="383">
        <v>1987</v>
      </c>
      <c r="F313" s="1873">
        <v>10</v>
      </c>
      <c r="G313" s="1875" t="s">
        <v>2080</v>
      </c>
      <c r="H313" s="391"/>
      <c r="I313" s="1468">
        <v>0.38</v>
      </c>
      <c r="J313" s="1468">
        <v>4.5</v>
      </c>
      <c r="K313" s="1872"/>
      <c r="L313" s="1873"/>
      <c r="M313" s="1873"/>
      <c r="N313" s="1873"/>
      <c r="O313" s="1468"/>
      <c r="P313" s="1873"/>
      <c r="Q313" s="1873"/>
    </row>
    <row r="314" spans="1:17" s="1467" customFormat="1" ht="30.75" customHeight="1">
      <c r="A314" s="1874">
        <v>310</v>
      </c>
      <c r="B314" s="1873">
        <v>310</v>
      </c>
      <c r="C314" s="374" t="s">
        <v>1562</v>
      </c>
      <c r="D314" s="374" t="s">
        <v>1342</v>
      </c>
      <c r="E314" s="383">
        <v>1991</v>
      </c>
      <c r="F314" s="1873">
        <v>10</v>
      </c>
      <c r="G314" s="1875" t="s">
        <v>2080</v>
      </c>
      <c r="H314" s="391"/>
      <c r="I314" s="1468">
        <v>0.08</v>
      </c>
      <c r="J314" s="1468">
        <v>1</v>
      </c>
      <c r="K314" s="1872"/>
      <c r="L314" s="1873"/>
      <c r="M314" s="1873"/>
      <c r="N314" s="1873"/>
      <c r="O314" s="1468"/>
      <c r="P314" s="1873"/>
      <c r="Q314" s="1873"/>
    </row>
    <row r="315" spans="1:17" s="1467" customFormat="1" ht="30.75" customHeight="1">
      <c r="A315" s="1874">
        <v>311</v>
      </c>
      <c r="B315" s="1873">
        <v>311</v>
      </c>
      <c r="C315" s="374" t="s">
        <v>1562</v>
      </c>
      <c r="D315" s="374" t="s">
        <v>1342</v>
      </c>
      <c r="E315" s="383">
        <v>1991</v>
      </c>
      <c r="F315" s="1873">
        <v>10</v>
      </c>
      <c r="G315" s="1875" t="s">
        <v>2080</v>
      </c>
      <c r="H315" s="391"/>
      <c r="I315" s="1468">
        <v>0.92</v>
      </c>
      <c r="J315" s="1468">
        <v>11</v>
      </c>
      <c r="K315" s="1872"/>
      <c r="L315" s="1873"/>
      <c r="M315" s="1873"/>
      <c r="N315" s="1873"/>
      <c r="O315" s="1468"/>
      <c r="P315" s="1873"/>
      <c r="Q315" s="1873"/>
    </row>
    <row r="316" spans="1:17" s="1467" customFormat="1" ht="30.75" customHeight="1">
      <c r="A316" s="1874">
        <v>312</v>
      </c>
      <c r="B316" s="1873">
        <v>312</v>
      </c>
      <c r="C316" s="383" t="s">
        <v>1564</v>
      </c>
      <c r="D316" s="374" t="s">
        <v>1565</v>
      </c>
      <c r="E316" s="383">
        <v>1991</v>
      </c>
      <c r="F316" s="1873">
        <v>10</v>
      </c>
      <c r="G316" s="1875" t="s">
        <v>2080</v>
      </c>
      <c r="H316" s="391"/>
      <c r="I316" s="1468">
        <v>0.39</v>
      </c>
      <c r="J316" s="1468">
        <v>4.7</v>
      </c>
      <c r="K316" s="1872"/>
      <c r="L316" s="1873"/>
      <c r="M316" s="1873"/>
      <c r="N316" s="1873"/>
      <c r="O316" s="1468"/>
      <c r="P316" s="1873"/>
      <c r="Q316" s="1873"/>
    </row>
    <row r="317" spans="1:17" s="1467" customFormat="1" ht="30.75" customHeight="1">
      <c r="A317" s="1874">
        <v>313</v>
      </c>
      <c r="B317" s="1873">
        <v>313</v>
      </c>
      <c r="C317" s="383" t="s">
        <v>1566</v>
      </c>
      <c r="D317" s="374" t="s">
        <v>1565</v>
      </c>
      <c r="E317" s="381" t="s">
        <v>1567</v>
      </c>
      <c r="F317" s="1873">
        <v>10</v>
      </c>
      <c r="G317" s="1875" t="s">
        <v>2080</v>
      </c>
      <c r="H317" s="1472"/>
      <c r="I317" s="1468">
        <v>0.06</v>
      </c>
      <c r="J317" s="1468">
        <v>0.7</v>
      </c>
      <c r="K317" s="1872"/>
      <c r="L317" s="1873"/>
      <c r="M317" s="1873"/>
      <c r="N317" s="1873"/>
      <c r="O317" s="1468"/>
      <c r="P317" s="1873"/>
      <c r="Q317" s="1873"/>
    </row>
    <row r="318" spans="1:17" s="1467" customFormat="1" ht="30.75" customHeight="1">
      <c r="A318" s="1874">
        <v>314</v>
      </c>
      <c r="B318" s="1873">
        <v>314</v>
      </c>
      <c r="C318" s="383" t="s">
        <v>1568</v>
      </c>
      <c r="D318" s="380" t="s">
        <v>1248</v>
      </c>
      <c r="E318" s="1487">
        <v>1986</v>
      </c>
      <c r="F318" s="1873">
        <v>10</v>
      </c>
      <c r="G318" s="1875" t="s">
        <v>2081</v>
      </c>
      <c r="H318" s="391">
        <v>27</v>
      </c>
      <c r="I318" s="1468">
        <v>0</v>
      </c>
      <c r="J318" s="1468"/>
      <c r="K318" s="1872"/>
      <c r="L318" s="1873"/>
      <c r="M318" s="1873"/>
      <c r="N318" s="1873"/>
      <c r="O318" s="1468"/>
      <c r="P318" s="1873"/>
      <c r="Q318" s="1873"/>
    </row>
    <row r="319" spans="1:17" s="1467" customFormat="1" ht="30.75" customHeight="1">
      <c r="A319" s="1874">
        <v>315</v>
      </c>
      <c r="B319" s="1873">
        <v>315</v>
      </c>
      <c r="C319" s="383" t="s">
        <v>1531</v>
      </c>
      <c r="D319" s="374" t="s">
        <v>1248</v>
      </c>
      <c r="E319" s="1487">
        <v>1985</v>
      </c>
      <c r="F319" s="1873">
        <v>10</v>
      </c>
      <c r="G319" s="1875" t="s">
        <v>2081</v>
      </c>
      <c r="H319" s="391">
        <v>27</v>
      </c>
      <c r="I319" s="1468">
        <v>0</v>
      </c>
      <c r="J319" s="1468"/>
      <c r="K319" s="1872"/>
      <c r="L319" s="1873"/>
      <c r="M319" s="1873"/>
      <c r="N319" s="1873"/>
      <c r="O319" s="1468"/>
      <c r="P319" s="1873"/>
      <c r="Q319" s="1873"/>
    </row>
    <row r="320" spans="1:17" s="1467" customFormat="1" ht="30.75" customHeight="1">
      <c r="A320" s="1874">
        <v>316</v>
      </c>
      <c r="B320" s="1873">
        <v>316</v>
      </c>
      <c r="C320" s="383" t="s">
        <v>1417</v>
      </c>
      <c r="D320" s="380" t="s">
        <v>1248</v>
      </c>
      <c r="E320" s="1487">
        <v>1992</v>
      </c>
      <c r="F320" s="1873">
        <v>10</v>
      </c>
      <c r="G320" s="1875" t="s">
        <v>2081</v>
      </c>
      <c r="H320" s="391">
        <v>33</v>
      </c>
      <c r="I320" s="1468">
        <v>0.03</v>
      </c>
      <c r="J320" s="1468">
        <v>0.3</v>
      </c>
      <c r="K320" s="1872"/>
      <c r="L320" s="1873"/>
      <c r="M320" s="1873"/>
      <c r="N320" s="1873"/>
      <c r="O320" s="1468"/>
      <c r="P320" s="1873"/>
      <c r="Q320" s="1873"/>
    </row>
    <row r="321" spans="1:17" s="1467" customFormat="1" ht="30.75" customHeight="1">
      <c r="A321" s="1874">
        <v>317</v>
      </c>
      <c r="B321" s="1873">
        <v>317</v>
      </c>
      <c r="C321" s="383" t="s">
        <v>1417</v>
      </c>
      <c r="D321" s="380" t="s">
        <v>1248</v>
      </c>
      <c r="E321" s="1487">
        <v>1982</v>
      </c>
      <c r="F321" s="1873">
        <v>10</v>
      </c>
      <c r="G321" s="1875" t="s">
        <v>2081</v>
      </c>
      <c r="H321" s="391">
        <v>33</v>
      </c>
      <c r="I321" s="1468">
        <v>0.03</v>
      </c>
      <c r="J321" s="1468">
        <v>0.3</v>
      </c>
      <c r="K321" s="1872"/>
      <c r="L321" s="1873"/>
      <c r="M321" s="1873"/>
      <c r="N321" s="1873"/>
      <c r="O321" s="1468"/>
      <c r="P321" s="1873"/>
      <c r="Q321" s="1873"/>
    </row>
    <row r="322" spans="1:17" s="1467" customFormat="1" ht="30.75" customHeight="1">
      <c r="A322" s="1874">
        <v>318</v>
      </c>
      <c r="B322" s="1873">
        <v>318</v>
      </c>
      <c r="C322" s="383" t="s">
        <v>1569</v>
      </c>
      <c r="D322" s="380" t="s">
        <v>1248</v>
      </c>
      <c r="E322" s="1487">
        <v>1986</v>
      </c>
      <c r="F322" s="1873">
        <v>10</v>
      </c>
      <c r="G322" s="1875" t="s">
        <v>2081</v>
      </c>
      <c r="H322" s="391">
        <v>26</v>
      </c>
      <c r="I322" s="1468">
        <v>0</v>
      </c>
      <c r="J322" s="1468"/>
      <c r="K322" s="1872"/>
      <c r="L322" s="1873"/>
      <c r="M322" s="1873"/>
      <c r="N322" s="1873"/>
      <c r="O322" s="1873"/>
      <c r="P322" s="1873"/>
      <c r="Q322" s="1873"/>
    </row>
    <row r="323" spans="1:17" s="1467" customFormat="1" ht="30.75" customHeight="1">
      <c r="A323" s="1874">
        <v>319</v>
      </c>
      <c r="B323" s="1873">
        <v>319</v>
      </c>
      <c r="C323" s="383" t="s">
        <v>1482</v>
      </c>
      <c r="D323" s="380" t="s">
        <v>1248</v>
      </c>
      <c r="E323" s="1487">
        <v>1968</v>
      </c>
      <c r="F323" s="1873">
        <v>10</v>
      </c>
      <c r="G323" s="1875" t="s">
        <v>2081</v>
      </c>
      <c r="H323" s="391">
        <v>26</v>
      </c>
      <c r="I323" s="1468">
        <v>0.17</v>
      </c>
      <c r="J323" s="1468">
        <v>2</v>
      </c>
      <c r="K323" s="1872"/>
      <c r="L323" s="1873"/>
      <c r="M323" s="1873"/>
      <c r="N323" s="1873"/>
      <c r="O323" s="1873"/>
      <c r="P323" s="1873"/>
      <c r="Q323" s="1873"/>
    </row>
    <row r="324" spans="1:17" s="1467" customFormat="1" ht="30.75" customHeight="1">
      <c r="A324" s="1874">
        <v>320</v>
      </c>
      <c r="B324" s="1873">
        <v>320</v>
      </c>
      <c r="C324" s="383" t="s">
        <v>1365</v>
      </c>
      <c r="D324" s="380" t="s">
        <v>1357</v>
      </c>
      <c r="E324" s="1487">
        <v>1999</v>
      </c>
      <c r="F324" s="1873">
        <v>10</v>
      </c>
      <c r="G324" s="1875" t="s">
        <v>2081</v>
      </c>
      <c r="H324" s="391">
        <v>19</v>
      </c>
      <c r="I324" s="1468">
        <v>0.17</v>
      </c>
      <c r="J324" s="1468">
        <v>2</v>
      </c>
      <c r="K324" s="1872"/>
      <c r="L324" s="1873"/>
      <c r="M324" s="1873"/>
      <c r="N324" s="1873"/>
      <c r="O324" s="1873"/>
      <c r="P324" s="1873"/>
      <c r="Q324" s="1873"/>
    </row>
    <row r="325" spans="1:17" s="1467" customFormat="1" ht="30.75" customHeight="1">
      <c r="A325" s="1874">
        <v>321</v>
      </c>
      <c r="B325" s="1873">
        <v>321</v>
      </c>
      <c r="C325" s="383" t="s">
        <v>1570</v>
      </c>
      <c r="D325" s="380" t="s">
        <v>1248</v>
      </c>
      <c r="E325" s="1487">
        <v>1982</v>
      </c>
      <c r="F325" s="1873">
        <v>10</v>
      </c>
      <c r="G325" s="1875" t="s">
        <v>2081</v>
      </c>
      <c r="H325" s="391">
        <v>29</v>
      </c>
      <c r="I325" s="1468">
        <v>0.03</v>
      </c>
      <c r="J325" s="1468">
        <v>0.3</v>
      </c>
      <c r="K325" s="1872"/>
      <c r="L325" s="1873"/>
      <c r="M325" s="1873"/>
      <c r="N325" s="1873"/>
      <c r="O325" s="1468"/>
      <c r="P325" s="1873"/>
      <c r="Q325" s="1873"/>
    </row>
    <row r="326" spans="1:17" s="1467" customFormat="1" ht="30.75" customHeight="1">
      <c r="A326" s="1874">
        <v>322</v>
      </c>
      <c r="B326" s="1873">
        <v>322</v>
      </c>
      <c r="C326" s="383" t="s">
        <v>1365</v>
      </c>
      <c r="D326" s="374" t="s">
        <v>1571</v>
      </c>
      <c r="E326" s="1487">
        <v>1998</v>
      </c>
      <c r="F326" s="1873">
        <v>10</v>
      </c>
      <c r="G326" s="1875" t="s">
        <v>2081</v>
      </c>
      <c r="H326" s="391">
        <v>19</v>
      </c>
      <c r="I326" s="1468">
        <v>0.03</v>
      </c>
      <c r="J326" s="1468">
        <v>0.3</v>
      </c>
      <c r="K326" s="1872"/>
      <c r="L326" s="1873"/>
      <c r="M326" s="1873"/>
      <c r="N326" s="1873"/>
      <c r="O326" s="1873"/>
      <c r="P326" s="1873"/>
      <c r="Q326" s="1468"/>
    </row>
    <row r="327" spans="1:17" s="1467" customFormat="1" ht="30.75" customHeight="1">
      <c r="A327" s="1874">
        <v>323</v>
      </c>
      <c r="B327" s="1873">
        <v>323</v>
      </c>
      <c r="C327" s="383" t="s">
        <v>1572</v>
      </c>
      <c r="D327" s="374" t="s">
        <v>1248</v>
      </c>
      <c r="E327" s="1487">
        <v>1983</v>
      </c>
      <c r="F327" s="1873">
        <v>10</v>
      </c>
      <c r="G327" s="1875" t="s">
        <v>2081</v>
      </c>
      <c r="H327" s="391">
        <v>28</v>
      </c>
      <c r="I327" s="1468">
        <v>0</v>
      </c>
      <c r="J327" s="1468"/>
      <c r="K327" s="1872"/>
      <c r="L327" s="1873"/>
      <c r="M327" s="1873"/>
      <c r="N327" s="1873"/>
      <c r="O327" s="1469"/>
      <c r="P327" s="1873"/>
      <c r="Q327" s="1468"/>
    </row>
    <row r="328" spans="1:17" s="1467" customFormat="1" ht="30.75" customHeight="1">
      <c r="A328" s="1874">
        <v>324</v>
      </c>
      <c r="B328" s="1873">
        <v>324</v>
      </c>
      <c r="C328" s="383" t="s">
        <v>1572</v>
      </c>
      <c r="D328" s="374" t="s">
        <v>1248</v>
      </c>
      <c r="E328" s="1487">
        <v>1984</v>
      </c>
      <c r="F328" s="1873">
        <v>10</v>
      </c>
      <c r="G328" s="1875" t="s">
        <v>2081</v>
      </c>
      <c r="H328" s="391">
        <v>28</v>
      </c>
      <c r="I328" s="1468">
        <v>0.03</v>
      </c>
      <c r="J328" s="1468">
        <v>0.3</v>
      </c>
      <c r="K328" s="1872"/>
      <c r="L328" s="1873"/>
      <c r="M328" s="1873"/>
      <c r="N328" s="1873"/>
      <c r="O328" s="1468"/>
      <c r="P328" s="1873"/>
      <c r="Q328" s="1468"/>
    </row>
    <row r="329" spans="1:17" s="1467" customFormat="1" ht="30.75" customHeight="1">
      <c r="A329" s="1874">
        <v>325</v>
      </c>
      <c r="B329" s="1873">
        <v>325</v>
      </c>
      <c r="C329" s="383" t="s">
        <v>1573</v>
      </c>
      <c r="D329" s="374" t="s">
        <v>1574</v>
      </c>
      <c r="E329" s="1487">
        <v>2012</v>
      </c>
      <c r="F329" s="1873">
        <v>10</v>
      </c>
      <c r="G329" s="1875" t="s">
        <v>2081</v>
      </c>
      <c r="H329" s="391">
        <v>19</v>
      </c>
      <c r="I329" s="1468">
        <v>0.03</v>
      </c>
      <c r="J329" s="1468">
        <v>0.3</v>
      </c>
      <c r="K329" s="1872"/>
      <c r="L329" s="1873"/>
      <c r="M329" s="1873"/>
      <c r="N329" s="1873"/>
      <c r="O329" s="1469"/>
      <c r="P329" s="1873"/>
      <c r="Q329" s="1468"/>
    </row>
    <row r="330" spans="1:17" s="1467" customFormat="1" ht="30.75" customHeight="1">
      <c r="A330" s="1874">
        <v>326</v>
      </c>
      <c r="B330" s="1873">
        <v>326</v>
      </c>
      <c r="C330" s="383" t="s">
        <v>1575</v>
      </c>
      <c r="D330" s="374" t="s">
        <v>1248</v>
      </c>
      <c r="E330" s="1487">
        <v>2008</v>
      </c>
      <c r="F330" s="1873">
        <v>10</v>
      </c>
      <c r="G330" s="1875" t="s">
        <v>2081</v>
      </c>
      <c r="H330" s="391">
        <v>19</v>
      </c>
      <c r="I330" s="1468">
        <v>0.02</v>
      </c>
      <c r="J330" s="1468">
        <v>0.2</v>
      </c>
      <c r="K330" s="1872"/>
      <c r="L330" s="1873"/>
      <c r="M330" s="1873"/>
      <c r="N330" s="1873"/>
      <c r="O330" s="1469"/>
      <c r="P330" s="1873"/>
      <c r="Q330" s="1468"/>
    </row>
    <row r="331" spans="1:17" s="1467" customFormat="1" ht="30.75" customHeight="1">
      <c r="A331" s="1874">
        <v>327</v>
      </c>
      <c r="B331" s="1873">
        <v>327</v>
      </c>
      <c r="C331" s="383" t="s">
        <v>1576</v>
      </c>
      <c r="D331" s="374" t="s">
        <v>1248</v>
      </c>
      <c r="E331" s="1487">
        <v>1991</v>
      </c>
      <c r="F331" s="1873">
        <v>10</v>
      </c>
      <c r="G331" s="1875" t="s">
        <v>2081</v>
      </c>
      <c r="H331" s="391">
        <v>28</v>
      </c>
      <c r="I331" s="1468">
        <v>0</v>
      </c>
      <c r="J331" s="1468"/>
      <c r="K331" s="1872"/>
      <c r="L331" s="1873"/>
      <c r="M331" s="1873"/>
      <c r="N331" s="1873"/>
      <c r="O331" s="1468"/>
      <c r="P331" s="1873"/>
      <c r="Q331" s="1873"/>
    </row>
    <row r="332" spans="1:17" s="1467" customFormat="1" ht="30.75" customHeight="1">
      <c r="A332" s="1874">
        <v>328</v>
      </c>
      <c r="B332" s="1873">
        <v>328</v>
      </c>
      <c r="C332" s="383" t="s">
        <v>1577</v>
      </c>
      <c r="D332" s="374" t="s">
        <v>1248</v>
      </c>
      <c r="E332" s="1487">
        <v>1990</v>
      </c>
      <c r="F332" s="1873">
        <v>10</v>
      </c>
      <c r="G332" s="1875" t="s">
        <v>2081</v>
      </c>
      <c r="H332" s="391">
        <v>32</v>
      </c>
      <c r="I332" s="1468">
        <v>0</v>
      </c>
      <c r="J332" s="1468"/>
      <c r="K332" s="1872"/>
      <c r="L332" s="1873"/>
      <c r="M332" s="1873"/>
      <c r="N332" s="1873"/>
      <c r="O332" s="1469"/>
      <c r="P332" s="1873"/>
      <c r="Q332" s="1873"/>
    </row>
    <row r="333" spans="1:17" s="1467" customFormat="1" ht="30.75" customHeight="1">
      <c r="A333" s="1874">
        <v>329</v>
      </c>
      <c r="B333" s="1873">
        <v>329</v>
      </c>
      <c r="C333" s="374" t="s">
        <v>1578</v>
      </c>
      <c r="D333" s="374" t="s">
        <v>1248</v>
      </c>
      <c r="E333" s="1487">
        <v>1988</v>
      </c>
      <c r="F333" s="1873">
        <v>10</v>
      </c>
      <c r="G333" s="1875" t="s">
        <v>2081</v>
      </c>
      <c r="H333" s="391">
        <v>42</v>
      </c>
      <c r="I333" s="1468">
        <v>0</v>
      </c>
      <c r="J333" s="1468"/>
      <c r="K333" s="1872"/>
      <c r="L333" s="1873"/>
      <c r="M333" s="1873"/>
      <c r="N333" s="1873"/>
      <c r="O333" s="1468"/>
      <c r="P333" s="1873"/>
      <c r="Q333" s="1873"/>
    </row>
    <row r="334" spans="1:17" s="1467" customFormat="1" ht="30.75" customHeight="1">
      <c r="A334" s="1874">
        <v>330</v>
      </c>
      <c r="B334" s="1873">
        <v>330</v>
      </c>
      <c r="C334" s="383" t="s">
        <v>1579</v>
      </c>
      <c r="D334" s="374" t="s">
        <v>1248</v>
      </c>
      <c r="E334" s="1487">
        <v>1988</v>
      </c>
      <c r="F334" s="1873">
        <v>10</v>
      </c>
      <c r="G334" s="1875" t="s">
        <v>2081</v>
      </c>
      <c r="H334" s="391">
        <v>44</v>
      </c>
      <c r="I334" s="1468">
        <v>0.23</v>
      </c>
      <c r="J334" s="1468">
        <v>2.8</v>
      </c>
      <c r="K334" s="1872"/>
      <c r="L334" s="1873"/>
      <c r="M334" s="1873"/>
      <c r="N334" s="1873"/>
      <c r="O334" s="1873"/>
      <c r="P334" s="1873"/>
      <c r="Q334" s="1873"/>
    </row>
    <row r="335" spans="1:17" s="1467" customFormat="1" ht="30.75" customHeight="1">
      <c r="A335" s="1874">
        <v>331</v>
      </c>
      <c r="B335" s="1873">
        <v>331</v>
      </c>
      <c r="C335" s="383" t="s">
        <v>1580</v>
      </c>
      <c r="D335" s="380" t="s">
        <v>1246</v>
      </c>
      <c r="E335" s="1487">
        <v>2016</v>
      </c>
      <c r="F335" s="1873">
        <v>10</v>
      </c>
      <c r="G335" s="1875" t="s">
        <v>2081</v>
      </c>
      <c r="H335" s="391">
        <v>10</v>
      </c>
      <c r="I335" s="1468">
        <v>0</v>
      </c>
      <c r="J335" s="1468"/>
      <c r="K335" s="1872"/>
      <c r="L335" s="1873"/>
      <c r="M335" s="1873"/>
      <c r="N335" s="1873"/>
      <c r="O335" s="1873"/>
      <c r="P335" s="1873"/>
      <c r="Q335" s="1873"/>
    </row>
    <row r="336" spans="1:17" s="1467" customFormat="1" ht="30.75" customHeight="1">
      <c r="A336" s="1874">
        <v>332</v>
      </c>
      <c r="B336" s="1873">
        <v>332</v>
      </c>
      <c r="C336" s="383" t="s">
        <v>1482</v>
      </c>
      <c r="D336" s="374" t="s">
        <v>1248</v>
      </c>
      <c r="E336" s="1487">
        <v>1970</v>
      </c>
      <c r="F336" s="1873">
        <v>10</v>
      </c>
      <c r="G336" s="1875" t="s">
        <v>2081</v>
      </c>
      <c r="H336" s="391">
        <v>26</v>
      </c>
      <c r="I336" s="1468">
        <v>0</v>
      </c>
      <c r="J336" s="1468"/>
      <c r="K336" s="1872"/>
      <c r="L336" s="1873"/>
      <c r="M336" s="1873"/>
      <c r="N336" s="1873"/>
      <c r="O336" s="1873"/>
      <c r="P336" s="1873"/>
      <c r="Q336" s="1873"/>
    </row>
    <row r="337" spans="1:17" s="1467" customFormat="1" ht="30.75" customHeight="1">
      <c r="A337" s="1874">
        <v>333</v>
      </c>
      <c r="B337" s="1873">
        <v>333</v>
      </c>
      <c r="C337" s="383" t="s">
        <v>1581</v>
      </c>
      <c r="D337" s="374" t="s">
        <v>1571</v>
      </c>
      <c r="E337" s="1487">
        <v>2008</v>
      </c>
      <c r="F337" s="1873">
        <v>10</v>
      </c>
      <c r="G337" s="1875" t="s">
        <v>2081</v>
      </c>
      <c r="H337" s="391">
        <v>13</v>
      </c>
      <c r="I337" s="1468">
        <v>7.96</v>
      </c>
      <c r="J337" s="1468">
        <v>95.5</v>
      </c>
      <c r="K337" s="1872"/>
      <c r="L337" s="1873"/>
      <c r="M337" s="1873"/>
      <c r="N337" s="1873"/>
      <c r="O337" s="1469"/>
      <c r="P337" s="1873"/>
      <c r="Q337" s="1873"/>
    </row>
    <row r="338" spans="1:17" s="1467" customFormat="1" ht="30.75" customHeight="1">
      <c r="A338" s="1874">
        <v>334</v>
      </c>
      <c r="B338" s="1873">
        <v>334</v>
      </c>
      <c r="C338" s="383" t="s">
        <v>1326</v>
      </c>
      <c r="D338" s="374" t="s">
        <v>1571</v>
      </c>
      <c r="E338" s="1487">
        <v>2003</v>
      </c>
      <c r="F338" s="1873">
        <v>10</v>
      </c>
      <c r="G338" s="1875" t="s">
        <v>2081</v>
      </c>
      <c r="H338" s="391">
        <v>17</v>
      </c>
      <c r="I338" s="1468">
        <v>0</v>
      </c>
      <c r="J338" s="1468"/>
      <c r="K338" s="1872"/>
      <c r="L338" s="1873"/>
      <c r="M338" s="1873"/>
      <c r="N338" s="1873"/>
      <c r="O338" s="1468"/>
      <c r="P338" s="1873"/>
      <c r="Q338" s="1873"/>
    </row>
    <row r="339" spans="1:17" s="1467" customFormat="1" ht="94.5">
      <c r="A339" s="1874">
        <v>335</v>
      </c>
      <c r="B339" s="1873">
        <v>335</v>
      </c>
      <c r="C339" s="1523" t="s">
        <v>1582</v>
      </c>
      <c r="D339" s="374" t="s">
        <v>1571</v>
      </c>
      <c r="E339" s="1487">
        <v>33036</v>
      </c>
      <c r="F339" s="1873">
        <v>10</v>
      </c>
      <c r="G339" s="1875" t="s">
        <v>2081</v>
      </c>
      <c r="H339" s="391">
        <v>19</v>
      </c>
      <c r="I339" s="1468">
        <v>0</v>
      </c>
      <c r="J339" s="1468"/>
      <c r="K339" s="1872"/>
      <c r="L339" s="1873"/>
      <c r="M339" s="1515" t="s">
        <v>2441</v>
      </c>
      <c r="N339" s="1515" t="s">
        <v>1246</v>
      </c>
      <c r="O339" s="1515">
        <v>412.08300000000003</v>
      </c>
      <c r="P339" s="1515">
        <v>4.9000000000000004</v>
      </c>
      <c r="Q339" s="1521">
        <v>0</v>
      </c>
    </row>
    <row r="340" spans="1:17" s="1467" customFormat="1" ht="30.75" customHeight="1">
      <c r="A340" s="1874">
        <v>336</v>
      </c>
      <c r="B340" s="1873">
        <v>336</v>
      </c>
      <c r="C340" s="383" t="s">
        <v>1365</v>
      </c>
      <c r="D340" s="374" t="s">
        <v>1571</v>
      </c>
      <c r="E340" s="1487">
        <v>1998</v>
      </c>
      <c r="F340" s="1873">
        <v>10</v>
      </c>
      <c r="G340" s="1875" t="s">
        <v>2081</v>
      </c>
      <c r="H340" s="391">
        <v>19</v>
      </c>
      <c r="I340" s="1468">
        <v>0</v>
      </c>
      <c r="J340" s="1468"/>
      <c r="K340" s="1872"/>
      <c r="L340" s="1873"/>
      <c r="M340" s="1873"/>
      <c r="N340" s="1512"/>
      <c r="O340" s="1468"/>
      <c r="P340" s="1873"/>
      <c r="Q340" s="1873"/>
    </row>
    <row r="341" spans="1:17" s="1467" customFormat="1" ht="30.75" customHeight="1">
      <c r="A341" s="1874">
        <v>337</v>
      </c>
      <c r="B341" s="1873">
        <v>337</v>
      </c>
      <c r="C341" s="383" t="s">
        <v>1461</v>
      </c>
      <c r="D341" s="374" t="s">
        <v>1362</v>
      </c>
      <c r="E341" s="1487">
        <v>1998</v>
      </c>
      <c r="F341" s="1873">
        <v>10</v>
      </c>
      <c r="G341" s="1875" t="s">
        <v>2081</v>
      </c>
      <c r="H341" s="391">
        <v>14</v>
      </c>
      <c r="I341" s="1468">
        <v>0</v>
      </c>
      <c r="J341" s="1468"/>
      <c r="K341" s="1872"/>
      <c r="L341" s="1873"/>
      <c r="M341" s="1873"/>
      <c r="N341" s="1873"/>
      <c r="O341" s="1468"/>
      <c r="P341" s="1873"/>
      <c r="Q341" s="1873"/>
    </row>
    <row r="342" spans="1:17" s="1467" customFormat="1" ht="30.75" customHeight="1">
      <c r="A342" s="1874">
        <v>338</v>
      </c>
      <c r="B342" s="1873">
        <v>338</v>
      </c>
      <c r="C342" s="383" t="s">
        <v>1433</v>
      </c>
      <c r="D342" s="374" t="s">
        <v>1362</v>
      </c>
      <c r="E342" s="1487">
        <v>2000</v>
      </c>
      <c r="F342" s="1873">
        <v>10</v>
      </c>
      <c r="G342" s="1875" t="s">
        <v>2081</v>
      </c>
      <c r="H342" s="391">
        <v>18</v>
      </c>
      <c r="I342" s="1468">
        <v>0</v>
      </c>
      <c r="J342" s="1468"/>
      <c r="K342" s="1872"/>
      <c r="L342" s="1873"/>
      <c r="M342" s="1873"/>
      <c r="N342" s="1873"/>
      <c r="O342" s="1468"/>
      <c r="P342" s="1873"/>
      <c r="Q342" s="1873"/>
    </row>
    <row r="343" spans="1:17" s="1467" customFormat="1" ht="94.5">
      <c r="A343" s="1874">
        <v>339</v>
      </c>
      <c r="B343" s="1873">
        <v>339</v>
      </c>
      <c r="C343" s="1524" t="s">
        <v>2330</v>
      </c>
      <c r="D343" s="1524" t="s">
        <v>1362</v>
      </c>
      <c r="E343" s="1895">
        <v>33769</v>
      </c>
      <c r="F343" s="1515">
        <v>10</v>
      </c>
      <c r="G343" s="1519" t="s">
        <v>2081</v>
      </c>
      <c r="H343" s="1893">
        <v>11</v>
      </c>
      <c r="I343" s="1521">
        <v>1.32</v>
      </c>
      <c r="J343" s="1521">
        <v>15.87</v>
      </c>
      <c r="K343" s="1522"/>
      <c r="L343" s="1515"/>
      <c r="M343" s="1515" t="s">
        <v>2441</v>
      </c>
      <c r="N343" s="1515" t="s">
        <v>1246</v>
      </c>
      <c r="O343" s="1515">
        <v>412.08300000000003</v>
      </c>
      <c r="P343" s="1515">
        <v>4.9000000000000004</v>
      </c>
      <c r="Q343" s="1521">
        <v>0</v>
      </c>
    </row>
    <row r="344" spans="1:17" s="1467" customFormat="1" ht="30.75" customHeight="1">
      <c r="A344" s="1874">
        <v>340</v>
      </c>
      <c r="B344" s="1873">
        <v>340</v>
      </c>
      <c r="C344" s="383" t="s">
        <v>1583</v>
      </c>
      <c r="D344" s="374" t="s">
        <v>1362</v>
      </c>
      <c r="E344" s="1487">
        <v>1999</v>
      </c>
      <c r="F344" s="1873">
        <v>10</v>
      </c>
      <c r="G344" s="1875" t="s">
        <v>2081</v>
      </c>
      <c r="H344" s="391">
        <v>18</v>
      </c>
      <c r="I344" s="1468">
        <v>0</v>
      </c>
      <c r="J344" s="1468"/>
      <c r="K344" s="1872"/>
      <c r="L344" s="1873"/>
      <c r="M344" s="1873"/>
      <c r="N344" s="1512"/>
      <c r="O344" s="1468"/>
      <c r="P344" s="1873"/>
      <c r="Q344" s="1468"/>
    </row>
    <row r="345" spans="1:17" s="1467" customFormat="1" ht="30.75" customHeight="1">
      <c r="A345" s="1874">
        <v>341</v>
      </c>
      <c r="B345" s="1873">
        <v>341</v>
      </c>
      <c r="C345" s="383" t="s">
        <v>1584</v>
      </c>
      <c r="D345" s="374" t="s">
        <v>1362</v>
      </c>
      <c r="E345" s="1487">
        <v>1987</v>
      </c>
      <c r="F345" s="1873">
        <v>10</v>
      </c>
      <c r="G345" s="1875" t="s">
        <v>2081</v>
      </c>
      <c r="H345" s="391">
        <v>13</v>
      </c>
      <c r="I345" s="1468">
        <v>0</v>
      </c>
      <c r="J345" s="1468"/>
      <c r="K345" s="1872"/>
      <c r="L345" s="1873"/>
      <c r="M345" s="1873"/>
      <c r="N345" s="1873"/>
      <c r="O345" s="1468"/>
      <c r="P345" s="1873"/>
      <c r="Q345" s="1873"/>
    </row>
    <row r="346" spans="1:17" s="1467" customFormat="1" ht="30.75" customHeight="1">
      <c r="A346" s="1874">
        <v>342</v>
      </c>
      <c r="B346" s="1873">
        <v>342</v>
      </c>
      <c r="C346" s="383" t="s">
        <v>1585</v>
      </c>
      <c r="D346" s="374" t="s">
        <v>1362</v>
      </c>
      <c r="E346" s="1487">
        <v>2013</v>
      </c>
      <c r="F346" s="1873">
        <v>10</v>
      </c>
      <c r="G346" s="1875" t="s">
        <v>2081</v>
      </c>
      <c r="H346" s="391">
        <v>12</v>
      </c>
      <c r="I346" s="1468">
        <v>0</v>
      </c>
      <c r="J346" s="1468"/>
      <c r="K346" s="1872"/>
      <c r="L346" s="1873"/>
      <c r="M346" s="1873"/>
      <c r="N346" s="1873"/>
      <c r="O346" s="1468"/>
      <c r="P346" s="1873"/>
      <c r="Q346" s="1873"/>
    </row>
    <row r="347" spans="1:17" s="1467" customFormat="1" ht="30.75" customHeight="1">
      <c r="A347" s="1874">
        <v>343</v>
      </c>
      <c r="B347" s="1873">
        <v>343</v>
      </c>
      <c r="C347" s="383" t="s">
        <v>1586</v>
      </c>
      <c r="D347" s="374" t="s">
        <v>1587</v>
      </c>
      <c r="E347" s="1487">
        <v>1999</v>
      </c>
      <c r="F347" s="1873">
        <v>10</v>
      </c>
      <c r="G347" s="1875" t="s">
        <v>2081</v>
      </c>
      <c r="H347" s="391">
        <v>20</v>
      </c>
      <c r="I347" s="1468">
        <v>0.43</v>
      </c>
      <c r="J347" s="1468">
        <v>5.19</v>
      </c>
      <c r="K347" s="1872"/>
      <c r="L347" s="1873"/>
      <c r="M347" s="1873"/>
      <c r="N347" s="1873"/>
      <c r="O347" s="1468"/>
      <c r="P347" s="1873"/>
      <c r="Q347" s="1873"/>
    </row>
    <row r="348" spans="1:17" s="1467" customFormat="1" ht="30.75" customHeight="1">
      <c r="A348" s="1874">
        <v>344</v>
      </c>
      <c r="B348" s="1873">
        <v>344</v>
      </c>
      <c r="C348" s="383" t="s">
        <v>1373</v>
      </c>
      <c r="D348" s="374" t="s">
        <v>1588</v>
      </c>
      <c r="E348" s="1487">
        <v>1990</v>
      </c>
      <c r="F348" s="1873">
        <v>10</v>
      </c>
      <c r="G348" s="1875" t="s">
        <v>2081</v>
      </c>
      <c r="H348" s="391">
        <v>0</v>
      </c>
      <c r="I348" s="1468">
        <v>0.54</v>
      </c>
      <c r="J348" s="1468">
        <v>6.51</v>
      </c>
      <c r="K348" s="1872"/>
      <c r="L348" s="1873"/>
      <c r="M348" s="1873"/>
      <c r="N348" s="1873"/>
      <c r="O348" s="1468"/>
      <c r="P348" s="1873"/>
      <c r="Q348" s="1873"/>
    </row>
    <row r="349" spans="1:17" s="1471" customFormat="1" ht="30.75" customHeight="1">
      <c r="A349" s="1470">
        <v>345</v>
      </c>
      <c r="B349" s="1873">
        <v>345</v>
      </c>
      <c r="C349" s="383" t="s">
        <v>1373</v>
      </c>
      <c r="D349" s="374" t="s">
        <v>1588</v>
      </c>
      <c r="E349" s="1487">
        <v>1988</v>
      </c>
      <c r="F349" s="1873">
        <v>10</v>
      </c>
      <c r="G349" s="1875" t="s">
        <v>2081</v>
      </c>
      <c r="H349" s="391">
        <v>0</v>
      </c>
      <c r="I349" s="1468">
        <v>0.27</v>
      </c>
      <c r="J349" s="1468">
        <v>3.24</v>
      </c>
      <c r="K349" s="1872"/>
      <c r="L349" s="1873"/>
      <c r="M349" s="1873"/>
      <c r="N349" s="1873"/>
      <c r="O349" s="1469"/>
      <c r="P349" s="1873"/>
      <c r="Q349" s="1873"/>
    </row>
    <row r="350" spans="1:17" s="1467" customFormat="1" ht="30.75" customHeight="1">
      <c r="A350" s="1874">
        <v>346</v>
      </c>
      <c r="B350" s="1873">
        <v>346</v>
      </c>
      <c r="C350" s="383" t="s">
        <v>1373</v>
      </c>
      <c r="D350" s="374" t="s">
        <v>1588</v>
      </c>
      <c r="E350" s="1487">
        <v>1977</v>
      </c>
      <c r="F350" s="1873">
        <v>10</v>
      </c>
      <c r="G350" s="1875" t="s">
        <v>2081</v>
      </c>
      <c r="H350" s="391">
        <v>0</v>
      </c>
      <c r="I350" s="1468">
        <v>0.31</v>
      </c>
      <c r="J350" s="1468">
        <v>3.75</v>
      </c>
      <c r="K350" s="1872"/>
      <c r="L350" s="1873"/>
      <c r="M350" s="1873"/>
      <c r="N350" s="1873"/>
      <c r="O350" s="1873"/>
      <c r="P350" s="1873"/>
      <c r="Q350" s="1873"/>
    </row>
    <row r="351" spans="1:17" s="1467" customFormat="1" ht="30.75" customHeight="1">
      <c r="A351" s="1874">
        <v>347</v>
      </c>
      <c r="B351" s="1873">
        <v>347</v>
      </c>
      <c r="C351" s="383" t="s">
        <v>1589</v>
      </c>
      <c r="D351" s="374" t="s">
        <v>1588</v>
      </c>
      <c r="E351" s="1487">
        <v>1981</v>
      </c>
      <c r="F351" s="1873">
        <v>10</v>
      </c>
      <c r="G351" s="1875" t="s">
        <v>2081</v>
      </c>
      <c r="H351" s="391">
        <v>0</v>
      </c>
      <c r="I351" s="1468">
        <v>2.0499999999999998</v>
      </c>
      <c r="J351" s="1468">
        <v>24.58</v>
      </c>
      <c r="K351" s="1872"/>
      <c r="L351" s="1873"/>
      <c r="M351" s="374"/>
      <c r="N351" s="1873"/>
      <c r="O351" s="1873"/>
      <c r="P351" s="1873"/>
      <c r="Q351" s="1873"/>
    </row>
    <row r="352" spans="1:17" s="1467" customFormat="1" ht="30.75" customHeight="1">
      <c r="A352" s="1874">
        <v>348</v>
      </c>
      <c r="B352" s="1873">
        <v>348</v>
      </c>
      <c r="C352" s="383" t="s">
        <v>1590</v>
      </c>
      <c r="D352" s="374" t="s">
        <v>1591</v>
      </c>
      <c r="E352" s="1487">
        <v>1966</v>
      </c>
      <c r="F352" s="1873">
        <v>10</v>
      </c>
      <c r="G352" s="1875" t="s">
        <v>2081</v>
      </c>
      <c r="H352" s="391">
        <v>0</v>
      </c>
      <c r="I352" s="1468">
        <v>0</v>
      </c>
      <c r="J352" s="1468"/>
      <c r="K352" s="1872"/>
      <c r="L352" s="1873"/>
      <c r="M352" s="1873"/>
      <c r="N352" s="1873"/>
      <c r="O352" s="1873"/>
      <c r="P352" s="1873"/>
      <c r="Q352" s="1873"/>
    </row>
    <row r="353" spans="1:17" s="1467" customFormat="1" ht="30.75" customHeight="1">
      <c r="A353" s="1874">
        <v>349</v>
      </c>
      <c r="B353" s="1873">
        <v>349</v>
      </c>
      <c r="C353" s="383" t="s">
        <v>1534</v>
      </c>
      <c r="D353" s="374" t="s">
        <v>1592</v>
      </c>
      <c r="E353" s="1487">
        <v>1992</v>
      </c>
      <c r="F353" s="1873">
        <v>10</v>
      </c>
      <c r="G353" s="1875" t="s">
        <v>2081</v>
      </c>
      <c r="H353" s="391">
        <v>0</v>
      </c>
      <c r="I353" s="1468">
        <v>0</v>
      </c>
      <c r="J353" s="1468"/>
      <c r="K353" s="1872"/>
      <c r="L353" s="1873"/>
      <c r="M353" s="1873"/>
      <c r="N353" s="1873"/>
      <c r="O353" s="1873"/>
      <c r="P353" s="1873"/>
      <c r="Q353" s="1873"/>
    </row>
    <row r="354" spans="1:17" s="1467" customFormat="1" ht="30.75" customHeight="1">
      <c r="A354" s="1874">
        <v>350</v>
      </c>
      <c r="B354" s="1873">
        <v>350</v>
      </c>
      <c r="C354" s="383" t="s">
        <v>1593</v>
      </c>
      <c r="D354" s="374" t="s">
        <v>1592</v>
      </c>
      <c r="E354" s="1487">
        <v>1989</v>
      </c>
      <c r="F354" s="1873">
        <v>10</v>
      </c>
      <c r="G354" s="1875" t="s">
        <v>2081</v>
      </c>
      <c r="H354" s="391">
        <v>0</v>
      </c>
      <c r="I354" s="1468">
        <v>0</v>
      </c>
      <c r="J354" s="1468"/>
      <c r="K354" s="1872"/>
      <c r="L354" s="1873"/>
      <c r="M354" s="1873"/>
      <c r="N354" s="1873"/>
      <c r="O354" s="1873"/>
      <c r="P354" s="1873"/>
      <c r="Q354" s="1873"/>
    </row>
    <row r="355" spans="1:17" s="1467" customFormat="1" ht="30.75" customHeight="1">
      <c r="A355" s="1874">
        <v>351</v>
      </c>
      <c r="B355" s="1873">
        <v>351</v>
      </c>
      <c r="C355" s="383" t="s">
        <v>1593</v>
      </c>
      <c r="D355" s="374" t="s">
        <v>1592</v>
      </c>
      <c r="E355" s="1487">
        <v>2003</v>
      </c>
      <c r="F355" s="1873">
        <v>10</v>
      </c>
      <c r="G355" s="1875" t="s">
        <v>2081</v>
      </c>
      <c r="H355" s="391">
        <v>0</v>
      </c>
      <c r="I355" s="1468">
        <v>0.11</v>
      </c>
      <c r="J355" s="1468">
        <v>1.29</v>
      </c>
      <c r="K355" s="1872"/>
      <c r="L355" s="1873"/>
      <c r="M355" s="1873"/>
      <c r="N355" s="1873"/>
      <c r="O355" s="1873"/>
      <c r="P355" s="1873"/>
      <c r="Q355" s="1468"/>
    </row>
    <row r="356" spans="1:17" s="1467" customFormat="1" ht="30.75" customHeight="1">
      <c r="A356" s="1874">
        <v>352</v>
      </c>
      <c r="B356" s="1873">
        <v>352</v>
      </c>
      <c r="C356" s="383" t="s">
        <v>1354</v>
      </c>
      <c r="D356" s="374" t="s">
        <v>1592</v>
      </c>
      <c r="E356" s="1487">
        <v>1986</v>
      </c>
      <c r="F356" s="1873">
        <v>10</v>
      </c>
      <c r="G356" s="1875" t="s">
        <v>2081</v>
      </c>
      <c r="H356" s="391">
        <v>0</v>
      </c>
      <c r="I356" s="1468">
        <v>0.11</v>
      </c>
      <c r="J356" s="1468">
        <v>1.29</v>
      </c>
      <c r="K356" s="1872"/>
      <c r="L356" s="1873"/>
      <c r="M356" s="1873"/>
      <c r="N356" s="1873"/>
      <c r="O356" s="1469"/>
      <c r="P356" s="1873"/>
      <c r="Q356" s="1468"/>
    </row>
    <row r="357" spans="1:17" s="1467" customFormat="1" ht="30.75" customHeight="1">
      <c r="A357" s="1874">
        <v>353</v>
      </c>
      <c r="B357" s="1873">
        <v>353</v>
      </c>
      <c r="C357" s="383" t="s">
        <v>1354</v>
      </c>
      <c r="D357" s="374" t="s">
        <v>1592</v>
      </c>
      <c r="E357" s="1487">
        <v>1992</v>
      </c>
      <c r="F357" s="1873">
        <v>10</v>
      </c>
      <c r="G357" s="1875" t="s">
        <v>2081</v>
      </c>
      <c r="H357" s="391">
        <v>0</v>
      </c>
      <c r="I357" s="1468">
        <v>0.13</v>
      </c>
      <c r="J357" s="1468">
        <v>1.5</v>
      </c>
      <c r="K357" s="1872"/>
      <c r="L357" s="1873"/>
      <c r="M357" s="1873"/>
      <c r="N357" s="1873"/>
      <c r="O357" s="1468"/>
      <c r="P357" s="1873"/>
      <c r="Q357" s="1468"/>
    </row>
    <row r="358" spans="1:17" s="1467" customFormat="1" ht="30.75" customHeight="1">
      <c r="A358" s="1874">
        <v>354</v>
      </c>
      <c r="B358" s="1873">
        <v>354</v>
      </c>
      <c r="C358" s="383" t="s">
        <v>1594</v>
      </c>
      <c r="D358" s="374" t="s">
        <v>1595</v>
      </c>
      <c r="E358" s="1487">
        <v>1988</v>
      </c>
      <c r="F358" s="1873">
        <v>10</v>
      </c>
      <c r="G358" s="1875" t="s">
        <v>2081</v>
      </c>
      <c r="H358" s="391">
        <v>0</v>
      </c>
      <c r="I358" s="1468">
        <v>0</v>
      </c>
      <c r="J358" s="1468"/>
      <c r="K358" s="1872"/>
      <c r="L358" s="1873"/>
      <c r="M358" s="1873"/>
      <c r="N358" s="1873"/>
      <c r="O358" s="1469"/>
      <c r="P358" s="1873"/>
      <c r="Q358" s="1468"/>
    </row>
    <row r="359" spans="1:17" s="1467" customFormat="1" ht="30.75" customHeight="1">
      <c r="A359" s="1874">
        <v>355</v>
      </c>
      <c r="B359" s="1873">
        <v>355</v>
      </c>
      <c r="C359" s="374" t="s">
        <v>1596</v>
      </c>
      <c r="D359" s="374" t="s">
        <v>1597</v>
      </c>
      <c r="E359" s="386" t="s">
        <v>1598</v>
      </c>
      <c r="F359" s="1873">
        <v>10</v>
      </c>
      <c r="G359" s="1875" t="s">
        <v>2082</v>
      </c>
      <c r="H359" s="391">
        <v>22</v>
      </c>
      <c r="I359" s="1468">
        <v>0</v>
      </c>
      <c r="J359" s="1468"/>
      <c r="K359" s="1872"/>
      <c r="L359" s="1873"/>
      <c r="M359" s="1873"/>
      <c r="N359" s="1873"/>
      <c r="O359" s="1469"/>
      <c r="P359" s="1873"/>
      <c r="Q359" s="1468"/>
    </row>
    <row r="360" spans="1:17" s="1467" customFormat="1" ht="30.75" customHeight="1">
      <c r="A360" s="1874">
        <v>356</v>
      </c>
      <c r="B360" s="1873">
        <v>356</v>
      </c>
      <c r="C360" s="374" t="s">
        <v>1599</v>
      </c>
      <c r="D360" s="374" t="s">
        <v>1597</v>
      </c>
      <c r="E360" s="386" t="s">
        <v>1332</v>
      </c>
      <c r="F360" s="1873">
        <v>10</v>
      </c>
      <c r="G360" s="1875" t="s">
        <v>2082</v>
      </c>
      <c r="H360" s="391">
        <v>25</v>
      </c>
      <c r="I360" s="1468">
        <v>0</v>
      </c>
      <c r="J360" s="1468"/>
      <c r="K360" s="1872"/>
      <c r="L360" s="1873"/>
      <c r="M360" s="1873"/>
      <c r="N360" s="1873"/>
      <c r="O360" s="1468"/>
      <c r="P360" s="1873"/>
      <c r="Q360" s="1873"/>
    </row>
    <row r="361" spans="1:17" s="1467" customFormat="1" ht="30.75" customHeight="1">
      <c r="A361" s="1874">
        <v>357</v>
      </c>
      <c r="B361" s="1873">
        <v>357</v>
      </c>
      <c r="C361" s="374" t="s">
        <v>1417</v>
      </c>
      <c r="D361" s="374" t="s">
        <v>1597</v>
      </c>
      <c r="E361" s="386" t="s">
        <v>1567</v>
      </c>
      <c r="F361" s="1873">
        <v>10</v>
      </c>
      <c r="G361" s="1875" t="s">
        <v>2082</v>
      </c>
      <c r="H361" s="391">
        <v>31</v>
      </c>
      <c r="I361" s="1468">
        <v>0</v>
      </c>
      <c r="J361" s="1468"/>
      <c r="K361" s="1872"/>
      <c r="L361" s="1873"/>
      <c r="M361" s="1873"/>
      <c r="N361" s="1873"/>
      <c r="O361" s="1469"/>
      <c r="P361" s="1873"/>
      <c r="Q361" s="1873"/>
    </row>
    <row r="362" spans="1:17" s="1467" customFormat="1" ht="30.75" customHeight="1">
      <c r="A362" s="1874">
        <v>358</v>
      </c>
      <c r="B362" s="1873">
        <v>358</v>
      </c>
      <c r="C362" s="374" t="s">
        <v>1417</v>
      </c>
      <c r="D362" s="374" t="s">
        <v>1597</v>
      </c>
      <c r="E362" s="386" t="s">
        <v>1309</v>
      </c>
      <c r="F362" s="1873">
        <v>10</v>
      </c>
      <c r="G362" s="1875" t="s">
        <v>2082</v>
      </c>
      <c r="H362" s="391">
        <v>31</v>
      </c>
      <c r="I362" s="1468">
        <v>7.96</v>
      </c>
      <c r="J362" s="1468">
        <v>95.5</v>
      </c>
      <c r="K362" s="1872"/>
      <c r="L362" s="1873"/>
      <c r="M362" s="1873"/>
      <c r="N362" s="1873"/>
      <c r="O362" s="1469"/>
      <c r="P362" s="1873"/>
      <c r="Q362" s="1873"/>
    </row>
    <row r="363" spans="1:17" s="1467" customFormat="1" ht="30.75" customHeight="1">
      <c r="A363" s="1874">
        <v>359</v>
      </c>
      <c r="B363" s="1873">
        <v>359</v>
      </c>
      <c r="C363" s="374" t="s">
        <v>1417</v>
      </c>
      <c r="D363" s="374" t="s">
        <v>1597</v>
      </c>
      <c r="E363" s="386" t="s">
        <v>1309</v>
      </c>
      <c r="F363" s="1873">
        <v>10</v>
      </c>
      <c r="G363" s="1875" t="s">
        <v>2082</v>
      </c>
      <c r="H363" s="391">
        <v>31</v>
      </c>
      <c r="I363" s="1468">
        <v>2.68</v>
      </c>
      <c r="J363" s="1468">
        <v>32.18</v>
      </c>
      <c r="K363" s="1872"/>
      <c r="L363" s="1873"/>
      <c r="M363" s="1873"/>
      <c r="N363" s="1873"/>
      <c r="O363" s="1469"/>
      <c r="P363" s="1873"/>
      <c r="Q363" s="1873"/>
    </row>
    <row r="364" spans="1:17" s="1467" customFormat="1" ht="30.75" customHeight="1">
      <c r="A364" s="1874">
        <v>360</v>
      </c>
      <c r="B364" s="1873">
        <v>360</v>
      </c>
      <c r="C364" s="374" t="s">
        <v>1600</v>
      </c>
      <c r="D364" s="374" t="s">
        <v>1597</v>
      </c>
      <c r="E364" s="386" t="s">
        <v>1314</v>
      </c>
      <c r="F364" s="1873">
        <v>10</v>
      </c>
      <c r="G364" s="1875" t="s">
        <v>2082</v>
      </c>
      <c r="H364" s="391">
        <v>28</v>
      </c>
      <c r="I364" s="1468">
        <v>0</v>
      </c>
      <c r="J364" s="1468"/>
      <c r="K364" s="1872"/>
      <c r="L364" s="1873"/>
      <c r="M364" s="1873"/>
      <c r="N364" s="1873"/>
      <c r="O364" s="1469"/>
      <c r="P364" s="1873"/>
      <c r="Q364" s="1873"/>
    </row>
    <row r="365" spans="1:17" s="1467" customFormat="1" ht="30.75" customHeight="1">
      <c r="A365" s="1874">
        <v>361</v>
      </c>
      <c r="B365" s="1873">
        <v>361</v>
      </c>
      <c r="C365" s="374" t="s">
        <v>1601</v>
      </c>
      <c r="D365" s="374" t="s">
        <v>1597</v>
      </c>
      <c r="E365" s="386" t="s">
        <v>1320</v>
      </c>
      <c r="F365" s="1873">
        <v>10</v>
      </c>
      <c r="G365" s="1875" t="s">
        <v>2082</v>
      </c>
      <c r="H365" s="391">
        <v>31</v>
      </c>
      <c r="I365" s="1468">
        <v>2.4</v>
      </c>
      <c r="J365" s="1468">
        <v>28.8</v>
      </c>
      <c r="K365" s="1872"/>
      <c r="L365" s="1873"/>
      <c r="M365" s="1873"/>
      <c r="N365" s="1873"/>
      <c r="O365" s="1469"/>
      <c r="P365" s="1873"/>
      <c r="Q365" s="1873"/>
    </row>
    <row r="366" spans="1:17" s="1467" customFormat="1" ht="30.75" customHeight="1">
      <c r="A366" s="1874">
        <v>362</v>
      </c>
      <c r="B366" s="1873">
        <v>362</v>
      </c>
      <c r="C366" s="374" t="s">
        <v>1365</v>
      </c>
      <c r="D366" s="374" t="s">
        <v>1602</v>
      </c>
      <c r="E366" s="386" t="s">
        <v>1320</v>
      </c>
      <c r="F366" s="1873">
        <v>10</v>
      </c>
      <c r="G366" s="1875" t="s">
        <v>2082</v>
      </c>
      <c r="H366" s="391">
        <v>17</v>
      </c>
      <c r="I366" s="1468">
        <v>0.87</v>
      </c>
      <c r="J366" s="1468">
        <v>10.44</v>
      </c>
      <c r="K366" s="1872"/>
      <c r="L366" s="1873"/>
      <c r="M366" s="1873"/>
      <c r="N366" s="1873"/>
      <c r="O366" s="1469"/>
      <c r="P366" s="1873"/>
      <c r="Q366" s="1873"/>
    </row>
    <row r="367" spans="1:17" s="1467" customFormat="1" ht="30.75" customHeight="1">
      <c r="A367" s="1874">
        <v>363</v>
      </c>
      <c r="B367" s="1873">
        <v>363</v>
      </c>
      <c r="C367" s="374" t="s">
        <v>1365</v>
      </c>
      <c r="D367" s="374" t="s">
        <v>1602</v>
      </c>
      <c r="E367" s="386" t="s">
        <v>1337</v>
      </c>
      <c r="F367" s="1873">
        <v>10</v>
      </c>
      <c r="G367" s="1875" t="s">
        <v>2082</v>
      </c>
      <c r="H367" s="391">
        <v>17</v>
      </c>
      <c r="I367" s="1468">
        <v>3.7</v>
      </c>
      <c r="J367" s="1468">
        <v>44.4</v>
      </c>
      <c r="K367" s="1872"/>
      <c r="L367" s="1873"/>
      <c r="M367" s="1873"/>
      <c r="N367" s="1873"/>
      <c r="O367" s="1469"/>
      <c r="P367" s="1873"/>
      <c r="Q367" s="1873"/>
    </row>
    <row r="368" spans="1:17" s="1471" customFormat="1" ht="30.75" customHeight="1">
      <c r="A368" s="1470">
        <v>364</v>
      </c>
      <c r="B368" s="1873">
        <v>364</v>
      </c>
      <c r="C368" s="374" t="s">
        <v>1365</v>
      </c>
      <c r="D368" s="374" t="s">
        <v>1602</v>
      </c>
      <c r="E368" s="386" t="s">
        <v>1351</v>
      </c>
      <c r="F368" s="1873">
        <v>10</v>
      </c>
      <c r="G368" s="1875" t="s">
        <v>2082</v>
      </c>
      <c r="H368" s="391">
        <v>17</v>
      </c>
      <c r="I368" s="1468"/>
      <c r="J368" s="1468"/>
      <c r="K368" s="1872"/>
      <c r="L368" s="1873"/>
      <c r="M368" s="1873"/>
      <c r="N368" s="1873"/>
      <c r="O368" s="1469"/>
      <c r="P368" s="1873"/>
      <c r="Q368" s="1873"/>
    </row>
    <row r="369" spans="1:17" s="1467" customFormat="1" ht="30.75" customHeight="1">
      <c r="A369" s="1874">
        <v>365</v>
      </c>
      <c r="B369" s="1873">
        <v>365</v>
      </c>
      <c r="C369" s="374" t="s">
        <v>1603</v>
      </c>
      <c r="D369" s="374" t="s">
        <v>1602</v>
      </c>
      <c r="E369" s="386" t="s">
        <v>1598</v>
      </c>
      <c r="F369" s="1873">
        <v>10</v>
      </c>
      <c r="G369" s="1875" t="s">
        <v>2082</v>
      </c>
      <c r="H369" s="391">
        <v>13</v>
      </c>
      <c r="I369" s="1468">
        <v>1.25</v>
      </c>
      <c r="J369" s="1468">
        <v>15</v>
      </c>
      <c r="K369" s="1872"/>
      <c r="L369" s="1873"/>
      <c r="M369" s="1873"/>
      <c r="N369" s="1873"/>
      <c r="O369" s="1468"/>
      <c r="P369" s="1873"/>
      <c r="Q369" s="1873"/>
    </row>
    <row r="370" spans="1:17" s="1467" customFormat="1" ht="30.75" customHeight="1">
      <c r="A370" s="1874">
        <v>366</v>
      </c>
      <c r="B370" s="1873">
        <v>366</v>
      </c>
      <c r="C370" s="374" t="s">
        <v>1329</v>
      </c>
      <c r="D370" s="374" t="s">
        <v>1602</v>
      </c>
      <c r="E370" s="386" t="s">
        <v>1330</v>
      </c>
      <c r="F370" s="1873">
        <v>10</v>
      </c>
      <c r="G370" s="1875" t="s">
        <v>2082</v>
      </c>
      <c r="H370" s="391">
        <v>18</v>
      </c>
      <c r="I370" s="1468">
        <v>1.02</v>
      </c>
      <c r="J370" s="1468">
        <v>12.24</v>
      </c>
      <c r="K370" s="1872"/>
      <c r="L370" s="1873"/>
      <c r="M370" s="1873"/>
      <c r="N370" s="1873"/>
      <c r="O370" s="1873"/>
      <c r="P370" s="1873"/>
      <c r="Q370" s="1873"/>
    </row>
    <row r="371" spans="1:17" s="1467" customFormat="1" ht="30.75" customHeight="1">
      <c r="A371" s="1874">
        <v>367</v>
      </c>
      <c r="B371" s="1873">
        <v>367</v>
      </c>
      <c r="C371" s="374" t="s">
        <v>1604</v>
      </c>
      <c r="D371" s="374" t="s">
        <v>1408</v>
      </c>
      <c r="E371" s="386" t="s">
        <v>1371</v>
      </c>
      <c r="F371" s="1873">
        <v>10</v>
      </c>
      <c r="G371" s="1875" t="s">
        <v>2082</v>
      </c>
      <c r="H371" s="391">
        <v>12</v>
      </c>
      <c r="I371" s="1468">
        <v>0.81</v>
      </c>
      <c r="J371" s="1468">
        <v>9.7200000000000006</v>
      </c>
      <c r="K371" s="1872"/>
      <c r="L371" s="1873"/>
      <c r="M371" s="1873"/>
      <c r="N371" s="1873"/>
      <c r="O371" s="1873"/>
      <c r="P371" s="1873"/>
      <c r="Q371" s="1873"/>
    </row>
    <row r="372" spans="1:17" s="1467" customFormat="1" ht="30.75" customHeight="1">
      <c r="A372" s="1874">
        <v>368</v>
      </c>
      <c r="B372" s="1873">
        <v>368</v>
      </c>
      <c r="C372" s="374" t="s">
        <v>1605</v>
      </c>
      <c r="D372" s="374" t="s">
        <v>1408</v>
      </c>
      <c r="E372" s="386" t="s">
        <v>1606</v>
      </c>
      <c r="F372" s="1873">
        <v>10</v>
      </c>
      <c r="G372" s="1875" t="s">
        <v>2082</v>
      </c>
      <c r="H372" s="391">
        <v>9</v>
      </c>
      <c r="I372" s="1468">
        <v>0.3</v>
      </c>
      <c r="J372" s="1468">
        <v>3.6</v>
      </c>
      <c r="K372" s="1872"/>
      <c r="L372" s="1873"/>
      <c r="M372" s="1873"/>
      <c r="N372" s="1873"/>
      <c r="O372" s="1873"/>
      <c r="P372" s="1873"/>
      <c r="Q372" s="1873"/>
    </row>
    <row r="373" spans="1:17" s="1467" customFormat="1" ht="30.75" customHeight="1">
      <c r="A373" s="1874">
        <v>369</v>
      </c>
      <c r="B373" s="1873">
        <v>369</v>
      </c>
      <c r="C373" s="374" t="s">
        <v>1605</v>
      </c>
      <c r="D373" s="374" t="s">
        <v>1408</v>
      </c>
      <c r="E373" s="386" t="s">
        <v>1337</v>
      </c>
      <c r="F373" s="1873">
        <v>10</v>
      </c>
      <c r="G373" s="1875" t="s">
        <v>2082</v>
      </c>
      <c r="H373" s="391">
        <v>9</v>
      </c>
      <c r="I373" s="1468">
        <v>0</v>
      </c>
      <c r="J373" s="1468">
        <v>0</v>
      </c>
      <c r="K373" s="1872"/>
      <c r="L373" s="1873"/>
      <c r="M373" s="1873"/>
      <c r="N373" s="1873"/>
      <c r="O373" s="1873"/>
      <c r="P373" s="1873"/>
      <c r="Q373" s="1873"/>
    </row>
    <row r="374" spans="1:17" s="1467" customFormat="1" ht="30.75" customHeight="1">
      <c r="A374" s="1874">
        <v>370</v>
      </c>
      <c r="B374" s="1873">
        <v>370</v>
      </c>
      <c r="C374" s="374" t="s">
        <v>1361</v>
      </c>
      <c r="D374" s="374" t="s">
        <v>1408</v>
      </c>
      <c r="E374" s="386" t="s">
        <v>1363</v>
      </c>
      <c r="F374" s="1873">
        <v>10</v>
      </c>
      <c r="G374" s="1875" t="s">
        <v>2082</v>
      </c>
      <c r="H374" s="391">
        <v>16</v>
      </c>
      <c r="I374" s="1468">
        <v>1.24</v>
      </c>
      <c r="J374" s="1468">
        <v>14.86</v>
      </c>
      <c r="K374" s="1872"/>
      <c r="L374" s="1873"/>
      <c r="M374" s="1873"/>
      <c r="N374" s="1873"/>
      <c r="O374" s="1873"/>
      <c r="P374" s="1873"/>
      <c r="Q374" s="1873"/>
    </row>
    <row r="375" spans="1:17" s="1467" customFormat="1" ht="30.75" customHeight="1">
      <c r="A375" s="1874">
        <v>371</v>
      </c>
      <c r="B375" s="1873">
        <v>371</v>
      </c>
      <c r="C375" s="374" t="s">
        <v>1467</v>
      </c>
      <c r="D375" s="374" t="s">
        <v>1607</v>
      </c>
      <c r="E375" s="386" t="s">
        <v>1337</v>
      </c>
      <c r="F375" s="1873">
        <v>10</v>
      </c>
      <c r="G375" s="1875" t="s">
        <v>2082</v>
      </c>
      <c r="H375" s="391">
        <v>19</v>
      </c>
      <c r="I375" s="1468">
        <v>1.4</v>
      </c>
      <c r="J375" s="1468">
        <v>16.8</v>
      </c>
      <c r="K375" s="1872"/>
      <c r="L375" s="1873"/>
      <c r="M375" s="1873"/>
      <c r="N375" s="1873"/>
      <c r="O375" s="1873"/>
      <c r="P375" s="1873"/>
      <c r="Q375" s="1873"/>
    </row>
    <row r="376" spans="1:17" s="1467" customFormat="1" ht="30.75" customHeight="1">
      <c r="A376" s="1874">
        <v>372</v>
      </c>
      <c r="B376" s="1873">
        <v>372</v>
      </c>
      <c r="C376" s="374" t="s">
        <v>1373</v>
      </c>
      <c r="D376" s="374" t="s">
        <v>1608</v>
      </c>
      <c r="E376" s="386" t="s">
        <v>1312</v>
      </c>
      <c r="F376" s="1873">
        <v>10</v>
      </c>
      <c r="G376" s="1875" t="s">
        <v>2082</v>
      </c>
      <c r="H376" s="391"/>
      <c r="I376" s="1468">
        <v>1.6</v>
      </c>
      <c r="J376" s="1468">
        <v>19.2</v>
      </c>
      <c r="K376" s="1872"/>
      <c r="L376" s="1873"/>
      <c r="M376" s="1873"/>
      <c r="N376" s="1873"/>
      <c r="O376" s="1873"/>
      <c r="P376" s="1873"/>
      <c r="Q376" s="1873"/>
    </row>
    <row r="377" spans="1:17" s="1467" customFormat="1" ht="30.75" customHeight="1">
      <c r="A377" s="1874">
        <v>373</v>
      </c>
      <c r="B377" s="1873">
        <v>373</v>
      </c>
      <c r="C377" s="374" t="s">
        <v>1609</v>
      </c>
      <c r="D377" s="374" t="s">
        <v>1608</v>
      </c>
      <c r="E377" s="386" t="s">
        <v>1312</v>
      </c>
      <c r="F377" s="1873">
        <v>10</v>
      </c>
      <c r="G377" s="1875" t="s">
        <v>2082</v>
      </c>
      <c r="H377" s="391"/>
      <c r="I377" s="1468">
        <v>0.89</v>
      </c>
      <c r="J377" s="1468">
        <v>10.68</v>
      </c>
      <c r="K377" s="1872"/>
      <c r="L377" s="1873"/>
      <c r="M377" s="1873"/>
      <c r="N377" s="1873"/>
      <c r="O377" s="1873"/>
      <c r="P377" s="1873"/>
      <c r="Q377" s="1873"/>
    </row>
    <row r="378" spans="1:17" s="1467" customFormat="1" ht="30.75" customHeight="1">
      <c r="A378" s="1874">
        <v>374</v>
      </c>
      <c r="B378" s="1873">
        <v>374</v>
      </c>
      <c r="C378" s="374" t="s">
        <v>1439</v>
      </c>
      <c r="D378" s="374" t="s">
        <v>1269</v>
      </c>
      <c r="E378" s="386" t="s">
        <v>1284</v>
      </c>
      <c r="F378" s="1873">
        <v>10</v>
      </c>
      <c r="G378" s="1875" t="s">
        <v>2082</v>
      </c>
      <c r="H378" s="391"/>
      <c r="I378" s="1468">
        <v>0.95</v>
      </c>
      <c r="J378" s="1468">
        <v>11.4</v>
      </c>
      <c r="K378" s="1872"/>
      <c r="L378" s="1873"/>
      <c r="M378" s="1873"/>
      <c r="N378" s="1873"/>
      <c r="O378" s="1873"/>
      <c r="P378" s="1873"/>
      <c r="Q378" s="1873"/>
    </row>
    <row r="379" spans="1:17" s="1467" customFormat="1" ht="30.75" customHeight="1">
      <c r="A379" s="1874">
        <v>375</v>
      </c>
      <c r="B379" s="1873">
        <v>375</v>
      </c>
      <c r="C379" s="374" t="s">
        <v>1270</v>
      </c>
      <c r="D379" s="374" t="s">
        <v>1269</v>
      </c>
      <c r="E379" s="386" t="s">
        <v>1312</v>
      </c>
      <c r="F379" s="1873">
        <v>10</v>
      </c>
      <c r="G379" s="1875" t="s">
        <v>2082</v>
      </c>
      <c r="H379" s="391"/>
      <c r="I379" s="1468">
        <v>0.67</v>
      </c>
      <c r="J379" s="1468">
        <v>8.0399999999999991</v>
      </c>
      <c r="K379" s="1872"/>
      <c r="L379" s="1873"/>
      <c r="M379" s="1873"/>
      <c r="N379" s="1873"/>
      <c r="O379" s="1873"/>
      <c r="P379" s="1873"/>
      <c r="Q379" s="1468"/>
    </row>
    <row r="380" spans="1:17" s="1467" customFormat="1" ht="30.75" customHeight="1">
      <c r="A380" s="1874">
        <v>376</v>
      </c>
      <c r="B380" s="1873">
        <v>376</v>
      </c>
      <c r="C380" s="374" t="s">
        <v>1353</v>
      </c>
      <c r="D380" s="374" t="s">
        <v>1269</v>
      </c>
      <c r="E380" s="386" t="s">
        <v>1312</v>
      </c>
      <c r="F380" s="1873">
        <v>10</v>
      </c>
      <c r="G380" s="1875" t="s">
        <v>2082</v>
      </c>
      <c r="H380" s="391"/>
      <c r="I380" s="1468">
        <v>0.74</v>
      </c>
      <c r="J380" s="1468">
        <v>8.8800000000000008</v>
      </c>
      <c r="K380" s="1872"/>
      <c r="L380" s="1873"/>
      <c r="M380" s="1873"/>
      <c r="N380" s="1873"/>
      <c r="O380" s="1469"/>
      <c r="P380" s="1873"/>
      <c r="Q380" s="1468"/>
    </row>
    <row r="381" spans="1:17" s="1467" customFormat="1" ht="30.75" customHeight="1">
      <c r="A381" s="1874">
        <v>377</v>
      </c>
      <c r="B381" s="1873">
        <v>377</v>
      </c>
      <c r="C381" s="383" t="s">
        <v>1579</v>
      </c>
      <c r="D381" s="1884" t="s">
        <v>1462</v>
      </c>
      <c r="E381" s="383">
        <v>1990</v>
      </c>
      <c r="F381" s="1873">
        <v>10</v>
      </c>
      <c r="G381" s="1875" t="s">
        <v>2083</v>
      </c>
      <c r="H381" s="391">
        <v>44</v>
      </c>
      <c r="I381" s="1468">
        <v>0.85</v>
      </c>
      <c r="J381" s="1468">
        <v>10.199999999999999</v>
      </c>
      <c r="K381" s="1872"/>
      <c r="L381" s="1873"/>
      <c r="M381" s="1873"/>
      <c r="N381" s="1873"/>
      <c r="O381" s="1468"/>
      <c r="P381" s="1873"/>
      <c r="Q381" s="1468"/>
    </row>
    <row r="382" spans="1:17" s="1467" customFormat="1" ht="30.75" customHeight="1">
      <c r="A382" s="1874">
        <v>378</v>
      </c>
      <c r="B382" s="1873">
        <v>378</v>
      </c>
      <c r="C382" s="383" t="s">
        <v>1426</v>
      </c>
      <c r="D382" s="1884" t="s">
        <v>1388</v>
      </c>
      <c r="E382" s="383">
        <v>2008</v>
      </c>
      <c r="F382" s="1873">
        <v>10</v>
      </c>
      <c r="G382" s="1875" t="s">
        <v>2083</v>
      </c>
      <c r="H382" s="391">
        <v>23</v>
      </c>
      <c r="I382" s="1468">
        <v>0.38</v>
      </c>
      <c r="J382" s="1468">
        <v>4.5599999999999996</v>
      </c>
      <c r="K382" s="1872"/>
      <c r="L382" s="1873"/>
      <c r="M382" s="1873"/>
      <c r="N382" s="1873"/>
      <c r="O382" s="1469"/>
      <c r="P382" s="1873"/>
      <c r="Q382" s="1468"/>
    </row>
    <row r="383" spans="1:17" s="1467" customFormat="1" ht="30.75" customHeight="1">
      <c r="A383" s="1874">
        <v>379</v>
      </c>
      <c r="B383" s="1873">
        <v>379</v>
      </c>
      <c r="C383" s="374" t="s">
        <v>1943</v>
      </c>
      <c r="D383" s="1884" t="s">
        <v>1376</v>
      </c>
      <c r="E383" s="383">
        <v>1989</v>
      </c>
      <c r="F383" s="1873">
        <v>10</v>
      </c>
      <c r="G383" s="1875" t="s">
        <v>2083</v>
      </c>
      <c r="H383" s="391">
        <v>34</v>
      </c>
      <c r="I383" s="1468">
        <v>0.61</v>
      </c>
      <c r="J383" s="1468">
        <v>7.32</v>
      </c>
      <c r="K383" s="1872"/>
      <c r="L383" s="1873"/>
      <c r="M383" s="1873"/>
      <c r="N383" s="1873"/>
      <c r="O383" s="1469"/>
      <c r="P383" s="1873"/>
      <c r="Q383" s="1468"/>
    </row>
    <row r="384" spans="1:17" s="1467" customFormat="1" ht="30.75" customHeight="1">
      <c r="A384" s="1874">
        <v>380</v>
      </c>
      <c r="B384" s="1873">
        <v>380</v>
      </c>
      <c r="C384" s="383" t="s">
        <v>1610</v>
      </c>
      <c r="D384" s="1884" t="s">
        <v>1611</v>
      </c>
      <c r="E384" s="383">
        <v>1988</v>
      </c>
      <c r="F384" s="1873">
        <v>10</v>
      </c>
      <c r="G384" s="1875" t="s">
        <v>2083</v>
      </c>
      <c r="H384" s="391">
        <v>27</v>
      </c>
      <c r="I384" s="1468">
        <v>0.54</v>
      </c>
      <c r="J384" s="1468">
        <v>6.48</v>
      </c>
      <c r="K384" s="1872"/>
      <c r="L384" s="1873"/>
      <c r="M384" s="1873"/>
      <c r="N384" s="1883"/>
      <c r="O384" s="1468"/>
      <c r="P384" s="1873"/>
      <c r="Q384" s="1873"/>
    </row>
    <row r="385" spans="1:17" s="1467" customFormat="1" ht="30.75" customHeight="1">
      <c r="A385" s="1874">
        <v>381</v>
      </c>
      <c r="B385" s="1873">
        <v>381</v>
      </c>
      <c r="C385" s="383" t="s">
        <v>1485</v>
      </c>
      <c r="D385" s="1884" t="s">
        <v>1611</v>
      </c>
      <c r="E385" s="383">
        <v>1997</v>
      </c>
      <c r="F385" s="1873">
        <v>10</v>
      </c>
      <c r="G385" s="1875" t="s">
        <v>2083</v>
      </c>
      <c r="H385" s="391">
        <v>23</v>
      </c>
      <c r="I385" s="1468">
        <v>0</v>
      </c>
      <c r="J385" s="1468">
        <v>0</v>
      </c>
      <c r="K385" s="1872"/>
      <c r="L385" s="1873"/>
      <c r="M385" s="1873"/>
      <c r="N385" s="1883"/>
      <c r="O385" s="1469"/>
      <c r="P385" s="1873"/>
      <c r="Q385" s="1873"/>
    </row>
    <row r="386" spans="1:17" s="1467" customFormat="1" ht="30.75" customHeight="1">
      <c r="A386" s="1874">
        <v>382</v>
      </c>
      <c r="B386" s="1873">
        <v>382</v>
      </c>
      <c r="C386" s="383" t="s">
        <v>1482</v>
      </c>
      <c r="D386" s="1884" t="s">
        <v>1612</v>
      </c>
      <c r="E386" s="383">
        <v>1990</v>
      </c>
      <c r="F386" s="1873">
        <v>10</v>
      </c>
      <c r="G386" s="1875" t="s">
        <v>2083</v>
      </c>
      <c r="H386" s="391">
        <v>26</v>
      </c>
      <c r="I386" s="1468">
        <v>0.01</v>
      </c>
      <c r="J386" s="1468">
        <v>0.16</v>
      </c>
      <c r="K386" s="1872"/>
      <c r="L386" s="1873"/>
      <c r="M386" s="1873"/>
      <c r="N386" s="1873"/>
      <c r="O386" s="1468"/>
      <c r="P386" s="1873"/>
      <c r="Q386" s="1873"/>
    </row>
    <row r="387" spans="1:17" s="1467" customFormat="1" ht="30.75" customHeight="1">
      <c r="A387" s="1874">
        <v>383</v>
      </c>
      <c r="B387" s="1873">
        <v>383</v>
      </c>
      <c r="C387" s="383" t="s">
        <v>1482</v>
      </c>
      <c r="D387" s="1884" t="s">
        <v>1612</v>
      </c>
      <c r="E387" s="383">
        <v>1987</v>
      </c>
      <c r="F387" s="1873">
        <v>10</v>
      </c>
      <c r="G387" s="1875" t="s">
        <v>2083</v>
      </c>
      <c r="H387" s="391">
        <v>26</v>
      </c>
      <c r="I387" s="1468">
        <v>0.01</v>
      </c>
      <c r="J387" s="1468">
        <v>0.16</v>
      </c>
      <c r="K387" s="1872"/>
      <c r="L387" s="1873"/>
      <c r="M387" s="1873"/>
      <c r="N387" s="1873"/>
      <c r="O387" s="1873"/>
      <c r="P387" s="1873"/>
      <c r="Q387" s="1873"/>
    </row>
    <row r="388" spans="1:17" s="1467" customFormat="1" ht="30.75" customHeight="1">
      <c r="A388" s="1874">
        <v>384</v>
      </c>
      <c r="B388" s="1873">
        <v>384</v>
      </c>
      <c r="C388" s="383" t="s">
        <v>1339</v>
      </c>
      <c r="D388" s="1884" t="s">
        <v>1612</v>
      </c>
      <c r="E388" s="383">
        <v>1998</v>
      </c>
      <c r="F388" s="1873">
        <v>10</v>
      </c>
      <c r="G388" s="1875" t="s">
        <v>2083</v>
      </c>
      <c r="H388" s="391">
        <v>20</v>
      </c>
      <c r="I388" s="1468">
        <v>0</v>
      </c>
      <c r="J388" s="1468">
        <v>0</v>
      </c>
      <c r="K388" s="1872"/>
      <c r="L388" s="1873"/>
      <c r="M388" s="1873"/>
      <c r="N388" s="1873"/>
      <c r="O388" s="1873"/>
      <c r="P388" s="1873"/>
      <c r="Q388" s="1873"/>
    </row>
    <row r="389" spans="1:17" s="1467" customFormat="1" ht="48.75" customHeight="1">
      <c r="A389" s="1874">
        <v>385</v>
      </c>
      <c r="B389" s="1873">
        <v>385</v>
      </c>
      <c r="C389" s="383" t="s">
        <v>1613</v>
      </c>
      <c r="D389" s="1884" t="s">
        <v>1614</v>
      </c>
      <c r="E389" s="383">
        <v>1991</v>
      </c>
      <c r="F389" s="1873">
        <v>10</v>
      </c>
      <c r="G389" s="1875" t="s">
        <v>2083</v>
      </c>
      <c r="H389" s="391">
        <v>12</v>
      </c>
      <c r="I389" s="1468">
        <v>1.07</v>
      </c>
      <c r="J389" s="1468">
        <v>12.82</v>
      </c>
      <c r="K389" s="1872"/>
      <c r="L389" s="1873"/>
      <c r="M389" s="401"/>
      <c r="N389" s="374"/>
      <c r="O389" s="1468"/>
      <c r="P389" s="1873"/>
      <c r="Q389" s="1873"/>
    </row>
    <row r="390" spans="1:17" s="1467" customFormat="1" ht="30.75" customHeight="1">
      <c r="A390" s="1874">
        <v>386</v>
      </c>
      <c r="B390" s="1873">
        <v>386</v>
      </c>
      <c r="C390" s="383" t="s">
        <v>1615</v>
      </c>
      <c r="D390" s="1884" t="s">
        <v>1616</v>
      </c>
      <c r="E390" s="383">
        <v>2005</v>
      </c>
      <c r="F390" s="1873">
        <v>10</v>
      </c>
      <c r="G390" s="1875" t="s">
        <v>2083</v>
      </c>
      <c r="H390" s="391">
        <v>18</v>
      </c>
      <c r="I390" s="1468">
        <v>0.91</v>
      </c>
      <c r="J390" s="1468">
        <v>10.87</v>
      </c>
      <c r="K390" s="1872"/>
      <c r="L390" s="1873"/>
      <c r="M390" s="1873"/>
      <c r="N390" s="1873"/>
      <c r="O390" s="1468"/>
      <c r="P390" s="1873"/>
      <c r="Q390" s="1468"/>
    </row>
    <row r="391" spans="1:17" s="1467" customFormat="1" ht="30.75" customHeight="1">
      <c r="A391" s="1874">
        <v>387</v>
      </c>
      <c r="B391" s="1873">
        <v>387</v>
      </c>
      <c r="C391" s="383" t="s">
        <v>1476</v>
      </c>
      <c r="D391" s="1884" t="s">
        <v>1616</v>
      </c>
      <c r="E391" s="383">
        <v>1996</v>
      </c>
      <c r="F391" s="1873">
        <v>10</v>
      </c>
      <c r="G391" s="1875" t="s">
        <v>2083</v>
      </c>
      <c r="H391" s="391">
        <v>10</v>
      </c>
      <c r="I391" s="1468">
        <v>0.01</v>
      </c>
      <c r="J391" s="1468">
        <v>0.16</v>
      </c>
      <c r="K391" s="1872"/>
      <c r="L391" s="1873"/>
      <c r="M391" s="1873"/>
      <c r="N391" s="1873"/>
      <c r="O391" s="1468"/>
      <c r="P391" s="1873"/>
      <c r="Q391" s="1873"/>
    </row>
    <row r="392" spans="1:17" s="1467" customFormat="1" ht="30.75" customHeight="1">
      <c r="A392" s="1874">
        <v>388</v>
      </c>
      <c r="B392" s="1873">
        <v>388</v>
      </c>
      <c r="C392" s="383" t="s">
        <v>1527</v>
      </c>
      <c r="D392" s="1884" t="s">
        <v>1617</v>
      </c>
      <c r="E392" s="383">
        <v>1999</v>
      </c>
      <c r="F392" s="1873">
        <v>10</v>
      </c>
      <c r="G392" s="1875" t="s">
        <v>2083</v>
      </c>
      <c r="H392" s="391">
        <v>20</v>
      </c>
      <c r="I392" s="1468">
        <v>0.01</v>
      </c>
      <c r="J392" s="1468">
        <v>0.16</v>
      </c>
      <c r="K392" s="1872"/>
      <c r="L392" s="1873"/>
      <c r="M392" s="1873"/>
      <c r="N392" s="1873"/>
      <c r="O392" s="1468"/>
      <c r="P392" s="1873"/>
      <c r="Q392" s="1873"/>
    </row>
    <row r="393" spans="1:17" s="1467" customFormat="1" ht="30.75" customHeight="1">
      <c r="A393" s="1874">
        <v>389</v>
      </c>
      <c r="B393" s="1873">
        <v>389</v>
      </c>
      <c r="C393" s="383" t="s">
        <v>1527</v>
      </c>
      <c r="D393" s="1884" t="s">
        <v>1618</v>
      </c>
      <c r="E393" s="383">
        <v>2000</v>
      </c>
      <c r="F393" s="1873">
        <v>10</v>
      </c>
      <c r="G393" s="1875" t="s">
        <v>2083</v>
      </c>
      <c r="H393" s="391">
        <v>20</v>
      </c>
      <c r="I393" s="1468">
        <v>0.01</v>
      </c>
      <c r="J393" s="1468">
        <v>0.16</v>
      </c>
      <c r="K393" s="1872"/>
      <c r="L393" s="1873"/>
      <c r="M393" s="1873"/>
      <c r="N393" s="1873"/>
      <c r="O393" s="1468"/>
      <c r="P393" s="1873"/>
      <c r="Q393" s="1873"/>
    </row>
    <row r="394" spans="1:17" s="1467" customFormat="1" ht="30.75" customHeight="1">
      <c r="A394" s="1874">
        <v>390</v>
      </c>
      <c r="B394" s="1873">
        <v>390</v>
      </c>
      <c r="C394" s="383" t="s">
        <v>1365</v>
      </c>
      <c r="D394" s="1884" t="s">
        <v>1619</v>
      </c>
      <c r="E394" s="383">
        <v>1998</v>
      </c>
      <c r="F394" s="1873">
        <v>10</v>
      </c>
      <c r="G394" s="1875" t="s">
        <v>2083</v>
      </c>
      <c r="H394" s="391">
        <v>19</v>
      </c>
      <c r="I394" s="1468">
        <v>0.01</v>
      </c>
      <c r="J394" s="1468">
        <v>0.16</v>
      </c>
      <c r="K394" s="1872"/>
      <c r="L394" s="1873"/>
      <c r="M394" s="1873"/>
      <c r="N394" s="1873"/>
      <c r="O394" s="1468"/>
      <c r="P394" s="1873"/>
      <c r="Q394" s="1873"/>
    </row>
    <row r="395" spans="1:17" s="1467" customFormat="1" ht="30.75" customHeight="1">
      <c r="A395" s="1874">
        <v>391</v>
      </c>
      <c r="B395" s="1873">
        <v>391</v>
      </c>
      <c r="C395" s="383" t="s">
        <v>1365</v>
      </c>
      <c r="D395" s="1884" t="s">
        <v>1388</v>
      </c>
      <c r="E395" s="383">
        <v>1999</v>
      </c>
      <c r="F395" s="1873">
        <v>10</v>
      </c>
      <c r="G395" s="1875" t="s">
        <v>2083</v>
      </c>
      <c r="H395" s="391">
        <v>19</v>
      </c>
      <c r="I395" s="1468">
        <v>0</v>
      </c>
      <c r="J395" s="1468">
        <v>0</v>
      </c>
      <c r="K395" s="1872"/>
      <c r="L395" s="1873"/>
      <c r="M395" s="1883"/>
      <c r="N395" s="1883"/>
      <c r="O395" s="1468"/>
      <c r="P395" s="1873"/>
      <c r="Q395" s="1873"/>
    </row>
    <row r="396" spans="1:17" s="1467" customFormat="1" ht="30.75" customHeight="1">
      <c r="A396" s="1874">
        <v>392</v>
      </c>
      <c r="B396" s="1873">
        <v>392</v>
      </c>
      <c r="C396" s="383" t="s">
        <v>1417</v>
      </c>
      <c r="D396" s="1884" t="s">
        <v>1388</v>
      </c>
      <c r="E396" s="383">
        <v>1992</v>
      </c>
      <c r="F396" s="1873">
        <v>10</v>
      </c>
      <c r="G396" s="1875" t="s">
        <v>2083</v>
      </c>
      <c r="H396" s="391">
        <v>33</v>
      </c>
      <c r="I396" s="1468">
        <v>0</v>
      </c>
      <c r="J396" s="1468">
        <v>0</v>
      </c>
      <c r="K396" s="1872"/>
      <c r="L396" s="1873"/>
      <c r="M396" s="1873"/>
      <c r="N396" s="1873"/>
      <c r="O396" s="1468"/>
      <c r="P396" s="1873"/>
      <c r="Q396" s="1873"/>
    </row>
    <row r="397" spans="1:17" s="1467" customFormat="1" ht="30.75" customHeight="1">
      <c r="A397" s="1874">
        <v>393</v>
      </c>
      <c r="B397" s="1873">
        <v>393</v>
      </c>
      <c r="C397" s="383" t="s">
        <v>1620</v>
      </c>
      <c r="D397" s="1884" t="s">
        <v>1388</v>
      </c>
      <c r="E397" s="383">
        <v>1974</v>
      </c>
      <c r="F397" s="1873">
        <v>10</v>
      </c>
      <c r="G397" s="1875" t="s">
        <v>2083</v>
      </c>
      <c r="H397" s="391">
        <v>29</v>
      </c>
      <c r="I397" s="1468">
        <v>0.01</v>
      </c>
      <c r="J397" s="1468">
        <v>0.16</v>
      </c>
      <c r="K397" s="1872"/>
      <c r="L397" s="1873"/>
      <c r="M397" s="1873"/>
      <c r="N397" s="1873"/>
      <c r="O397" s="1873"/>
      <c r="P397" s="1873"/>
      <c r="Q397" s="1873"/>
    </row>
    <row r="398" spans="1:17" s="1467" customFormat="1" ht="30.75" customHeight="1">
      <c r="A398" s="1874">
        <v>394</v>
      </c>
      <c r="B398" s="1873">
        <v>394</v>
      </c>
      <c r="C398" s="383" t="s">
        <v>1350</v>
      </c>
      <c r="D398" s="1884" t="s">
        <v>1388</v>
      </c>
      <c r="E398" s="383">
        <v>1983</v>
      </c>
      <c r="F398" s="1873">
        <v>10</v>
      </c>
      <c r="G398" s="1875" t="s">
        <v>2083</v>
      </c>
      <c r="H398" s="391"/>
      <c r="I398" s="1468">
        <v>0.01</v>
      </c>
      <c r="J398" s="1468">
        <v>0.16</v>
      </c>
      <c r="K398" s="1872"/>
      <c r="L398" s="1873"/>
      <c r="M398" s="1873"/>
      <c r="N398" s="1873"/>
      <c r="O398" s="1873"/>
      <c r="P398" s="1873"/>
      <c r="Q398" s="1873"/>
    </row>
    <row r="399" spans="1:17" s="1467" customFormat="1" ht="30.75" customHeight="1">
      <c r="A399" s="1874">
        <v>395</v>
      </c>
      <c r="B399" s="1873">
        <v>395</v>
      </c>
      <c r="C399" s="383" t="s">
        <v>1353</v>
      </c>
      <c r="D399" s="1884" t="s">
        <v>1621</v>
      </c>
      <c r="E399" s="383">
        <v>1988</v>
      </c>
      <c r="F399" s="1873">
        <v>10</v>
      </c>
      <c r="G399" s="1875" t="s">
        <v>2083</v>
      </c>
      <c r="H399" s="391"/>
      <c r="I399" s="1468">
        <v>0.01</v>
      </c>
      <c r="J399" s="1468">
        <v>0.16</v>
      </c>
      <c r="K399" s="1872"/>
      <c r="L399" s="1873"/>
      <c r="M399" s="1873"/>
      <c r="N399" s="1873"/>
      <c r="O399" s="1873"/>
      <c r="P399" s="1873"/>
      <c r="Q399" s="1873"/>
    </row>
    <row r="400" spans="1:17" s="1467" customFormat="1" ht="30.75" customHeight="1">
      <c r="A400" s="1874">
        <v>396</v>
      </c>
      <c r="B400" s="1873">
        <v>396</v>
      </c>
      <c r="C400" s="383" t="s">
        <v>1373</v>
      </c>
      <c r="D400" s="1873" t="s">
        <v>1359</v>
      </c>
      <c r="E400" s="383">
        <v>1981</v>
      </c>
      <c r="F400" s="1873">
        <v>10</v>
      </c>
      <c r="G400" s="1875" t="s">
        <v>2083</v>
      </c>
      <c r="H400" s="391"/>
      <c r="I400" s="1468">
        <v>0.01</v>
      </c>
      <c r="J400" s="1468">
        <v>0.16</v>
      </c>
      <c r="K400" s="1872"/>
      <c r="L400" s="1873"/>
      <c r="M400" s="1873"/>
      <c r="N400" s="1873"/>
      <c r="O400" s="1873"/>
      <c r="P400" s="1873"/>
      <c r="Q400" s="1468"/>
    </row>
    <row r="401" spans="1:17" s="1467" customFormat="1" ht="30.75" customHeight="1">
      <c r="A401" s="1874">
        <v>397</v>
      </c>
      <c r="B401" s="1873">
        <v>397</v>
      </c>
      <c r="C401" s="383" t="s">
        <v>1376</v>
      </c>
      <c r="D401" s="1873" t="s">
        <v>1357</v>
      </c>
      <c r="E401" s="383">
        <v>1988</v>
      </c>
      <c r="F401" s="1873">
        <v>10</v>
      </c>
      <c r="G401" s="1875" t="s">
        <v>2083</v>
      </c>
      <c r="H401" s="391"/>
      <c r="I401" s="1468">
        <v>0.28000000000000003</v>
      </c>
      <c r="J401" s="1468">
        <v>3.41</v>
      </c>
      <c r="K401" s="1872"/>
      <c r="L401" s="1873"/>
      <c r="M401" s="1873"/>
      <c r="N401" s="1873"/>
      <c r="O401" s="1469"/>
      <c r="P401" s="1873"/>
      <c r="Q401" s="1468"/>
    </row>
    <row r="402" spans="1:17" s="1467" customFormat="1" ht="30.75" customHeight="1">
      <c r="A402" s="1874">
        <v>398</v>
      </c>
      <c r="B402" s="1873">
        <v>398</v>
      </c>
      <c r="C402" s="374" t="s">
        <v>1622</v>
      </c>
      <c r="D402" s="374" t="s">
        <v>1623</v>
      </c>
      <c r="E402" s="386" t="s">
        <v>1309</v>
      </c>
      <c r="F402" s="1873">
        <v>10</v>
      </c>
      <c r="G402" s="1875" t="s">
        <v>2084</v>
      </c>
      <c r="H402" s="391">
        <v>35</v>
      </c>
      <c r="I402" s="1468">
        <v>0.01</v>
      </c>
      <c r="J402" s="1468">
        <v>0.16</v>
      </c>
      <c r="K402" s="1872"/>
      <c r="L402" s="1873"/>
      <c r="M402" s="1873"/>
      <c r="N402" s="1873"/>
      <c r="O402" s="1468"/>
      <c r="P402" s="1873"/>
      <c r="Q402" s="1468"/>
    </row>
    <row r="403" spans="1:17" s="1467" customFormat="1" ht="30.75" customHeight="1">
      <c r="A403" s="1874">
        <v>399</v>
      </c>
      <c r="B403" s="1873">
        <v>399</v>
      </c>
      <c r="C403" s="374" t="s">
        <v>1410</v>
      </c>
      <c r="D403" s="374" t="s">
        <v>1623</v>
      </c>
      <c r="E403" s="386" t="s">
        <v>1317</v>
      </c>
      <c r="F403" s="1873">
        <v>10</v>
      </c>
      <c r="G403" s="1875" t="s">
        <v>2084</v>
      </c>
      <c r="H403" s="391">
        <v>35</v>
      </c>
      <c r="I403" s="1468">
        <v>0.01</v>
      </c>
      <c r="J403" s="1468">
        <v>0.16</v>
      </c>
      <c r="K403" s="1872"/>
      <c r="L403" s="1873"/>
      <c r="M403" s="1873"/>
      <c r="N403" s="1873"/>
      <c r="O403" s="1469"/>
      <c r="P403" s="1873"/>
      <c r="Q403" s="1468"/>
    </row>
    <row r="404" spans="1:17" s="1467" customFormat="1" ht="30.75" customHeight="1">
      <c r="A404" s="1874">
        <v>400</v>
      </c>
      <c r="B404" s="1873">
        <v>400</v>
      </c>
      <c r="C404" s="374" t="s">
        <v>1624</v>
      </c>
      <c r="D404" s="374" t="s">
        <v>1623</v>
      </c>
      <c r="E404" s="386" t="s">
        <v>1309</v>
      </c>
      <c r="F404" s="1873">
        <v>10</v>
      </c>
      <c r="G404" s="1875" t="s">
        <v>2084</v>
      </c>
      <c r="H404" s="391">
        <v>44</v>
      </c>
      <c r="I404" s="1468">
        <v>5.87</v>
      </c>
      <c r="J404" s="1468">
        <v>70.39</v>
      </c>
      <c r="K404" s="1872"/>
      <c r="L404" s="1873"/>
      <c r="M404" s="1873"/>
      <c r="N404" s="1873"/>
      <c r="O404" s="1469"/>
      <c r="P404" s="1873"/>
      <c r="Q404" s="1468"/>
    </row>
    <row r="405" spans="1:17" s="1467" customFormat="1" ht="30.75" customHeight="1">
      <c r="A405" s="1874">
        <v>401</v>
      </c>
      <c r="B405" s="1873">
        <v>401</v>
      </c>
      <c r="C405" s="374" t="s">
        <v>1318</v>
      </c>
      <c r="D405" s="374" t="s">
        <v>1623</v>
      </c>
      <c r="E405" s="386" t="s">
        <v>1625</v>
      </c>
      <c r="F405" s="1873">
        <v>10</v>
      </c>
      <c r="G405" s="1875" t="s">
        <v>2084</v>
      </c>
      <c r="H405" s="391">
        <v>34</v>
      </c>
      <c r="I405" s="1468">
        <v>0.1</v>
      </c>
      <c r="J405" s="1468">
        <v>1.2</v>
      </c>
      <c r="K405" s="1872"/>
      <c r="L405" s="1873"/>
      <c r="M405" s="1873"/>
      <c r="N405" s="1873"/>
      <c r="O405" s="1468"/>
      <c r="P405" s="1873"/>
      <c r="Q405" s="1873"/>
    </row>
    <row r="406" spans="1:17" s="1467" customFormat="1" ht="30.75" customHeight="1">
      <c r="A406" s="1874">
        <v>402</v>
      </c>
      <c r="B406" s="1873">
        <v>402</v>
      </c>
      <c r="C406" s="374" t="s">
        <v>1310</v>
      </c>
      <c r="D406" s="374" t="s">
        <v>1623</v>
      </c>
      <c r="E406" s="386" t="s">
        <v>1332</v>
      </c>
      <c r="F406" s="1873">
        <v>10</v>
      </c>
      <c r="G406" s="1875" t="s">
        <v>2084</v>
      </c>
      <c r="H406" s="391">
        <v>32</v>
      </c>
      <c r="I406" s="1468">
        <v>0.01</v>
      </c>
      <c r="J406" s="1468">
        <v>0.16</v>
      </c>
      <c r="K406" s="1872"/>
      <c r="L406" s="1873"/>
      <c r="M406" s="1873"/>
      <c r="N406" s="1873"/>
      <c r="O406" s="1469"/>
      <c r="P406" s="1873"/>
      <c r="Q406" s="1873"/>
    </row>
    <row r="407" spans="1:17" s="1467" customFormat="1" ht="30.75" customHeight="1">
      <c r="A407" s="1874">
        <v>403</v>
      </c>
      <c r="B407" s="1873">
        <v>403</v>
      </c>
      <c r="C407" s="374" t="s">
        <v>1310</v>
      </c>
      <c r="D407" s="374" t="s">
        <v>1623</v>
      </c>
      <c r="E407" s="386" t="s">
        <v>1312</v>
      </c>
      <c r="F407" s="1873">
        <v>10</v>
      </c>
      <c r="G407" s="1875" t="s">
        <v>2084</v>
      </c>
      <c r="H407" s="391">
        <v>32</v>
      </c>
      <c r="I407" s="1468">
        <v>0.02</v>
      </c>
      <c r="J407" s="1468">
        <v>0.27</v>
      </c>
      <c r="K407" s="1872"/>
      <c r="L407" s="1873"/>
      <c r="M407" s="1873"/>
      <c r="N407" s="1873"/>
      <c r="O407" s="1468"/>
      <c r="P407" s="1873"/>
      <c r="Q407" s="1873"/>
    </row>
    <row r="408" spans="1:17" s="1467" customFormat="1" ht="30.75" customHeight="1">
      <c r="A408" s="1874">
        <v>404</v>
      </c>
      <c r="B408" s="1873">
        <v>404</v>
      </c>
      <c r="C408" s="374" t="s">
        <v>1626</v>
      </c>
      <c r="D408" s="374" t="s">
        <v>1687</v>
      </c>
      <c r="E408" s="386" t="s">
        <v>1314</v>
      </c>
      <c r="F408" s="1873">
        <v>10</v>
      </c>
      <c r="G408" s="1875" t="s">
        <v>2084</v>
      </c>
      <c r="H408" s="391">
        <v>44</v>
      </c>
      <c r="I408" s="1468">
        <v>0.01</v>
      </c>
      <c r="J408" s="1468">
        <v>0.16</v>
      </c>
      <c r="K408" s="1872"/>
      <c r="L408" s="1873"/>
      <c r="M408" s="1873"/>
      <c r="N408" s="1873"/>
      <c r="O408" s="1873"/>
      <c r="P408" s="1873"/>
      <c r="Q408" s="1873"/>
    </row>
    <row r="409" spans="1:17" s="1467" customFormat="1" ht="30.75" customHeight="1">
      <c r="A409" s="1874">
        <v>405</v>
      </c>
      <c r="B409" s="1873">
        <v>405</v>
      </c>
      <c r="C409" s="374" t="s">
        <v>1627</v>
      </c>
      <c r="D409" s="374" t="s">
        <v>1628</v>
      </c>
      <c r="E409" s="386" t="s">
        <v>1312</v>
      </c>
      <c r="F409" s="1873">
        <v>10</v>
      </c>
      <c r="G409" s="1875" t="s">
        <v>2084</v>
      </c>
      <c r="H409" s="391">
        <v>34</v>
      </c>
      <c r="I409" s="1468">
        <v>0</v>
      </c>
      <c r="J409" s="1468">
        <v>0</v>
      </c>
      <c r="K409" s="1872"/>
      <c r="L409" s="1873"/>
      <c r="M409" s="1873"/>
      <c r="N409" s="1873"/>
      <c r="O409" s="1873"/>
      <c r="P409" s="1873"/>
      <c r="Q409" s="1873"/>
    </row>
    <row r="410" spans="1:17" s="1467" customFormat="1" ht="30.75" customHeight="1">
      <c r="A410" s="1874">
        <v>406</v>
      </c>
      <c r="B410" s="1873">
        <v>406</v>
      </c>
      <c r="C410" s="374" t="s">
        <v>1629</v>
      </c>
      <c r="D410" s="374" t="s">
        <v>2323</v>
      </c>
      <c r="E410" s="386" t="s">
        <v>1630</v>
      </c>
      <c r="F410" s="1873">
        <v>10</v>
      </c>
      <c r="G410" s="1875" t="s">
        <v>2084</v>
      </c>
      <c r="H410" s="391">
        <v>34</v>
      </c>
      <c r="I410" s="1468">
        <v>0.09</v>
      </c>
      <c r="J410" s="1468">
        <v>1.1299999999999999</v>
      </c>
      <c r="K410" s="1872"/>
      <c r="L410" s="1873"/>
      <c r="M410" s="1873"/>
      <c r="N410" s="1873"/>
      <c r="O410" s="1873"/>
      <c r="P410" s="1873"/>
      <c r="Q410" s="1873"/>
    </row>
    <row r="411" spans="1:17" s="1467" customFormat="1" ht="30.75" customHeight="1">
      <c r="A411" s="1874">
        <v>407</v>
      </c>
      <c r="B411" s="1873">
        <v>407</v>
      </c>
      <c r="C411" s="374" t="s">
        <v>1631</v>
      </c>
      <c r="D411" s="374" t="s">
        <v>1397</v>
      </c>
      <c r="E411" s="386" t="s">
        <v>1309</v>
      </c>
      <c r="F411" s="1873">
        <v>10</v>
      </c>
      <c r="G411" s="1875" t="s">
        <v>2084</v>
      </c>
      <c r="H411" s="391">
        <v>27</v>
      </c>
      <c r="I411" s="1468">
        <v>3.75</v>
      </c>
      <c r="J411" s="1468">
        <v>45.05</v>
      </c>
      <c r="K411" s="1872"/>
      <c r="L411" s="1873"/>
      <c r="M411" s="1873"/>
      <c r="N411" s="1873"/>
      <c r="O411" s="1873"/>
      <c r="P411" s="1873"/>
      <c r="Q411" s="1873"/>
    </row>
    <row r="412" spans="1:17" s="1467" customFormat="1" ht="30.75" customHeight="1">
      <c r="A412" s="1874">
        <v>408</v>
      </c>
      <c r="B412" s="1873">
        <v>408</v>
      </c>
      <c r="C412" s="374" t="s">
        <v>1632</v>
      </c>
      <c r="D412" s="374" t="s">
        <v>1802</v>
      </c>
      <c r="E412" s="386" t="s">
        <v>1312</v>
      </c>
      <c r="F412" s="1873">
        <v>10</v>
      </c>
      <c r="G412" s="1875" t="s">
        <v>2084</v>
      </c>
      <c r="H412" s="391">
        <v>42</v>
      </c>
      <c r="I412" s="1468">
        <v>0.1</v>
      </c>
      <c r="J412" s="1468">
        <v>1.17</v>
      </c>
      <c r="K412" s="1872"/>
      <c r="L412" s="1873"/>
      <c r="M412" s="1873"/>
      <c r="N412" s="1873"/>
      <c r="O412" s="1873"/>
      <c r="P412" s="1873"/>
      <c r="Q412" s="1873"/>
    </row>
    <row r="413" spans="1:17" s="1467" customFormat="1" ht="30.75" customHeight="1">
      <c r="A413" s="1874">
        <v>409</v>
      </c>
      <c r="B413" s="1873">
        <v>409</v>
      </c>
      <c r="C413" s="1473" t="s">
        <v>1633</v>
      </c>
      <c r="D413" s="374" t="s">
        <v>1388</v>
      </c>
      <c r="E413" s="386" t="s">
        <v>1363</v>
      </c>
      <c r="F413" s="1873">
        <v>10</v>
      </c>
      <c r="G413" s="1875" t="s">
        <v>2084</v>
      </c>
      <c r="H413" s="1472">
        <v>24</v>
      </c>
      <c r="I413" s="1468">
        <v>0.01</v>
      </c>
      <c r="J413" s="1468">
        <v>0.16</v>
      </c>
      <c r="K413" s="1872"/>
      <c r="L413" s="1873"/>
      <c r="M413" s="1873"/>
      <c r="N413" s="1873"/>
      <c r="O413" s="1468"/>
      <c r="P413" s="1873"/>
      <c r="Q413" s="1873"/>
    </row>
    <row r="414" spans="1:17" s="1467" customFormat="1" ht="30.75" customHeight="1">
      <c r="A414" s="1874">
        <v>410</v>
      </c>
      <c r="B414" s="1873">
        <v>410</v>
      </c>
      <c r="C414" s="1473" t="s">
        <v>1339</v>
      </c>
      <c r="D414" s="374" t="s">
        <v>1540</v>
      </c>
      <c r="E414" s="386" t="s">
        <v>1337</v>
      </c>
      <c r="F414" s="1873">
        <v>10</v>
      </c>
      <c r="G414" s="1875" t="s">
        <v>2084</v>
      </c>
      <c r="H414" s="1472">
        <v>17</v>
      </c>
      <c r="I414" s="1468">
        <v>0</v>
      </c>
      <c r="J414" s="1468">
        <v>0</v>
      </c>
      <c r="K414" s="1872"/>
      <c r="L414" s="1873"/>
      <c r="M414" s="1873"/>
      <c r="N414" s="1873"/>
      <c r="O414" s="1873"/>
      <c r="P414" s="1873"/>
      <c r="Q414" s="1873"/>
    </row>
    <row r="415" spans="1:17" s="1467" customFormat="1" ht="30.75" customHeight="1">
      <c r="A415" s="1874">
        <v>411</v>
      </c>
      <c r="B415" s="1873">
        <v>411</v>
      </c>
      <c r="C415" s="374" t="s">
        <v>1634</v>
      </c>
      <c r="D415" s="374" t="s">
        <v>2326</v>
      </c>
      <c r="E415" s="386" t="s">
        <v>1309</v>
      </c>
      <c r="F415" s="1873">
        <v>10</v>
      </c>
      <c r="G415" s="1875" t="s">
        <v>2084</v>
      </c>
      <c r="H415" s="391">
        <v>39</v>
      </c>
      <c r="I415" s="1468">
        <v>0.01</v>
      </c>
      <c r="J415" s="1468">
        <v>0.16</v>
      </c>
      <c r="K415" s="1872"/>
      <c r="L415" s="1873"/>
      <c r="M415" s="1873"/>
      <c r="N415" s="1873"/>
      <c r="O415" s="1873"/>
      <c r="P415" s="1873"/>
      <c r="Q415" s="1873"/>
    </row>
    <row r="416" spans="1:17" s="1467" customFormat="1" ht="30.75" customHeight="1">
      <c r="A416" s="1874">
        <v>412</v>
      </c>
      <c r="B416" s="1873">
        <v>412</v>
      </c>
      <c r="C416" s="374" t="s">
        <v>1358</v>
      </c>
      <c r="D416" s="374" t="s">
        <v>1397</v>
      </c>
      <c r="E416" s="386" t="s">
        <v>1284</v>
      </c>
      <c r="F416" s="1873">
        <v>10</v>
      </c>
      <c r="G416" s="1875" t="s">
        <v>2084</v>
      </c>
      <c r="H416" s="391">
        <v>31</v>
      </c>
      <c r="I416" s="1468">
        <v>0.28000000000000003</v>
      </c>
      <c r="J416" s="1468">
        <v>3.39</v>
      </c>
      <c r="K416" s="1872"/>
      <c r="L416" s="1873"/>
      <c r="M416" s="1873"/>
      <c r="N416" s="1873"/>
      <c r="O416" s="1873"/>
      <c r="P416" s="1873"/>
      <c r="Q416" s="1873"/>
    </row>
    <row r="417" spans="1:17" s="1467" customFormat="1" ht="30.75" customHeight="1">
      <c r="A417" s="1874">
        <v>413</v>
      </c>
      <c r="B417" s="1873">
        <v>413</v>
      </c>
      <c r="C417" s="374" t="s">
        <v>1485</v>
      </c>
      <c r="D417" s="374" t="s">
        <v>1635</v>
      </c>
      <c r="E417" s="386" t="s">
        <v>1636</v>
      </c>
      <c r="F417" s="1873">
        <v>10</v>
      </c>
      <c r="G417" s="1875" t="s">
        <v>2084</v>
      </c>
      <c r="H417" s="391">
        <v>19</v>
      </c>
      <c r="I417" s="1468">
        <v>0.01</v>
      </c>
      <c r="J417" s="1468">
        <v>0.16</v>
      </c>
      <c r="K417" s="1872"/>
      <c r="L417" s="1873"/>
      <c r="M417" s="1873"/>
      <c r="N417" s="1873"/>
      <c r="O417" s="1873"/>
      <c r="P417" s="1873"/>
      <c r="Q417" s="1873"/>
    </row>
    <row r="418" spans="1:17" s="1467" customFormat="1" ht="30.75" customHeight="1">
      <c r="A418" s="1874">
        <v>414</v>
      </c>
      <c r="B418" s="1873">
        <v>414</v>
      </c>
      <c r="C418" s="374" t="s">
        <v>1637</v>
      </c>
      <c r="D418" s="374" t="s">
        <v>1397</v>
      </c>
      <c r="E418" s="386" t="s">
        <v>1309</v>
      </c>
      <c r="F418" s="1873">
        <v>10</v>
      </c>
      <c r="G418" s="1875" t="s">
        <v>2084</v>
      </c>
      <c r="H418" s="391">
        <v>20</v>
      </c>
      <c r="I418" s="1468">
        <v>0</v>
      </c>
      <c r="J418" s="1468">
        <v>0</v>
      </c>
      <c r="K418" s="1872"/>
      <c r="L418" s="1873"/>
      <c r="M418" s="1873"/>
      <c r="N418" s="1873"/>
      <c r="O418" s="1873"/>
      <c r="P418" s="1873"/>
      <c r="Q418" s="1873"/>
    </row>
    <row r="419" spans="1:17" s="1467" customFormat="1" ht="30.75" customHeight="1">
      <c r="A419" s="1874">
        <v>415</v>
      </c>
      <c r="B419" s="1873">
        <v>415</v>
      </c>
      <c r="C419" s="374" t="s">
        <v>1485</v>
      </c>
      <c r="D419" s="374" t="s">
        <v>1397</v>
      </c>
      <c r="E419" s="386" t="s">
        <v>1636</v>
      </c>
      <c r="F419" s="1873">
        <v>10</v>
      </c>
      <c r="G419" s="1875" t="s">
        <v>2084</v>
      </c>
      <c r="H419" s="391">
        <v>19</v>
      </c>
      <c r="I419" s="1468">
        <v>0.01</v>
      </c>
      <c r="J419" s="1468">
        <v>0.16</v>
      </c>
      <c r="K419" s="1872"/>
      <c r="L419" s="1873"/>
      <c r="M419" s="1873"/>
      <c r="N419" s="1873"/>
      <c r="O419" s="1873"/>
      <c r="P419" s="1873"/>
      <c r="Q419" s="1873"/>
    </row>
    <row r="420" spans="1:17" s="1467" customFormat="1" ht="30.75" customHeight="1">
      <c r="A420" s="1874">
        <v>416</v>
      </c>
      <c r="B420" s="1873">
        <v>416</v>
      </c>
      <c r="C420" s="374" t="s">
        <v>1485</v>
      </c>
      <c r="D420" s="374" t="s">
        <v>1397</v>
      </c>
      <c r="E420" s="386" t="s">
        <v>1636</v>
      </c>
      <c r="F420" s="1873">
        <v>10</v>
      </c>
      <c r="G420" s="1875" t="s">
        <v>2084</v>
      </c>
      <c r="H420" s="391">
        <v>19</v>
      </c>
      <c r="I420" s="1468">
        <v>0.01</v>
      </c>
      <c r="J420" s="1468">
        <v>0.16</v>
      </c>
      <c r="K420" s="1872"/>
      <c r="L420" s="1873"/>
      <c r="M420" s="1873"/>
      <c r="N420" s="1873"/>
      <c r="O420" s="1873"/>
      <c r="P420" s="1873"/>
      <c r="Q420" s="1873"/>
    </row>
    <row r="421" spans="1:17" s="1467" customFormat="1" ht="30.75" customHeight="1">
      <c r="A421" s="1874">
        <v>417</v>
      </c>
      <c r="B421" s="1873">
        <v>417</v>
      </c>
      <c r="C421" s="374" t="s">
        <v>1638</v>
      </c>
      <c r="D421" s="374" t="s">
        <v>1397</v>
      </c>
      <c r="E421" s="386" t="s">
        <v>1363</v>
      </c>
      <c r="F421" s="1873">
        <v>10</v>
      </c>
      <c r="G421" s="1875" t="s">
        <v>2084</v>
      </c>
      <c r="H421" s="391">
        <v>20</v>
      </c>
      <c r="I421" s="1468">
        <v>1.47</v>
      </c>
      <c r="J421" s="1468">
        <v>17.579999999999998</v>
      </c>
      <c r="K421" s="1872"/>
      <c r="L421" s="1873"/>
      <c r="M421" s="1873"/>
      <c r="N421" s="1873"/>
      <c r="O421" s="1873"/>
      <c r="P421" s="1873"/>
      <c r="Q421" s="1873"/>
    </row>
    <row r="422" spans="1:17" s="1471" customFormat="1" ht="30.75" customHeight="1">
      <c r="A422" s="1470">
        <v>418</v>
      </c>
      <c r="B422" s="1873">
        <v>418</v>
      </c>
      <c r="C422" s="374" t="s">
        <v>1482</v>
      </c>
      <c r="D422" s="1873" t="s">
        <v>1388</v>
      </c>
      <c r="E422" s="386" t="s">
        <v>1312</v>
      </c>
      <c r="F422" s="1873">
        <v>10</v>
      </c>
      <c r="G422" s="1875" t="s">
        <v>2084</v>
      </c>
      <c r="H422" s="391">
        <v>27</v>
      </c>
      <c r="I422" s="1468">
        <v>0</v>
      </c>
      <c r="J422" s="1468">
        <v>0</v>
      </c>
      <c r="K422" s="1872"/>
      <c r="L422" s="1873"/>
      <c r="M422" s="1873"/>
      <c r="N422" s="1873"/>
      <c r="O422" s="1469"/>
      <c r="P422" s="1873"/>
      <c r="Q422" s="1873"/>
    </row>
    <row r="423" spans="1:17" s="1467" customFormat="1" ht="30.75" customHeight="1">
      <c r="A423" s="1874">
        <v>419</v>
      </c>
      <c r="B423" s="1873">
        <v>419</v>
      </c>
      <c r="C423" s="374" t="s">
        <v>1482</v>
      </c>
      <c r="D423" s="1873" t="s">
        <v>1388</v>
      </c>
      <c r="E423" s="386" t="s">
        <v>1284</v>
      </c>
      <c r="F423" s="1873">
        <v>10</v>
      </c>
      <c r="G423" s="1875" t="s">
        <v>2084</v>
      </c>
      <c r="H423" s="391">
        <v>27</v>
      </c>
      <c r="I423" s="1468">
        <v>0.75</v>
      </c>
      <c r="J423" s="1468">
        <v>8.9600000000000009</v>
      </c>
      <c r="K423" s="1872"/>
      <c r="L423" s="1873"/>
      <c r="M423" s="1873"/>
      <c r="N423" s="1873"/>
      <c r="O423" s="1873"/>
      <c r="P423" s="1873"/>
      <c r="Q423" s="1873"/>
    </row>
    <row r="424" spans="1:17" s="1467" customFormat="1" ht="30.75" customHeight="1">
      <c r="A424" s="1874">
        <v>420</v>
      </c>
      <c r="B424" s="1873">
        <v>420</v>
      </c>
      <c r="C424" s="374" t="s">
        <v>1639</v>
      </c>
      <c r="D424" s="1873" t="s">
        <v>1640</v>
      </c>
      <c r="E424" s="386" t="s">
        <v>1325</v>
      </c>
      <c r="F424" s="1873">
        <v>10</v>
      </c>
      <c r="G424" s="1875" t="s">
        <v>2084</v>
      </c>
      <c r="H424" s="391">
        <v>20</v>
      </c>
      <c r="I424" s="1468">
        <v>0.01</v>
      </c>
      <c r="J424" s="1468">
        <v>0.16</v>
      </c>
      <c r="K424" s="1872"/>
      <c r="L424" s="1873"/>
      <c r="M424" s="1873"/>
      <c r="N424" s="1873"/>
      <c r="O424" s="1873"/>
      <c r="P424" s="1873"/>
      <c r="Q424" s="1873"/>
    </row>
    <row r="425" spans="1:17" s="1467" customFormat="1" ht="30.75" customHeight="1">
      <c r="A425" s="1874">
        <v>421</v>
      </c>
      <c r="B425" s="1873">
        <v>421</v>
      </c>
      <c r="C425" s="374" t="s">
        <v>1339</v>
      </c>
      <c r="D425" s="1873" t="s">
        <v>1388</v>
      </c>
      <c r="E425" s="386" t="s">
        <v>1340</v>
      </c>
      <c r="F425" s="1873">
        <v>10</v>
      </c>
      <c r="G425" s="1875" t="s">
        <v>2084</v>
      </c>
      <c r="H425" s="391">
        <v>17</v>
      </c>
      <c r="I425" s="1468">
        <v>0.6</v>
      </c>
      <c r="J425" s="1468">
        <v>7.25</v>
      </c>
      <c r="K425" s="1872"/>
      <c r="L425" s="1873"/>
      <c r="M425" s="1873"/>
      <c r="N425" s="1873"/>
      <c r="O425" s="1873"/>
      <c r="P425" s="1873"/>
      <c r="Q425" s="1873"/>
    </row>
    <row r="426" spans="1:17" s="1467" customFormat="1" ht="30.75" customHeight="1">
      <c r="A426" s="1874">
        <v>422</v>
      </c>
      <c r="B426" s="1873">
        <v>422</v>
      </c>
      <c r="C426" s="374" t="s">
        <v>1339</v>
      </c>
      <c r="D426" s="1873" t="s">
        <v>1388</v>
      </c>
      <c r="E426" s="386" t="s">
        <v>1340</v>
      </c>
      <c r="F426" s="1873">
        <v>10</v>
      </c>
      <c r="G426" s="1875" t="s">
        <v>2084</v>
      </c>
      <c r="H426" s="391">
        <v>17</v>
      </c>
      <c r="I426" s="1468">
        <v>0</v>
      </c>
      <c r="J426" s="1468">
        <v>0</v>
      </c>
      <c r="K426" s="1872"/>
      <c r="L426" s="1873"/>
      <c r="M426" s="1873"/>
      <c r="N426" s="1873"/>
      <c r="O426" s="1873"/>
      <c r="P426" s="1873"/>
      <c r="Q426" s="1873"/>
    </row>
    <row r="427" spans="1:17" s="1467" customFormat="1" ht="30.75" customHeight="1">
      <c r="A427" s="1874">
        <v>423</v>
      </c>
      <c r="B427" s="1873">
        <v>423</v>
      </c>
      <c r="C427" s="374" t="s">
        <v>1527</v>
      </c>
      <c r="D427" s="1873" t="s">
        <v>1248</v>
      </c>
      <c r="E427" s="386" t="s">
        <v>1320</v>
      </c>
      <c r="F427" s="1873">
        <v>10</v>
      </c>
      <c r="G427" s="1875" t="s">
        <v>2084</v>
      </c>
      <c r="H427" s="391">
        <v>19</v>
      </c>
      <c r="I427" s="1468">
        <v>0</v>
      </c>
      <c r="J427" s="1468">
        <v>0</v>
      </c>
      <c r="K427" s="1872"/>
      <c r="L427" s="1873"/>
      <c r="M427" s="1873"/>
      <c r="N427" s="1873"/>
      <c r="O427" s="1873"/>
      <c r="P427" s="1873"/>
      <c r="Q427" s="1873"/>
    </row>
    <row r="428" spans="1:17" s="1467" customFormat="1" ht="30.75" customHeight="1">
      <c r="A428" s="1874">
        <v>424</v>
      </c>
      <c r="B428" s="1873">
        <v>424</v>
      </c>
      <c r="C428" s="374" t="s">
        <v>1365</v>
      </c>
      <c r="D428" s="1873" t="s">
        <v>1248</v>
      </c>
      <c r="E428" s="386" t="s">
        <v>1328</v>
      </c>
      <c r="F428" s="1873">
        <v>10</v>
      </c>
      <c r="G428" s="1875" t="s">
        <v>2084</v>
      </c>
      <c r="H428" s="391">
        <v>18</v>
      </c>
      <c r="I428" s="1468">
        <v>0</v>
      </c>
      <c r="J428" s="1468">
        <v>0</v>
      </c>
      <c r="K428" s="1872"/>
      <c r="L428" s="1873"/>
      <c r="M428" s="1873"/>
      <c r="N428" s="1873"/>
      <c r="O428" s="1873"/>
      <c r="P428" s="1873"/>
      <c r="Q428" s="1468"/>
    </row>
    <row r="429" spans="1:17" s="1467" customFormat="1" ht="30.75" customHeight="1">
      <c r="A429" s="1874">
        <v>425</v>
      </c>
      <c r="B429" s="1873">
        <v>425</v>
      </c>
      <c r="C429" s="374" t="s">
        <v>1641</v>
      </c>
      <c r="D429" s="1873" t="s">
        <v>1248</v>
      </c>
      <c r="E429" s="386" t="s">
        <v>1371</v>
      </c>
      <c r="F429" s="1873">
        <v>10</v>
      </c>
      <c r="G429" s="1875" t="s">
        <v>2084</v>
      </c>
      <c r="H429" s="391">
        <v>19</v>
      </c>
      <c r="I429" s="1468">
        <v>0</v>
      </c>
      <c r="J429" s="1468">
        <v>0</v>
      </c>
      <c r="K429" s="1872"/>
      <c r="L429" s="1873"/>
      <c r="M429" s="1873"/>
      <c r="N429" s="1873"/>
      <c r="O429" s="1469"/>
      <c r="P429" s="1873"/>
      <c r="Q429" s="1468"/>
    </row>
    <row r="430" spans="1:17" s="1467" customFormat="1" ht="30.75" customHeight="1">
      <c r="A430" s="1874">
        <v>426</v>
      </c>
      <c r="B430" s="1873">
        <v>426</v>
      </c>
      <c r="C430" s="374" t="s">
        <v>1642</v>
      </c>
      <c r="D430" s="1873" t="s">
        <v>1246</v>
      </c>
      <c r="E430" s="386" t="s">
        <v>1325</v>
      </c>
      <c r="F430" s="1873">
        <v>10</v>
      </c>
      <c r="G430" s="1875" t="s">
        <v>2084</v>
      </c>
      <c r="H430" s="391">
        <v>15</v>
      </c>
      <c r="I430" s="1468">
        <v>0</v>
      </c>
      <c r="J430" s="1468">
        <v>0</v>
      </c>
      <c r="K430" s="1872"/>
      <c r="L430" s="1873"/>
      <c r="M430" s="1873"/>
      <c r="N430" s="1873"/>
      <c r="O430" s="1468"/>
      <c r="P430" s="1873"/>
      <c r="Q430" s="1468"/>
    </row>
    <row r="431" spans="1:17" s="1467" customFormat="1" ht="98.25" customHeight="1">
      <c r="A431" s="1874">
        <v>427</v>
      </c>
      <c r="B431" s="1873">
        <v>427</v>
      </c>
      <c r="C431" s="1524" t="s">
        <v>1361</v>
      </c>
      <c r="D431" s="1515" t="s">
        <v>2325</v>
      </c>
      <c r="E431" s="1894" t="s">
        <v>1332</v>
      </c>
      <c r="F431" s="1515">
        <v>10</v>
      </c>
      <c r="G431" s="1519" t="s">
        <v>2084</v>
      </c>
      <c r="H431" s="1893">
        <v>18</v>
      </c>
      <c r="I431" s="1521">
        <v>0.01</v>
      </c>
      <c r="J431" s="1521">
        <v>0.16</v>
      </c>
      <c r="K431" s="1522"/>
      <c r="L431" s="1515"/>
      <c r="M431" s="1515" t="s">
        <v>2441</v>
      </c>
      <c r="N431" s="1515" t="s">
        <v>1246</v>
      </c>
      <c r="O431" s="1515">
        <v>412.08300000000003</v>
      </c>
      <c r="P431" s="1515">
        <v>4.9000000000000004</v>
      </c>
      <c r="Q431" s="1521">
        <v>0</v>
      </c>
    </row>
    <row r="432" spans="1:17" s="1467" customFormat="1" ht="30.75" customHeight="1">
      <c r="A432" s="1874">
        <v>428</v>
      </c>
      <c r="B432" s="1873">
        <v>428</v>
      </c>
      <c r="C432" s="1524" t="s">
        <v>1433</v>
      </c>
      <c r="D432" s="1515" t="s">
        <v>1246</v>
      </c>
      <c r="E432" s="1894" t="s">
        <v>1325</v>
      </c>
      <c r="F432" s="1515">
        <v>10</v>
      </c>
      <c r="G432" s="1519" t="s">
        <v>2084</v>
      </c>
      <c r="H432" s="1893">
        <v>18</v>
      </c>
      <c r="I432" s="1521">
        <v>0.26</v>
      </c>
      <c r="J432" s="1521">
        <v>3.12</v>
      </c>
      <c r="K432" s="1522"/>
      <c r="L432" s="1515"/>
      <c r="M432" s="1515"/>
      <c r="N432" s="1922"/>
      <c r="O432" s="1150"/>
      <c r="P432" s="1515"/>
      <c r="Q432" s="1521"/>
    </row>
    <row r="433" spans="1:17" s="1467" customFormat="1" ht="96" customHeight="1">
      <c r="A433" s="1874">
        <v>429</v>
      </c>
      <c r="B433" s="1873">
        <v>429</v>
      </c>
      <c r="C433" s="1524" t="s">
        <v>1338</v>
      </c>
      <c r="D433" s="1515" t="s">
        <v>1246</v>
      </c>
      <c r="E433" s="1894" t="s">
        <v>1309</v>
      </c>
      <c r="F433" s="1515">
        <v>10</v>
      </c>
      <c r="G433" s="1519" t="s">
        <v>2084</v>
      </c>
      <c r="H433" s="1893">
        <v>13</v>
      </c>
      <c r="I433" s="1521">
        <v>0</v>
      </c>
      <c r="J433" s="1521">
        <v>0</v>
      </c>
      <c r="K433" s="1522"/>
      <c r="L433" s="1515"/>
      <c r="M433" s="1515" t="s">
        <v>2441</v>
      </c>
      <c r="N433" s="1515" t="s">
        <v>1246</v>
      </c>
      <c r="O433" s="1515">
        <v>412.08300000000003</v>
      </c>
      <c r="P433" s="1515">
        <v>4.9000000000000004</v>
      </c>
      <c r="Q433" s="1521">
        <v>0</v>
      </c>
    </row>
    <row r="434" spans="1:17" s="1467" customFormat="1" ht="30.75" customHeight="1">
      <c r="A434" s="1874">
        <v>430</v>
      </c>
      <c r="B434" s="1873">
        <v>430</v>
      </c>
      <c r="C434" s="1524" t="s">
        <v>1433</v>
      </c>
      <c r="D434" s="1515" t="s">
        <v>1246</v>
      </c>
      <c r="E434" s="1894" t="s">
        <v>1337</v>
      </c>
      <c r="F434" s="1515">
        <v>10</v>
      </c>
      <c r="G434" s="1519" t="s">
        <v>2084</v>
      </c>
      <c r="H434" s="1893">
        <v>18</v>
      </c>
      <c r="I434" s="1521">
        <v>0</v>
      </c>
      <c r="J434" s="1521">
        <v>0</v>
      </c>
      <c r="K434" s="1522"/>
      <c r="L434" s="1515"/>
      <c r="M434" s="1515"/>
      <c r="N434" s="1922"/>
      <c r="O434" s="1150"/>
      <c r="P434" s="1515"/>
      <c r="Q434" s="1515"/>
    </row>
    <row r="435" spans="1:17" s="1467" customFormat="1" ht="30.75" customHeight="1">
      <c r="A435" s="1874">
        <v>431</v>
      </c>
      <c r="B435" s="1873">
        <v>431</v>
      </c>
      <c r="C435" s="374" t="s">
        <v>1644</v>
      </c>
      <c r="D435" s="1873" t="s">
        <v>1246</v>
      </c>
      <c r="E435" s="386" t="s">
        <v>1355</v>
      </c>
      <c r="F435" s="1873">
        <v>10</v>
      </c>
      <c r="G435" s="1875" t="s">
        <v>2084</v>
      </c>
      <c r="H435" s="391">
        <v>15</v>
      </c>
      <c r="I435" s="1468">
        <v>0</v>
      </c>
      <c r="J435" s="1468">
        <v>0</v>
      </c>
      <c r="K435" s="1872"/>
      <c r="L435" s="1873"/>
      <c r="M435" s="1873"/>
      <c r="N435" s="1873"/>
      <c r="O435" s="1468"/>
      <c r="P435" s="1873"/>
      <c r="Q435" s="1873"/>
    </row>
    <row r="436" spans="1:17" s="1467" customFormat="1" ht="30.75" customHeight="1">
      <c r="A436" s="1874">
        <v>432</v>
      </c>
      <c r="B436" s="1873">
        <v>432</v>
      </c>
      <c r="C436" s="374" t="s">
        <v>1478</v>
      </c>
      <c r="D436" s="1873" t="s">
        <v>1246</v>
      </c>
      <c r="E436" s="386" t="s">
        <v>1645</v>
      </c>
      <c r="F436" s="1873">
        <v>10</v>
      </c>
      <c r="G436" s="1875" t="s">
        <v>2084</v>
      </c>
      <c r="H436" s="391">
        <v>18</v>
      </c>
      <c r="I436" s="1468">
        <v>1.69</v>
      </c>
      <c r="J436" s="1468">
        <v>20.23</v>
      </c>
      <c r="K436" s="1872"/>
      <c r="L436" s="1873"/>
      <c r="M436" s="1873"/>
      <c r="N436" s="1873"/>
      <c r="O436" s="1873"/>
      <c r="P436" s="1873"/>
      <c r="Q436" s="1873"/>
    </row>
    <row r="437" spans="1:17" s="1467" customFormat="1" ht="30.75" customHeight="1">
      <c r="A437" s="1874">
        <v>433</v>
      </c>
      <c r="B437" s="1873">
        <v>433</v>
      </c>
      <c r="C437" s="374" t="s">
        <v>1646</v>
      </c>
      <c r="D437" s="1873" t="s">
        <v>1246</v>
      </c>
      <c r="E437" s="386" t="s">
        <v>1320</v>
      </c>
      <c r="F437" s="1873">
        <v>10</v>
      </c>
      <c r="G437" s="1875" t="s">
        <v>2084</v>
      </c>
      <c r="H437" s="391">
        <v>9</v>
      </c>
      <c r="I437" s="1468">
        <v>0.08</v>
      </c>
      <c r="J437" s="1468">
        <v>0.98</v>
      </c>
      <c r="K437" s="1872"/>
      <c r="L437" s="1873"/>
      <c r="M437" s="1873"/>
      <c r="N437" s="1873"/>
      <c r="O437" s="1873"/>
      <c r="P437" s="1873"/>
      <c r="Q437" s="1873"/>
    </row>
    <row r="438" spans="1:17" s="1467" customFormat="1" ht="30.75" customHeight="1">
      <c r="A438" s="1874">
        <v>434</v>
      </c>
      <c r="B438" s="1873">
        <v>434</v>
      </c>
      <c r="C438" s="374" t="s">
        <v>1647</v>
      </c>
      <c r="D438" s="1873" t="s">
        <v>1421</v>
      </c>
      <c r="E438" s="386" t="s">
        <v>1337</v>
      </c>
      <c r="F438" s="1873">
        <v>10</v>
      </c>
      <c r="G438" s="1875" t="s">
        <v>2084</v>
      </c>
      <c r="H438" s="391">
        <v>20</v>
      </c>
      <c r="I438" s="1468">
        <v>3.2</v>
      </c>
      <c r="J438" s="1468">
        <v>38.340000000000003</v>
      </c>
      <c r="K438" s="1872"/>
      <c r="L438" s="1873"/>
      <c r="M438" s="1873"/>
      <c r="N438" s="1873"/>
      <c r="O438" s="1873"/>
      <c r="P438" s="1873"/>
      <c r="Q438" s="1873"/>
    </row>
    <row r="439" spans="1:17" s="1467" customFormat="1" ht="30.75" customHeight="1">
      <c r="A439" s="1874">
        <v>435</v>
      </c>
      <c r="B439" s="1873">
        <v>435</v>
      </c>
      <c r="C439" s="374" t="s">
        <v>1648</v>
      </c>
      <c r="D439" s="1873" t="s">
        <v>1297</v>
      </c>
      <c r="E439" s="386" t="s">
        <v>1309</v>
      </c>
      <c r="F439" s="1873">
        <v>10</v>
      </c>
      <c r="G439" s="1875" t="s">
        <v>2084</v>
      </c>
      <c r="H439" s="391"/>
      <c r="I439" s="1468">
        <v>2.48</v>
      </c>
      <c r="J439" s="1468">
        <v>29.71</v>
      </c>
      <c r="K439" s="1872"/>
      <c r="L439" s="1873"/>
      <c r="M439" s="1873"/>
      <c r="N439" s="1873"/>
      <c r="O439" s="1468"/>
      <c r="P439" s="1873"/>
      <c r="Q439" s="1873"/>
    </row>
    <row r="440" spans="1:17" s="1467" customFormat="1" ht="30.75" customHeight="1">
      <c r="A440" s="1874">
        <v>436</v>
      </c>
      <c r="B440" s="1873">
        <v>436</v>
      </c>
      <c r="C440" s="374" t="s">
        <v>1649</v>
      </c>
      <c r="D440" s="1873" t="s">
        <v>1297</v>
      </c>
      <c r="E440" s="386" t="s">
        <v>1369</v>
      </c>
      <c r="F440" s="1873">
        <v>10</v>
      </c>
      <c r="G440" s="1875" t="s">
        <v>2084</v>
      </c>
      <c r="H440" s="391"/>
      <c r="I440" s="1468">
        <v>0.51</v>
      </c>
      <c r="J440" s="1468">
        <v>6.07</v>
      </c>
      <c r="K440" s="1872"/>
      <c r="L440" s="1873"/>
      <c r="M440" s="1873"/>
      <c r="N440" s="1873"/>
      <c r="O440" s="1468"/>
      <c r="P440" s="1873"/>
      <c r="Q440" s="1873"/>
    </row>
    <row r="441" spans="1:17" s="1467" customFormat="1" ht="30.75" customHeight="1">
      <c r="A441" s="1874">
        <v>437</v>
      </c>
      <c r="B441" s="1873">
        <v>437</v>
      </c>
      <c r="C441" s="374" t="s">
        <v>1649</v>
      </c>
      <c r="D441" s="1873" t="s">
        <v>1297</v>
      </c>
      <c r="E441" s="386" t="s">
        <v>1296</v>
      </c>
      <c r="F441" s="1873">
        <v>10</v>
      </c>
      <c r="G441" s="1875" t="s">
        <v>2084</v>
      </c>
      <c r="H441" s="391"/>
      <c r="I441" s="1468">
        <v>0</v>
      </c>
      <c r="J441" s="1468"/>
      <c r="K441" s="1872"/>
      <c r="L441" s="1873"/>
      <c r="M441" s="1873"/>
      <c r="N441" s="1873"/>
      <c r="O441" s="1468"/>
      <c r="P441" s="1873"/>
      <c r="Q441" s="1873"/>
    </row>
    <row r="442" spans="1:17" s="1467" customFormat="1" ht="30.75" customHeight="1">
      <c r="A442" s="1874">
        <v>438</v>
      </c>
      <c r="B442" s="1873">
        <v>438</v>
      </c>
      <c r="C442" s="374" t="s">
        <v>1373</v>
      </c>
      <c r="D442" s="1873" t="s">
        <v>1297</v>
      </c>
      <c r="E442" s="386" t="s">
        <v>1567</v>
      </c>
      <c r="F442" s="1873">
        <v>10</v>
      </c>
      <c r="G442" s="1875" t="s">
        <v>2084</v>
      </c>
      <c r="H442" s="391"/>
      <c r="I442" s="1468">
        <v>0.03</v>
      </c>
      <c r="J442" s="1468">
        <v>0.36</v>
      </c>
      <c r="K442" s="1872"/>
      <c r="L442" s="1873"/>
      <c r="M442" s="1873"/>
      <c r="N442" s="1873"/>
      <c r="O442" s="1468"/>
      <c r="P442" s="1873"/>
      <c r="Q442" s="1873"/>
    </row>
    <row r="443" spans="1:17" s="1467" customFormat="1" ht="30.75" customHeight="1">
      <c r="A443" s="1874">
        <v>439</v>
      </c>
      <c r="B443" s="1873">
        <v>439</v>
      </c>
      <c r="C443" s="374" t="s">
        <v>1650</v>
      </c>
      <c r="D443" s="1873" t="s">
        <v>1297</v>
      </c>
      <c r="E443" s="386" t="s">
        <v>1298</v>
      </c>
      <c r="F443" s="1873">
        <v>10</v>
      </c>
      <c r="G443" s="1875" t="s">
        <v>2084</v>
      </c>
      <c r="H443" s="391"/>
      <c r="I443" s="1468">
        <v>0.23</v>
      </c>
      <c r="J443" s="1468">
        <v>2.71</v>
      </c>
      <c r="K443" s="1872"/>
      <c r="L443" s="1873"/>
      <c r="M443" s="1873"/>
      <c r="N443" s="1873"/>
      <c r="O443" s="1468"/>
      <c r="P443" s="1873"/>
      <c r="Q443" s="1873"/>
    </row>
    <row r="444" spans="1:17" s="1467" customFormat="1" ht="30.75" customHeight="1">
      <c r="A444" s="1874">
        <v>440</v>
      </c>
      <c r="B444" s="1873">
        <v>440</v>
      </c>
      <c r="C444" s="374" t="s">
        <v>1651</v>
      </c>
      <c r="D444" s="1873" t="s">
        <v>2324</v>
      </c>
      <c r="E444" s="386" t="s">
        <v>1314</v>
      </c>
      <c r="F444" s="1873">
        <v>10</v>
      </c>
      <c r="G444" s="1875" t="s">
        <v>2084</v>
      </c>
      <c r="H444" s="391"/>
      <c r="I444" s="1468">
        <v>0.27</v>
      </c>
      <c r="J444" s="1468">
        <v>3.26</v>
      </c>
      <c r="K444" s="1872"/>
      <c r="L444" s="1873"/>
      <c r="M444" s="1873"/>
      <c r="N444" s="1873"/>
      <c r="O444" s="1468"/>
      <c r="P444" s="1873"/>
      <c r="Q444" s="1873"/>
    </row>
    <row r="445" spans="1:17" s="1467" customFormat="1" ht="30.75" customHeight="1">
      <c r="A445" s="1874">
        <v>441</v>
      </c>
      <c r="B445" s="1873">
        <v>441</v>
      </c>
      <c r="C445" s="374" t="s">
        <v>1652</v>
      </c>
      <c r="D445" s="1873" t="s">
        <v>1643</v>
      </c>
      <c r="E445" s="386" t="s">
        <v>1625</v>
      </c>
      <c r="F445" s="1873">
        <v>10</v>
      </c>
      <c r="G445" s="1875" t="s">
        <v>2084</v>
      </c>
      <c r="H445" s="391"/>
      <c r="I445" s="1468">
        <v>1.94</v>
      </c>
      <c r="J445" s="1468">
        <v>23.28</v>
      </c>
      <c r="K445" s="1872"/>
      <c r="L445" s="1873"/>
      <c r="M445" s="1873"/>
      <c r="N445" s="1873"/>
      <c r="O445" s="1469"/>
      <c r="P445" s="1873"/>
      <c r="Q445" s="1468"/>
    </row>
    <row r="446" spans="1:17" s="1467" customFormat="1" ht="30.75" customHeight="1">
      <c r="A446" s="1874">
        <v>442</v>
      </c>
      <c r="B446" s="1873">
        <v>442</v>
      </c>
      <c r="C446" s="374" t="s">
        <v>1353</v>
      </c>
      <c r="D446" s="1873" t="s">
        <v>1348</v>
      </c>
      <c r="E446" s="386" t="s">
        <v>1355</v>
      </c>
      <c r="F446" s="1873">
        <v>10</v>
      </c>
      <c r="G446" s="1875" t="s">
        <v>2084</v>
      </c>
      <c r="H446" s="391"/>
      <c r="I446" s="1468">
        <v>0.26</v>
      </c>
      <c r="J446" s="1468">
        <v>3.07</v>
      </c>
      <c r="K446" s="1872"/>
      <c r="L446" s="1873"/>
      <c r="M446" s="1873"/>
      <c r="N446" s="1873"/>
      <c r="O446" s="1468"/>
      <c r="P446" s="1873"/>
      <c r="Q446" s="1468"/>
    </row>
    <row r="447" spans="1:17" s="1467" customFormat="1" ht="30.75" customHeight="1">
      <c r="A447" s="1874">
        <v>443</v>
      </c>
      <c r="B447" s="1873">
        <v>443</v>
      </c>
      <c r="C447" s="374" t="s">
        <v>1270</v>
      </c>
      <c r="D447" s="1873" t="s">
        <v>1348</v>
      </c>
      <c r="E447" s="386" t="s">
        <v>1312</v>
      </c>
      <c r="F447" s="1873">
        <v>10</v>
      </c>
      <c r="G447" s="1875" t="s">
        <v>2084</v>
      </c>
      <c r="H447" s="391"/>
      <c r="I447" s="1468">
        <v>0.97</v>
      </c>
      <c r="J447" s="1468">
        <v>11.64</v>
      </c>
      <c r="K447" s="1872"/>
      <c r="L447" s="1873"/>
      <c r="M447" s="1873"/>
      <c r="N447" s="1873"/>
      <c r="O447" s="1469"/>
      <c r="P447" s="1873"/>
      <c r="Q447" s="1468"/>
    </row>
    <row r="448" spans="1:17" s="1467" customFormat="1" ht="30.75" customHeight="1">
      <c r="A448" s="1874">
        <v>444</v>
      </c>
      <c r="B448" s="1873">
        <v>444</v>
      </c>
      <c r="C448" s="374" t="s">
        <v>1353</v>
      </c>
      <c r="D448" s="1873" t="s">
        <v>1348</v>
      </c>
      <c r="E448" s="386" t="s">
        <v>1355</v>
      </c>
      <c r="F448" s="1873">
        <v>10</v>
      </c>
      <c r="G448" s="1875" t="s">
        <v>2084</v>
      </c>
      <c r="H448" s="391"/>
      <c r="I448" s="1468">
        <v>1.1000000000000001</v>
      </c>
      <c r="J448" s="1468">
        <v>13.17</v>
      </c>
      <c r="K448" s="1872"/>
      <c r="L448" s="1873"/>
      <c r="M448" s="1873"/>
      <c r="N448" s="1873"/>
      <c r="O448" s="1469"/>
      <c r="P448" s="1873"/>
      <c r="Q448" s="1468"/>
    </row>
    <row r="449" spans="1:17" s="1467" customFormat="1" ht="30.75" customHeight="1">
      <c r="A449" s="1874">
        <v>445</v>
      </c>
      <c r="B449" s="1873">
        <v>445</v>
      </c>
      <c r="C449" s="374" t="s">
        <v>1268</v>
      </c>
      <c r="D449" s="1873" t="s">
        <v>1348</v>
      </c>
      <c r="E449" s="386" t="s">
        <v>1363</v>
      </c>
      <c r="F449" s="1873">
        <v>10</v>
      </c>
      <c r="G449" s="1875" t="s">
        <v>2084</v>
      </c>
      <c r="H449" s="391"/>
      <c r="I449" s="1468">
        <v>0.79</v>
      </c>
      <c r="J449" s="1468">
        <v>9.5</v>
      </c>
      <c r="K449" s="1872"/>
      <c r="L449" s="1873"/>
      <c r="M449" s="1873"/>
      <c r="N449" s="1873"/>
      <c r="O449" s="1873"/>
      <c r="P449" s="1873"/>
      <c r="Q449" s="1873"/>
    </row>
    <row r="450" spans="1:17" s="1467" customFormat="1" ht="48.75" customHeight="1">
      <c r="A450" s="1874">
        <v>446</v>
      </c>
      <c r="B450" s="1873">
        <v>446</v>
      </c>
      <c r="C450" s="374" t="s">
        <v>1653</v>
      </c>
      <c r="D450" s="1873" t="s">
        <v>2323</v>
      </c>
      <c r="E450" s="381" t="s">
        <v>1355</v>
      </c>
      <c r="F450" s="1873">
        <v>10</v>
      </c>
      <c r="G450" s="1875" t="s">
        <v>2084</v>
      </c>
      <c r="H450" s="391"/>
      <c r="I450" s="1468">
        <v>1.65</v>
      </c>
      <c r="J450" s="1468">
        <v>19.75</v>
      </c>
      <c r="K450" s="1872"/>
      <c r="L450" s="1873"/>
      <c r="M450" s="401"/>
      <c r="N450" s="374"/>
      <c r="O450" s="1468"/>
      <c r="P450" s="1873"/>
      <c r="Q450" s="1873"/>
    </row>
    <row r="451" spans="1:17" s="1467" customFormat="1" ht="30.75" customHeight="1">
      <c r="A451" s="1874">
        <v>447</v>
      </c>
      <c r="B451" s="1873">
        <v>447</v>
      </c>
      <c r="C451" s="374" t="s">
        <v>1654</v>
      </c>
      <c r="D451" s="1873" t="s">
        <v>1462</v>
      </c>
      <c r="E451" s="374">
        <v>2016</v>
      </c>
      <c r="F451" s="1873">
        <v>10</v>
      </c>
      <c r="G451" s="1875" t="s">
        <v>2084</v>
      </c>
      <c r="H451" s="391">
        <v>10</v>
      </c>
      <c r="I451" s="1468">
        <v>0</v>
      </c>
      <c r="J451" s="1468"/>
      <c r="K451" s="1872"/>
      <c r="L451" s="1873"/>
      <c r="M451" s="1873"/>
      <c r="N451" s="1873"/>
      <c r="O451" s="1468"/>
      <c r="P451" s="1873"/>
      <c r="Q451" s="1873"/>
    </row>
    <row r="452" spans="1:17" s="1467" customFormat="1" ht="30.75" customHeight="1">
      <c r="A452" s="1874">
        <v>448</v>
      </c>
      <c r="B452" s="1873">
        <v>448</v>
      </c>
      <c r="C452" s="374" t="s">
        <v>1604</v>
      </c>
      <c r="D452" s="1873" t="s">
        <v>1388</v>
      </c>
      <c r="E452" s="374">
        <v>2013</v>
      </c>
      <c r="F452" s="1873">
        <v>10</v>
      </c>
      <c r="G452" s="1875" t="s">
        <v>2084</v>
      </c>
      <c r="H452" s="391">
        <v>12</v>
      </c>
      <c r="I452" s="1468">
        <v>0.5</v>
      </c>
      <c r="J452" s="1468">
        <v>5.94</v>
      </c>
      <c r="K452" s="1872"/>
      <c r="L452" s="1873"/>
      <c r="M452" s="1873"/>
      <c r="N452" s="1873"/>
      <c r="O452" s="1873"/>
      <c r="P452" s="1873"/>
      <c r="Q452" s="1873"/>
    </row>
    <row r="453" spans="1:17" s="1467" customFormat="1" ht="30.75" customHeight="1">
      <c r="A453" s="1874">
        <v>449</v>
      </c>
      <c r="B453" s="1873">
        <v>449</v>
      </c>
      <c r="C453" s="374" t="s">
        <v>1650</v>
      </c>
      <c r="D453" s="1873" t="s">
        <v>1388</v>
      </c>
      <c r="E453" s="374">
        <v>1983</v>
      </c>
      <c r="F453" s="1873">
        <v>10</v>
      </c>
      <c r="G453" s="1875" t="s">
        <v>2084</v>
      </c>
      <c r="H453" s="391"/>
      <c r="I453" s="1468">
        <v>0.18</v>
      </c>
      <c r="J453" s="1468">
        <v>2.21</v>
      </c>
      <c r="K453" s="1872"/>
      <c r="L453" s="1873"/>
      <c r="M453" s="1873"/>
      <c r="N453" s="1873"/>
      <c r="O453" s="1873"/>
      <c r="P453" s="1873"/>
      <c r="Q453" s="1873"/>
    </row>
    <row r="454" spans="1:17" s="1467" customFormat="1" ht="30.75" customHeight="1">
      <c r="A454" s="1874">
        <v>450</v>
      </c>
      <c r="B454" s="1873">
        <v>450</v>
      </c>
      <c r="C454" s="374" t="s">
        <v>1655</v>
      </c>
      <c r="D454" s="1873" t="s">
        <v>1388</v>
      </c>
      <c r="E454" s="374">
        <v>2012</v>
      </c>
      <c r="F454" s="1873">
        <v>10</v>
      </c>
      <c r="G454" s="1875" t="s">
        <v>2084</v>
      </c>
      <c r="H454" s="391">
        <v>18</v>
      </c>
      <c r="I454" s="1468">
        <v>0.45</v>
      </c>
      <c r="J454" s="1468">
        <v>5.4</v>
      </c>
      <c r="K454" s="1872"/>
      <c r="L454" s="1873"/>
      <c r="M454" s="1873"/>
      <c r="N454" s="1873"/>
      <c r="O454" s="1873"/>
      <c r="P454" s="1873"/>
      <c r="Q454" s="1873"/>
    </row>
    <row r="455" spans="1:17" s="1467" customFormat="1" ht="30.75" customHeight="1">
      <c r="A455" s="1874">
        <v>451</v>
      </c>
      <c r="B455" s="1873">
        <v>451</v>
      </c>
      <c r="C455" s="374" t="s">
        <v>1656</v>
      </c>
      <c r="D455" s="1873" t="s">
        <v>1687</v>
      </c>
      <c r="E455" s="1873">
        <v>1988</v>
      </c>
      <c r="F455" s="1873">
        <v>10</v>
      </c>
      <c r="G455" s="1875" t="s">
        <v>2085</v>
      </c>
      <c r="H455" s="391">
        <v>40</v>
      </c>
      <c r="I455" s="1468">
        <v>0</v>
      </c>
      <c r="J455" s="1468"/>
      <c r="K455" s="1872"/>
      <c r="L455" s="1873"/>
      <c r="M455" s="1873"/>
      <c r="N455" s="1873"/>
      <c r="O455" s="1468"/>
      <c r="P455" s="1873"/>
      <c r="Q455" s="1873"/>
    </row>
    <row r="456" spans="1:17" s="1467" customFormat="1" ht="30.75" customHeight="1">
      <c r="A456" s="1874">
        <v>452</v>
      </c>
      <c r="B456" s="1873">
        <v>452</v>
      </c>
      <c r="C456" s="374" t="s">
        <v>1657</v>
      </c>
      <c r="D456" s="1873" t="s">
        <v>1505</v>
      </c>
      <c r="E456" s="1873">
        <v>1989</v>
      </c>
      <c r="F456" s="1873">
        <v>10</v>
      </c>
      <c r="G456" s="1875" t="s">
        <v>2085</v>
      </c>
      <c r="H456" s="391">
        <v>32</v>
      </c>
      <c r="I456" s="1468">
        <v>0</v>
      </c>
      <c r="J456" s="1468"/>
      <c r="K456" s="1872"/>
      <c r="L456" s="1873"/>
      <c r="M456" s="1873"/>
      <c r="N456" s="1873"/>
      <c r="O456" s="1873"/>
      <c r="P456" s="1873"/>
      <c r="Q456" s="1873"/>
    </row>
    <row r="457" spans="1:17" s="1467" customFormat="1" ht="30.75" customHeight="1">
      <c r="A457" s="1874">
        <v>453</v>
      </c>
      <c r="B457" s="1873">
        <v>453</v>
      </c>
      <c r="C457" s="374" t="s">
        <v>1658</v>
      </c>
      <c r="D457" s="1873" t="s">
        <v>1505</v>
      </c>
      <c r="E457" s="1873">
        <v>2006</v>
      </c>
      <c r="F457" s="1873">
        <v>10</v>
      </c>
      <c r="G457" s="1875" t="s">
        <v>2085</v>
      </c>
      <c r="H457" s="391">
        <v>36</v>
      </c>
      <c r="I457" s="1468">
        <v>0.01</v>
      </c>
      <c r="J457" s="1468">
        <v>7.0000000000000007E-2</v>
      </c>
      <c r="K457" s="1872"/>
      <c r="L457" s="1873"/>
      <c r="M457" s="1873"/>
      <c r="N457" s="1873"/>
      <c r="O457" s="1873"/>
      <c r="P457" s="1873"/>
      <c r="Q457" s="1873"/>
    </row>
    <row r="458" spans="1:17" s="1467" customFormat="1" ht="30.75" customHeight="1">
      <c r="A458" s="1874">
        <v>454</v>
      </c>
      <c r="B458" s="1873">
        <v>454</v>
      </c>
      <c r="C458" s="374" t="s">
        <v>1659</v>
      </c>
      <c r="D458" s="1873" t="s">
        <v>1505</v>
      </c>
      <c r="E458" s="1873">
        <v>1992</v>
      </c>
      <c r="F458" s="1873">
        <v>10</v>
      </c>
      <c r="G458" s="1875" t="s">
        <v>2085</v>
      </c>
      <c r="H458" s="391">
        <v>32</v>
      </c>
      <c r="I458" s="1468">
        <v>0</v>
      </c>
      <c r="J458" s="1468"/>
      <c r="K458" s="1872"/>
      <c r="L458" s="1873"/>
      <c r="M458" s="1873"/>
      <c r="N458" s="1873"/>
      <c r="O458" s="1873"/>
      <c r="P458" s="1873"/>
      <c r="Q458" s="1873"/>
    </row>
    <row r="459" spans="1:17" s="1467" customFormat="1" ht="30.75" customHeight="1">
      <c r="A459" s="1874">
        <v>455</v>
      </c>
      <c r="B459" s="1873">
        <v>455</v>
      </c>
      <c r="C459" s="374" t="s">
        <v>1660</v>
      </c>
      <c r="D459" s="1873" t="s">
        <v>1661</v>
      </c>
      <c r="E459" s="1873">
        <v>1985</v>
      </c>
      <c r="F459" s="1873">
        <v>10</v>
      </c>
      <c r="G459" s="1875" t="s">
        <v>2085</v>
      </c>
      <c r="H459" s="391">
        <v>27</v>
      </c>
      <c r="I459" s="1468">
        <v>0</v>
      </c>
      <c r="J459" s="1468"/>
      <c r="K459" s="1872"/>
      <c r="L459" s="1873"/>
      <c r="M459" s="1873"/>
      <c r="N459" s="1873"/>
      <c r="O459" s="1469"/>
      <c r="P459" s="1873"/>
      <c r="Q459" s="1468"/>
    </row>
    <row r="460" spans="1:17" s="1467" customFormat="1" ht="30.75" customHeight="1">
      <c r="A460" s="1874">
        <v>456</v>
      </c>
      <c r="B460" s="1873">
        <v>456</v>
      </c>
      <c r="C460" s="374" t="s">
        <v>1662</v>
      </c>
      <c r="D460" s="1873" t="s">
        <v>1661</v>
      </c>
      <c r="E460" s="1873">
        <v>1986</v>
      </c>
      <c r="F460" s="1873">
        <v>10</v>
      </c>
      <c r="G460" s="1875" t="s">
        <v>2085</v>
      </c>
      <c r="H460" s="391">
        <v>16</v>
      </c>
      <c r="I460" s="1468">
        <v>0</v>
      </c>
      <c r="J460" s="1468"/>
      <c r="K460" s="1872"/>
      <c r="L460" s="1873"/>
      <c r="M460" s="1873"/>
      <c r="N460" s="1873"/>
      <c r="O460" s="1468"/>
      <c r="P460" s="1873"/>
      <c r="Q460" s="1468"/>
    </row>
    <row r="461" spans="1:17" s="1471" customFormat="1" ht="30.75" customHeight="1">
      <c r="A461" s="1470">
        <v>457</v>
      </c>
      <c r="B461" s="1873">
        <v>457</v>
      </c>
      <c r="C461" s="374" t="s">
        <v>1663</v>
      </c>
      <c r="D461" s="1873" t="s">
        <v>1388</v>
      </c>
      <c r="E461" s="1873">
        <v>2012</v>
      </c>
      <c r="F461" s="1873">
        <v>10</v>
      </c>
      <c r="G461" s="1875" t="s">
        <v>2085</v>
      </c>
      <c r="H461" s="391">
        <v>27</v>
      </c>
      <c r="I461" s="1468">
        <v>0</v>
      </c>
      <c r="J461" s="1468"/>
      <c r="K461" s="1872"/>
      <c r="L461" s="1873"/>
      <c r="M461" s="1873"/>
      <c r="N461" s="1873"/>
      <c r="O461" s="1469"/>
      <c r="P461" s="1873"/>
      <c r="Q461" s="1873"/>
    </row>
    <row r="462" spans="1:17" s="1471" customFormat="1" ht="30.75" customHeight="1">
      <c r="A462" s="1470">
        <v>458</v>
      </c>
      <c r="B462" s="1873">
        <v>458</v>
      </c>
      <c r="C462" s="374" t="s">
        <v>1664</v>
      </c>
      <c r="D462" s="1873" t="s">
        <v>1388</v>
      </c>
      <c r="E462" s="1873">
        <v>1991</v>
      </c>
      <c r="F462" s="1873">
        <v>10</v>
      </c>
      <c r="G462" s="1875" t="s">
        <v>2085</v>
      </c>
      <c r="H462" s="391">
        <v>27</v>
      </c>
      <c r="I462" s="1468">
        <v>0</v>
      </c>
      <c r="J462" s="1468"/>
      <c r="K462" s="1872"/>
      <c r="L462" s="1873"/>
      <c r="M462" s="1873"/>
      <c r="N462" s="1873"/>
      <c r="O462" s="1469"/>
      <c r="P462" s="1873"/>
      <c r="Q462" s="1873"/>
    </row>
    <row r="463" spans="1:17" s="1471" customFormat="1" ht="30.75" customHeight="1">
      <c r="A463" s="1470">
        <v>459</v>
      </c>
      <c r="B463" s="1873">
        <v>459</v>
      </c>
      <c r="C463" s="374" t="s">
        <v>1665</v>
      </c>
      <c r="D463" s="1873" t="s">
        <v>1359</v>
      </c>
      <c r="E463" s="1873">
        <v>1978</v>
      </c>
      <c r="F463" s="1873">
        <v>10</v>
      </c>
      <c r="G463" s="1875" t="s">
        <v>2085</v>
      </c>
      <c r="H463" s="391">
        <v>37</v>
      </c>
      <c r="I463" s="1468">
        <v>0</v>
      </c>
      <c r="J463" s="1468"/>
      <c r="K463" s="1872"/>
      <c r="L463" s="1873"/>
      <c r="M463" s="1873"/>
      <c r="N463" s="1873"/>
      <c r="O463" s="1469"/>
      <c r="P463" s="1873"/>
      <c r="Q463" s="1873"/>
    </row>
    <row r="464" spans="1:17" s="1467" customFormat="1" ht="30.75" customHeight="1">
      <c r="A464" s="1874">
        <v>460</v>
      </c>
      <c r="B464" s="1873">
        <v>460</v>
      </c>
      <c r="C464" s="374" t="s">
        <v>1329</v>
      </c>
      <c r="D464" s="1873" t="s">
        <v>1666</v>
      </c>
      <c r="E464" s="1873">
        <v>1992</v>
      </c>
      <c r="F464" s="1873">
        <v>10</v>
      </c>
      <c r="G464" s="1875" t="s">
        <v>2085</v>
      </c>
      <c r="H464" s="391">
        <v>16</v>
      </c>
      <c r="I464" s="1468">
        <v>0</v>
      </c>
      <c r="J464" s="1468"/>
      <c r="K464" s="1872"/>
      <c r="L464" s="1873"/>
      <c r="M464" s="1873"/>
      <c r="N464" s="1873"/>
      <c r="O464" s="1469"/>
      <c r="P464" s="1873"/>
      <c r="Q464" s="1873"/>
    </row>
    <row r="465" spans="1:17" s="1467" customFormat="1" ht="30.75" customHeight="1">
      <c r="A465" s="1874">
        <v>461</v>
      </c>
      <c r="B465" s="1873">
        <v>461</v>
      </c>
      <c r="C465" s="374" t="s">
        <v>1365</v>
      </c>
      <c r="D465" s="1873" t="s">
        <v>1666</v>
      </c>
      <c r="E465" s="1873">
        <v>1992</v>
      </c>
      <c r="F465" s="1873">
        <v>10</v>
      </c>
      <c r="G465" s="1875" t="s">
        <v>2085</v>
      </c>
      <c r="H465" s="391">
        <v>18</v>
      </c>
      <c r="I465" s="1468">
        <v>0</v>
      </c>
      <c r="J465" s="1468"/>
      <c r="K465" s="1872"/>
      <c r="L465" s="1873"/>
      <c r="M465" s="1873"/>
      <c r="N465" s="1873"/>
      <c r="O465" s="1468"/>
      <c r="P465" s="1873"/>
      <c r="Q465" s="1873"/>
    </row>
    <row r="466" spans="1:17" s="1467" customFormat="1" ht="30.75" customHeight="1">
      <c r="A466" s="1874">
        <v>462</v>
      </c>
      <c r="B466" s="1873">
        <v>462</v>
      </c>
      <c r="C466" s="374" t="s">
        <v>1329</v>
      </c>
      <c r="D466" s="1873" t="s">
        <v>1666</v>
      </c>
      <c r="E466" s="1873">
        <v>1991</v>
      </c>
      <c r="F466" s="1873">
        <v>10</v>
      </c>
      <c r="G466" s="1875" t="s">
        <v>2085</v>
      </c>
      <c r="H466" s="391">
        <v>16</v>
      </c>
      <c r="I466" s="1468">
        <v>0</v>
      </c>
      <c r="J466" s="1468"/>
      <c r="K466" s="1872"/>
      <c r="L466" s="1873"/>
      <c r="M466" s="1873"/>
      <c r="N466" s="1873"/>
      <c r="O466" s="1873"/>
      <c r="P466" s="1873"/>
      <c r="Q466" s="1873"/>
    </row>
    <row r="467" spans="1:17" s="1467" customFormat="1" ht="30.75" customHeight="1">
      <c r="A467" s="1874">
        <v>463</v>
      </c>
      <c r="B467" s="1873">
        <v>463</v>
      </c>
      <c r="C467" s="374" t="s">
        <v>1336</v>
      </c>
      <c r="D467" s="1873" t="s">
        <v>1362</v>
      </c>
      <c r="E467" s="1873">
        <v>1997</v>
      </c>
      <c r="F467" s="1873">
        <v>10</v>
      </c>
      <c r="G467" s="1875" t="s">
        <v>2085</v>
      </c>
      <c r="H467" s="391">
        <v>9</v>
      </c>
      <c r="I467" s="1468">
        <v>0</v>
      </c>
      <c r="J467" s="1468"/>
      <c r="K467" s="1872"/>
      <c r="L467" s="1873"/>
      <c r="M467" s="374"/>
      <c r="N467" s="1873"/>
      <c r="O467" s="1873"/>
      <c r="P467" s="1873"/>
      <c r="Q467" s="1468"/>
    </row>
    <row r="468" spans="1:17" s="1467" customFormat="1" ht="30.75" customHeight="1">
      <c r="A468" s="1874">
        <v>464</v>
      </c>
      <c r="B468" s="1873">
        <v>464</v>
      </c>
      <c r="C468" s="374" t="s">
        <v>1361</v>
      </c>
      <c r="D468" s="1873" t="s">
        <v>1362</v>
      </c>
      <c r="E468" s="1873">
        <v>2008</v>
      </c>
      <c r="F468" s="1873">
        <v>10</v>
      </c>
      <c r="G468" s="1875" t="s">
        <v>2085</v>
      </c>
      <c r="H468" s="391">
        <v>16</v>
      </c>
      <c r="I468" s="1468">
        <v>0</v>
      </c>
      <c r="J468" s="1468"/>
      <c r="K468" s="1872"/>
      <c r="L468" s="1873"/>
      <c r="M468" s="1873"/>
      <c r="N468" s="1873"/>
      <c r="O468" s="1873"/>
      <c r="P468" s="1873"/>
      <c r="Q468" s="1873"/>
    </row>
    <row r="469" spans="1:17" s="1467" customFormat="1" ht="30.75" customHeight="1">
      <c r="A469" s="1874">
        <v>465</v>
      </c>
      <c r="B469" s="1873">
        <v>465</v>
      </c>
      <c r="C469" s="374" t="s">
        <v>1667</v>
      </c>
      <c r="D469" s="1873" t="s">
        <v>1362</v>
      </c>
      <c r="E469" s="1873">
        <v>2004</v>
      </c>
      <c r="F469" s="1873">
        <v>10</v>
      </c>
      <c r="G469" s="1875" t="s">
        <v>2085</v>
      </c>
      <c r="H469" s="391">
        <v>12</v>
      </c>
      <c r="I469" s="1468">
        <v>0</v>
      </c>
      <c r="J469" s="1468"/>
      <c r="K469" s="1872"/>
      <c r="L469" s="1873"/>
      <c r="M469" s="1873"/>
      <c r="N469" s="1873"/>
      <c r="O469" s="1468"/>
      <c r="P469" s="1873"/>
      <c r="Q469" s="1873"/>
    </row>
    <row r="470" spans="1:17" s="1467" customFormat="1" ht="30.75" customHeight="1">
      <c r="A470" s="1874">
        <v>466</v>
      </c>
      <c r="B470" s="1873">
        <v>466</v>
      </c>
      <c r="C470" s="374" t="s">
        <v>1669</v>
      </c>
      <c r="D470" s="1873" t="s">
        <v>1462</v>
      </c>
      <c r="E470" s="1873">
        <v>1999</v>
      </c>
      <c r="F470" s="1873">
        <v>10</v>
      </c>
      <c r="G470" s="1875" t="s">
        <v>2085</v>
      </c>
      <c r="H470" s="391">
        <v>9</v>
      </c>
      <c r="I470" s="1468">
        <v>0</v>
      </c>
      <c r="J470" s="1468"/>
      <c r="K470" s="1872"/>
      <c r="L470" s="1873"/>
      <c r="M470" s="1873"/>
      <c r="N470" s="1873"/>
      <c r="O470" s="1873"/>
      <c r="P470" s="1873"/>
      <c r="Q470" s="1873"/>
    </row>
    <row r="471" spans="1:17" s="1467" customFormat="1" ht="30.75" customHeight="1">
      <c r="A471" s="1874">
        <v>467</v>
      </c>
      <c r="B471" s="1873">
        <v>467</v>
      </c>
      <c r="C471" s="374" t="s">
        <v>1433</v>
      </c>
      <c r="D471" s="1873" t="s">
        <v>1462</v>
      </c>
      <c r="E471" s="1873">
        <v>1996</v>
      </c>
      <c r="F471" s="1873">
        <v>10</v>
      </c>
      <c r="G471" s="1875" t="s">
        <v>2085</v>
      </c>
      <c r="H471" s="391">
        <v>18</v>
      </c>
      <c r="I471" s="1468">
        <v>0</v>
      </c>
      <c r="J471" s="1468"/>
      <c r="K471" s="1872"/>
      <c r="L471" s="1873"/>
      <c r="M471" s="1873"/>
      <c r="N471" s="1873"/>
      <c r="O471" s="1873"/>
      <c r="P471" s="1873"/>
      <c r="Q471" s="1873"/>
    </row>
    <row r="472" spans="1:17" s="1467" customFormat="1" ht="30.75" customHeight="1">
      <c r="A472" s="1874">
        <v>468</v>
      </c>
      <c r="B472" s="1873">
        <v>468</v>
      </c>
      <c r="C472" s="374" t="s">
        <v>1467</v>
      </c>
      <c r="D472" s="1873" t="s">
        <v>1518</v>
      </c>
      <c r="E472" s="1873">
        <v>1999</v>
      </c>
      <c r="F472" s="1873">
        <v>10</v>
      </c>
      <c r="G472" s="1875" t="s">
        <v>2085</v>
      </c>
      <c r="H472" s="391">
        <v>18</v>
      </c>
      <c r="I472" s="1468">
        <v>0</v>
      </c>
      <c r="J472" s="1468"/>
      <c r="K472" s="1872"/>
      <c r="L472" s="1873"/>
      <c r="M472" s="1873"/>
      <c r="N472" s="1873"/>
      <c r="O472" s="1873"/>
      <c r="P472" s="1873"/>
      <c r="Q472" s="1873"/>
    </row>
    <row r="473" spans="1:17" s="1467" customFormat="1" ht="30.75" customHeight="1">
      <c r="A473" s="1874">
        <v>469</v>
      </c>
      <c r="B473" s="1873">
        <v>469</v>
      </c>
      <c r="C473" s="374" t="s">
        <v>1650</v>
      </c>
      <c r="D473" s="1873" t="s">
        <v>1342</v>
      </c>
      <c r="E473" s="1873">
        <v>1988</v>
      </c>
      <c r="F473" s="1873">
        <v>10</v>
      </c>
      <c r="G473" s="1875" t="s">
        <v>2085</v>
      </c>
      <c r="H473" s="391"/>
      <c r="I473" s="1468">
        <v>0</v>
      </c>
      <c r="J473" s="1468"/>
      <c r="K473" s="1872"/>
      <c r="L473" s="1873"/>
      <c r="M473" s="1873"/>
      <c r="N473" s="1873"/>
      <c r="O473" s="1469"/>
      <c r="P473" s="1873"/>
      <c r="Q473" s="1468"/>
    </row>
    <row r="474" spans="1:17" s="1467" customFormat="1" ht="30.75" customHeight="1">
      <c r="A474" s="1874">
        <v>470</v>
      </c>
      <c r="B474" s="1873">
        <v>470</v>
      </c>
      <c r="C474" s="374" t="s">
        <v>1670</v>
      </c>
      <c r="D474" s="1873" t="s">
        <v>1348</v>
      </c>
      <c r="E474" s="1873">
        <v>2001</v>
      </c>
      <c r="F474" s="1873">
        <v>10</v>
      </c>
      <c r="G474" s="1875" t="s">
        <v>2085</v>
      </c>
      <c r="H474" s="391"/>
      <c r="I474" s="1468">
        <v>0</v>
      </c>
      <c r="J474" s="1468"/>
      <c r="K474" s="1872"/>
      <c r="L474" s="1873"/>
      <c r="M474" s="1873"/>
      <c r="N474" s="1873"/>
      <c r="O474" s="1468"/>
      <c r="P474" s="1873"/>
      <c r="Q474" s="1468"/>
    </row>
    <row r="475" spans="1:17" s="1467" customFormat="1" ht="30.75" customHeight="1">
      <c r="A475" s="1874">
        <v>471</v>
      </c>
      <c r="B475" s="1873">
        <v>471</v>
      </c>
      <c r="C475" s="374" t="s">
        <v>1672</v>
      </c>
      <c r="D475" s="1873" t="s">
        <v>1643</v>
      </c>
      <c r="E475" s="1873">
        <v>2000</v>
      </c>
      <c r="F475" s="1873">
        <v>10</v>
      </c>
      <c r="G475" s="1875" t="s">
        <v>2085</v>
      </c>
      <c r="H475" s="391"/>
      <c r="I475" s="1468">
        <v>0</v>
      </c>
      <c r="J475" s="1468"/>
      <c r="K475" s="1872"/>
      <c r="L475" s="1873"/>
      <c r="M475" s="1873"/>
      <c r="N475" s="1873"/>
      <c r="O475" s="1469"/>
      <c r="P475" s="1873"/>
      <c r="Q475" s="1468"/>
    </row>
    <row r="476" spans="1:17" s="1467" customFormat="1" ht="30.75" customHeight="1">
      <c r="A476" s="1874">
        <v>472</v>
      </c>
      <c r="B476" s="1873">
        <v>472</v>
      </c>
      <c r="C476" s="374" t="s">
        <v>1350</v>
      </c>
      <c r="D476" s="1873" t="s">
        <v>1611</v>
      </c>
      <c r="E476" s="1873">
        <v>1986</v>
      </c>
      <c r="F476" s="1873">
        <v>10</v>
      </c>
      <c r="G476" s="1875" t="s">
        <v>2085</v>
      </c>
      <c r="H476" s="393"/>
      <c r="I476" s="1468">
        <v>0</v>
      </c>
      <c r="J476" s="1468"/>
      <c r="K476" s="1872"/>
      <c r="L476" s="1873"/>
      <c r="M476" s="1873"/>
      <c r="N476" s="1873"/>
      <c r="O476" s="1469"/>
      <c r="P476" s="1873"/>
      <c r="Q476" s="1468"/>
    </row>
    <row r="477" spans="1:17" s="1467" customFormat="1" ht="30.75" customHeight="1">
      <c r="A477" s="1874">
        <v>473</v>
      </c>
      <c r="B477" s="1873">
        <v>473</v>
      </c>
      <c r="C477" s="374" t="s">
        <v>1373</v>
      </c>
      <c r="D477" s="1873" t="s">
        <v>1674</v>
      </c>
      <c r="E477" s="1873" t="s">
        <v>1675</v>
      </c>
      <c r="F477" s="1873">
        <v>10</v>
      </c>
      <c r="G477" s="1875" t="s">
        <v>2085</v>
      </c>
      <c r="H477" s="393"/>
      <c r="I477" s="1468">
        <v>0</v>
      </c>
      <c r="J477" s="1468"/>
      <c r="K477" s="1872"/>
      <c r="L477" s="1873"/>
      <c r="M477" s="1873"/>
      <c r="N477" s="1873"/>
      <c r="O477" s="1468"/>
      <c r="P477" s="1873"/>
      <c r="Q477" s="1873"/>
    </row>
    <row r="478" spans="1:17" s="1467" customFormat="1" ht="30.75" customHeight="1">
      <c r="A478" s="1874">
        <v>474</v>
      </c>
      <c r="B478" s="1873">
        <v>474</v>
      </c>
      <c r="C478" s="374" t="s">
        <v>1676</v>
      </c>
      <c r="D478" s="374" t="s">
        <v>1677</v>
      </c>
      <c r="E478" s="383">
        <v>1991</v>
      </c>
      <c r="F478" s="1873">
        <v>10</v>
      </c>
      <c r="G478" s="1875" t="s">
        <v>2086</v>
      </c>
      <c r="H478" s="391">
        <v>32</v>
      </c>
      <c r="I478" s="1468">
        <v>0</v>
      </c>
      <c r="J478" s="1468"/>
      <c r="K478" s="1872"/>
      <c r="L478" s="1873"/>
      <c r="M478" s="1873"/>
      <c r="N478" s="1873"/>
      <c r="O478" s="1469"/>
      <c r="P478" s="1873"/>
      <c r="Q478" s="1873"/>
    </row>
    <row r="479" spans="1:17" s="1467" customFormat="1" ht="30.75" customHeight="1">
      <c r="A479" s="1874">
        <v>475</v>
      </c>
      <c r="B479" s="1873">
        <v>475</v>
      </c>
      <c r="C479" s="374" t="s">
        <v>1678</v>
      </c>
      <c r="D479" s="374" t="s">
        <v>1306</v>
      </c>
      <c r="E479" s="383">
        <v>2012</v>
      </c>
      <c r="F479" s="1873">
        <v>10</v>
      </c>
      <c r="G479" s="1875" t="s">
        <v>2086</v>
      </c>
      <c r="H479" s="391">
        <v>24</v>
      </c>
      <c r="I479" s="1468">
        <v>0</v>
      </c>
      <c r="J479" s="1468"/>
      <c r="K479" s="1872"/>
      <c r="L479" s="1873"/>
      <c r="M479" s="1873"/>
      <c r="N479" s="1873"/>
      <c r="O479" s="1468"/>
      <c r="P479" s="1873"/>
      <c r="Q479" s="1873"/>
    </row>
    <row r="480" spans="1:17" s="1467" customFormat="1" ht="30.75" customHeight="1">
      <c r="A480" s="1874">
        <v>476</v>
      </c>
      <c r="B480" s="1873">
        <v>476</v>
      </c>
      <c r="C480" s="374" t="s">
        <v>1679</v>
      </c>
      <c r="D480" s="374" t="s">
        <v>1306</v>
      </c>
      <c r="E480" s="383">
        <v>1986</v>
      </c>
      <c r="F480" s="1873">
        <v>10</v>
      </c>
      <c r="G480" s="1875" t="s">
        <v>2086</v>
      </c>
      <c r="H480" s="391">
        <v>31</v>
      </c>
      <c r="I480" s="1468">
        <v>0</v>
      </c>
      <c r="J480" s="1468"/>
      <c r="K480" s="1872"/>
      <c r="L480" s="1873"/>
      <c r="M480" s="1873"/>
      <c r="N480" s="1873"/>
      <c r="O480" s="1873"/>
      <c r="P480" s="1873"/>
      <c r="Q480" s="1873"/>
    </row>
    <row r="481" spans="1:17" s="1467" customFormat="1" ht="30.75" customHeight="1">
      <c r="A481" s="1874">
        <v>477</v>
      </c>
      <c r="B481" s="1873">
        <v>477</v>
      </c>
      <c r="C481" s="374" t="s">
        <v>1680</v>
      </c>
      <c r="D481" s="374" t="s">
        <v>1246</v>
      </c>
      <c r="E481" s="383">
        <v>1999</v>
      </c>
      <c r="F481" s="1873">
        <v>10</v>
      </c>
      <c r="G481" s="1875" t="s">
        <v>2086</v>
      </c>
      <c r="H481" s="391">
        <v>8</v>
      </c>
      <c r="I481" s="1468">
        <v>0.01</v>
      </c>
      <c r="J481" s="1468">
        <v>0.1</v>
      </c>
      <c r="K481" s="1872"/>
      <c r="L481" s="1873"/>
      <c r="M481" s="1873"/>
      <c r="N481" s="1873"/>
      <c r="O481" s="1873"/>
      <c r="P481" s="1873"/>
      <c r="Q481" s="1873"/>
    </row>
    <row r="482" spans="1:17" s="1467" customFormat="1" ht="30.75" customHeight="1">
      <c r="A482" s="1874">
        <v>478</v>
      </c>
      <c r="B482" s="1873">
        <v>478</v>
      </c>
      <c r="C482" s="374" t="s">
        <v>1681</v>
      </c>
      <c r="D482" s="374" t="s">
        <v>1682</v>
      </c>
      <c r="E482" s="383">
        <v>2008</v>
      </c>
      <c r="F482" s="1873">
        <v>10</v>
      </c>
      <c r="G482" s="1875" t="s">
        <v>2086</v>
      </c>
      <c r="H482" s="391">
        <v>18</v>
      </c>
      <c r="I482" s="1468">
        <v>0</v>
      </c>
      <c r="J482" s="1468"/>
      <c r="K482" s="1872"/>
      <c r="L482" s="1873"/>
      <c r="M482" s="1873"/>
      <c r="N482" s="1873"/>
      <c r="O482" s="1873"/>
      <c r="P482" s="1873"/>
      <c r="Q482" s="1873"/>
    </row>
    <row r="483" spans="1:17" s="1467" customFormat="1" ht="54" customHeight="1">
      <c r="A483" s="1874">
        <v>479</v>
      </c>
      <c r="B483" s="1873">
        <v>479</v>
      </c>
      <c r="C483" s="1524" t="s">
        <v>1245</v>
      </c>
      <c r="D483" s="1524" t="s">
        <v>1246</v>
      </c>
      <c r="E483" s="1523">
        <v>1996</v>
      </c>
      <c r="F483" s="1515">
        <v>10</v>
      </c>
      <c r="G483" s="1519" t="s">
        <v>2086</v>
      </c>
      <c r="H483" s="1893">
        <v>17</v>
      </c>
      <c r="I483" s="1521">
        <v>0</v>
      </c>
      <c r="J483" s="1521"/>
      <c r="K483" s="1522"/>
      <c r="L483" s="1515"/>
      <c r="M483" s="1515"/>
      <c r="N483" s="1890"/>
      <c r="O483" s="1515"/>
      <c r="P483" s="1515"/>
      <c r="Q483" s="1521"/>
    </row>
    <row r="484" spans="1:17" s="1467" customFormat="1" ht="30.75" customHeight="1">
      <c r="A484" s="1874">
        <v>480</v>
      </c>
      <c r="B484" s="1873">
        <v>480</v>
      </c>
      <c r="C484" s="374" t="s">
        <v>1249</v>
      </c>
      <c r="D484" s="374" t="s">
        <v>1682</v>
      </c>
      <c r="E484" s="383">
        <v>1997</v>
      </c>
      <c r="F484" s="1873">
        <v>10</v>
      </c>
      <c r="G484" s="1875" t="s">
        <v>2086</v>
      </c>
      <c r="H484" s="391">
        <v>17</v>
      </c>
      <c r="I484" s="1468">
        <v>0</v>
      </c>
      <c r="J484" s="1468"/>
      <c r="K484" s="1872"/>
      <c r="L484" s="1873"/>
      <c r="M484" s="1873"/>
      <c r="N484" s="1873"/>
      <c r="O484" s="1873"/>
      <c r="P484" s="1873"/>
      <c r="Q484" s="1873"/>
    </row>
    <row r="485" spans="1:17" s="1467" customFormat="1" ht="30.75" customHeight="1">
      <c r="A485" s="1874">
        <v>481</v>
      </c>
      <c r="B485" s="1873">
        <v>481</v>
      </c>
      <c r="C485" s="374" t="s">
        <v>1683</v>
      </c>
      <c r="D485" s="374" t="s">
        <v>1684</v>
      </c>
      <c r="E485" s="383">
        <v>1999</v>
      </c>
      <c r="F485" s="1873">
        <v>10</v>
      </c>
      <c r="G485" s="1875" t="s">
        <v>2086</v>
      </c>
      <c r="H485" s="391">
        <v>19</v>
      </c>
      <c r="I485" s="1468">
        <v>0</v>
      </c>
      <c r="J485" s="1468"/>
      <c r="K485" s="1872"/>
      <c r="L485" s="1873"/>
      <c r="M485" s="1873"/>
      <c r="N485" s="1873"/>
      <c r="O485" s="1873"/>
      <c r="P485" s="1873"/>
      <c r="Q485" s="1873"/>
    </row>
    <row r="486" spans="1:17" s="1467" customFormat="1" ht="30.75" customHeight="1">
      <c r="A486" s="1874">
        <v>482</v>
      </c>
      <c r="B486" s="1873">
        <v>482</v>
      </c>
      <c r="C486" s="374" t="s">
        <v>1373</v>
      </c>
      <c r="D486" s="374" t="s">
        <v>1297</v>
      </c>
      <c r="E486" s="383">
        <v>1988</v>
      </c>
      <c r="F486" s="1873">
        <v>10</v>
      </c>
      <c r="G486" s="1875" t="s">
        <v>2086</v>
      </c>
      <c r="H486" s="391"/>
      <c r="I486" s="1468">
        <v>0.11</v>
      </c>
      <c r="J486" s="1468">
        <v>1.3</v>
      </c>
      <c r="K486" s="1872"/>
      <c r="L486" s="1873"/>
      <c r="M486" s="1873"/>
      <c r="N486" s="1873"/>
      <c r="O486" s="1873"/>
      <c r="P486" s="1873"/>
      <c r="Q486" s="1873"/>
    </row>
    <row r="487" spans="1:17" s="1467" customFormat="1" ht="30.75" customHeight="1">
      <c r="A487" s="1874">
        <v>483</v>
      </c>
      <c r="B487" s="1873">
        <v>483</v>
      </c>
      <c r="C487" s="374" t="s">
        <v>1685</v>
      </c>
      <c r="D487" s="374" t="s">
        <v>1269</v>
      </c>
      <c r="E487" s="383">
        <v>2000</v>
      </c>
      <c r="F487" s="1873">
        <v>10</v>
      </c>
      <c r="G487" s="1875" t="s">
        <v>2086</v>
      </c>
      <c r="H487" s="391"/>
      <c r="I487" s="1468">
        <v>0.69</v>
      </c>
      <c r="J487" s="1468">
        <v>8.3000000000000007</v>
      </c>
      <c r="K487" s="1872"/>
      <c r="L487" s="1873"/>
      <c r="M487" s="1873"/>
      <c r="N487" s="1873"/>
      <c r="O487" s="1469"/>
      <c r="P487" s="1873"/>
      <c r="Q487" s="1468"/>
    </row>
    <row r="488" spans="1:17" s="1467" customFormat="1" ht="30.75" customHeight="1">
      <c r="A488" s="1874">
        <v>484</v>
      </c>
      <c r="B488" s="1873">
        <v>484</v>
      </c>
      <c r="C488" s="374" t="s">
        <v>1350</v>
      </c>
      <c r="D488" s="374" t="s">
        <v>1269</v>
      </c>
      <c r="E488" s="383">
        <v>1986</v>
      </c>
      <c r="F488" s="1873">
        <v>10</v>
      </c>
      <c r="G488" s="1875" t="s">
        <v>2086</v>
      </c>
      <c r="H488" s="391"/>
      <c r="I488" s="1468">
        <v>1</v>
      </c>
      <c r="J488" s="1468">
        <v>12</v>
      </c>
      <c r="K488" s="1872"/>
      <c r="L488" s="1873"/>
      <c r="M488" s="374"/>
      <c r="N488" s="1873"/>
      <c r="O488" s="1873"/>
      <c r="P488" s="1873"/>
      <c r="Q488" s="1468"/>
    </row>
    <row r="489" spans="1:17" s="1467" customFormat="1" ht="30.75" customHeight="1">
      <c r="A489" s="1874">
        <v>485</v>
      </c>
      <c r="B489" s="1873">
        <v>485</v>
      </c>
      <c r="C489" s="1473" t="s">
        <v>1417</v>
      </c>
      <c r="D489" s="374" t="s">
        <v>1288</v>
      </c>
      <c r="E489" s="381" t="s">
        <v>1309</v>
      </c>
      <c r="F489" s="1873">
        <v>10</v>
      </c>
      <c r="G489" s="1875" t="s">
        <v>2086</v>
      </c>
      <c r="H489" s="1472">
        <v>32</v>
      </c>
      <c r="I489" s="1468">
        <v>0.18</v>
      </c>
      <c r="J489" s="1468">
        <v>2.2000000000000002</v>
      </c>
      <c r="K489" s="1872"/>
      <c r="L489" s="1873"/>
      <c r="M489" s="1873"/>
      <c r="N489" s="1873"/>
      <c r="O489" s="1469"/>
      <c r="P489" s="1873"/>
      <c r="Q489" s="1468"/>
    </row>
    <row r="490" spans="1:17" s="1467" customFormat="1" ht="30.75" customHeight="1">
      <c r="A490" s="1874">
        <v>486</v>
      </c>
      <c r="B490" s="1873">
        <v>486</v>
      </c>
      <c r="C490" s="1473" t="s">
        <v>1417</v>
      </c>
      <c r="D490" s="374" t="s">
        <v>1288</v>
      </c>
      <c r="E490" s="381" t="s">
        <v>1299</v>
      </c>
      <c r="F490" s="1873">
        <v>10</v>
      </c>
      <c r="G490" s="1875" t="s">
        <v>2086</v>
      </c>
      <c r="H490" s="1472">
        <v>32</v>
      </c>
      <c r="I490" s="1468">
        <v>0</v>
      </c>
      <c r="J490" s="1468"/>
      <c r="K490" s="1872"/>
      <c r="L490" s="1873"/>
      <c r="M490" s="1873"/>
      <c r="N490" s="1873"/>
      <c r="O490" s="1469"/>
      <c r="P490" s="1873"/>
      <c r="Q490" s="1468"/>
    </row>
    <row r="491" spans="1:17" s="1467" customFormat="1" ht="30.75" customHeight="1">
      <c r="A491" s="1874">
        <v>487</v>
      </c>
      <c r="B491" s="1873">
        <v>487</v>
      </c>
      <c r="C491" s="1473" t="s">
        <v>1373</v>
      </c>
      <c r="D491" s="374" t="s">
        <v>1297</v>
      </c>
      <c r="E491" s="381" t="s">
        <v>1671</v>
      </c>
      <c r="F491" s="1873">
        <v>10</v>
      </c>
      <c r="G491" s="1875" t="s">
        <v>2086</v>
      </c>
      <c r="H491" s="1472"/>
      <c r="I491" s="1468">
        <v>0</v>
      </c>
      <c r="J491" s="1468"/>
      <c r="K491" s="1872"/>
      <c r="L491" s="1873"/>
      <c r="M491" s="1873"/>
      <c r="N491" s="1873"/>
      <c r="O491" s="1468"/>
      <c r="P491" s="1873"/>
      <c r="Q491" s="1873"/>
    </row>
    <row r="492" spans="1:17" s="1467" customFormat="1" ht="30.75" customHeight="1">
      <c r="A492" s="1874">
        <v>488</v>
      </c>
      <c r="B492" s="1873">
        <v>488</v>
      </c>
      <c r="C492" s="1473" t="s">
        <v>1531</v>
      </c>
      <c r="D492" s="374" t="s">
        <v>1248</v>
      </c>
      <c r="E492" s="381" t="s">
        <v>1636</v>
      </c>
      <c r="F492" s="1873">
        <v>10</v>
      </c>
      <c r="G492" s="1875" t="s">
        <v>2086</v>
      </c>
      <c r="H492" s="1472">
        <v>27</v>
      </c>
      <c r="I492" s="1468">
        <v>0</v>
      </c>
      <c r="J492" s="1468"/>
      <c r="K492" s="1872"/>
      <c r="L492" s="1873"/>
      <c r="M492" s="1873"/>
      <c r="N492" s="1873"/>
      <c r="O492" s="1469"/>
      <c r="P492" s="1873"/>
      <c r="Q492" s="1873"/>
    </row>
    <row r="493" spans="1:17" s="1467" customFormat="1" ht="30.75" customHeight="1">
      <c r="A493" s="1874">
        <v>489</v>
      </c>
      <c r="B493" s="1873">
        <v>489</v>
      </c>
      <c r="C493" s="1473" t="s">
        <v>1679</v>
      </c>
      <c r="D493" s="374" t="s">
        <v>1306</v>
      </c>
      <c r="E493" s="381" t="s">
        <v>1369</v>
      </c>
      <c r="F493" s="1873">
        <v>10</v>
      </c>
      <c r="G493" s="1875" t="s">
        <v>2086</v>
      </c>
      <c r="H493" s="1472">
        <v>31</v>
      </c>
      <c r="I493" s="1468">
        <v>0</v>
      </c>
      <c r="J493" s="1468"/>
      <c r="K493" s="1872"/>
      <c r="L493" s="1873"/>
      <c r="M493" s="1873"/>
      <c r="N493" s="1873"/>
      <c r="O493" s="1468"/>
      <c r="P493" s="1873"/>
      <c r="Q493" s="1873"/>
    </row>
    <row r="494" spans="1:17" s="1467" customFormat="1" ht="30.75" customHeight="1">
      <c r="A494" s="1874">
        <v>490</v>
      </c>
      <c r="B494" s="1873">
        <v>490</v>
      </c>
      <c r="C494" s="1473" t="s">
        <v>1686</v>
      </c>
      <c r="D494" s="374" t="s">
        <v>1687</v>
      </c>
      <c r="E494" s="381" t="s">
        <v>1309</v>
      </c>
      <c r="F494" s="1873">
        <v>10</v>
      </c>
      <c r="G494" s="1875" t="s">
        <v>2086</v>
      </c>
      <c r="H494" s="1472">
        <v>41</v>
      </c>
      <c r="I494" s="1468">
        <v>0</v>
      </c>
      <c r="J494" s="1468"/>
      <c r="K494" s="1872"/>
      <c r="L494" s="1873"/>
      <c r="M494" s="1873"/>
      <c r="N494" s="1873"/>
      <c r="O494" s="1873"/>
      <c r="P494" s="1873"/>
      <c r="Q494" s="1873"/>
    </row>
    <row r="495" spans="1:17" s="1467" customFormat="1" ht="30.75" customHeight="1">
      <c r="A495" s="1874">
        <v>491</v>
      </c>
      <c r="B495" s="1873">
        <v>491</v>
      </c>
      <c r="C495" s="1473" t="s">
        <v>1688</v>
      </c>
      <c r="D495" s="374" t="s">
        <v>1288</v>
      </c>
      <c r="E495" s="381" t="s">
        <v>1668</v>
      </c>
      <c r="F495" s="1873">
        <v>10</v>
      </c>
      <c r="G495" s="1875" t="s">
        <v>2086</v>
      </c>
      <c r="H495" s="1472">
        <v>18</v>
      </c>
      <c r="I495" s="1468">
        <v>3.58</v>
      </c>
      <c r="J495" s="1468">
        <v>43</v>
      </c>
      <c r="K495" s="1872"/>
      <c r="L495" s="1873"/>
      <c r="M495" s="1873"/>
      <c r="N495" s="1873"/>
      <c r="O495" s="1873"/>
      <c r="P495" s="1873"/>
      <c r="Q495" s="1873"/>
    </row>
    <row r="496" spans="1:17" s="1467" customFormat="1" ht="30.75" customHeight="1">
      <c r="A496" s="1874">
        <v>492</v>
      </c>
      <c r="B496" s="1873">
        <v>492</v>
      </c>
      <c r="C496" s="383" t="s">
        <v>1467</v>
      </c>
      <c r="D496" s="374" t="s">
        <v>1689</v>
      </c>
      <c r="E496" s="383">
        <v>1999</v>
      </c>
      <c r="F496" s="1873">
        <v>10</v>
      </c>
      <c r="G496" s="1875" t="s">
        <v>2087</v>
      </c>
      <c r="H496" s="392">
        <v>20</v>
      </c>
      <c r="I496" s="1468">
        <v>0.74</v>
      </c>
      <c r="J496" s="1468">
        <v>8.9</v>
      </c>
      <c r="K496" s="1872"/>
      <c r="L496" s="1873"/>
      <c r="M496" s="1873"/>
      <c r="N496" s="1873"/>
      <c r="O496" s="1873"/>
      <c r="P496" s="1873"/>
      <c r="Q496" s="1873"/>
    </row>
    <row r="497" spans="1:17" s="1467" customFormat="1" ht="30.75" customHeight="1">
      <c r="A497" s="1874">
        <v>493</v>
      </c>
      <c r="B497" s="1873">
        <v>493</v>
      </c>
      <c r="C497" s="383" t="s">
        <v>1339</v>
      </c>
      <c r="D497" s="374" t="s">
        <v>1689</v>
      </c>
      <c r="E497" s="383">
        <v>1995</v>
      </c>
      <c r="F497" s="1873">
        <v>10</v>
      </c>
      <c r="G497" s="1875" t="s">
        <v>2087</v>
      </c>
      <c r="H497" s="392">
        <v>17</v>
      </c>
      <c r="I497" s="1468">
        <v>0.23</v>
      </c>
      <c r="J497" s="1468">
        <v>2.76</v>
      </c>
      <c r="K497" s="1872"/>
      <c r="L497" s="1873"/>
      <c r="M497" s="1873"/>
      <c r="N497" s="1873"/>
      <c r="O497" s="1468"/>
      <c r="P497" s="1873"/>
      <c r="Q497" s="1873"/>
    </row>
    <row r="498" spans="1:17" s="1467" customFormat="1" ht="30.75" customHeight="1">
      <c r="A498" s="1874">
        <v>494</v>
      </c>
      <c r="B498" s="1873">
        <v>494</v>
      </c>
      <c r="C498" s="383" t="s">
        <v>1485</v>
      </c>
      <c r="D498" s="374" t="s">
        <v>1283</v>
      </c>
      <c r="E498" s="383">
        <v>2007</v>
      </c>
      <c r="F498" s="1873">
        <v>10</v>
      </c>
      <c r="G498" s="1875" t="s">
        <v>2087</v>
      </c>
      <c r="H498" s="392">
        <v>22</v>
      </c>
      <c r="I498" s="1468">
        <v>2.11</v>
      </c>
      <c r="J498" s="1468">
        <v>25.37</v>
      </c>
      <c r="K498" s="1872"/>
      <c r="L498" s="1873"/>
      <c r="M498" s="1873"/>
      <c r="N498" s="1873"/>
      <c r="O498" s="1873"/>
      <c r="P498" s="1873"/>
      <c r="Q498" s="1873"/>
    </row>
    <row r="499" spans="1:17" s="1467" customFormat="1" ht="30.75" customHeight="1">
      <c r="A499" s="1874">
        <v>495</v>
      </c>
      <c r="B499" s="1873">
        <v>495</v>
      </c>
      <c r="C499" s="383" t="s">
        <v>1485</v>
      </c>
      <c r="D499" s="374" t="s">
        <v>1283</v>
      </c>
      <c r="E499" s="383">
        <v>1995</v>
      </c>
      <c r="F499" s="1873">
        <v>10</v>
      </c>
      <c r="G499" s="1875" t="s">
        <v>2087</v>
      </c>
      <c r="H499" s="392">
        <v>18</v>
      </c>
      <c r="I499" s="1468">
        <v>0</v>
      </c>
      <c r="J499" s="1468">
        <v>0</v>
      </c>
      <c r="K499" s="1872"/>
      <c r="L499" s="1873"/>
      <c r="M499" s="1873"/>
      <c r="N499" s="1873"/>
      <c r="O499" s="1873"/>
      <c r="P499" s="1873"/>
      <c r="Q499" s="1873"/>
    </row>
    <row r="500" spans="1:17" s="1467" customFormat="1" ht="30.75" customHeight="1">
      <c r="A500" s="1874">
        <v>496</v>
      </c>
      <c r="B500" s="1873">
        <v>496</v>
      </c>
      <c r="C500" s="383" t="s">
        <v>1322</v>
      </c>
      <c r="D500" s="374" t="s">
        <v>1283</v>
      </c>
      <c r="E500" s="383">
        <v>1992</v>
      </c>
      <c r="F500" s="1873">
        <v>10</v>
      </c>
      <c r="G500" s="1875" t="s">
        <v>2087</v>
      </c>
      <c r="H500" s="392">
        <v>26</v>
      </c>
      <c r="I500" s="1468">
        <v>0.73</v>
      </c>
      <c r="J500" s="1468">
        <v>8.77</v>
      </c>
      <c r="K500" s="1872"/>
      <c r="L500" s="1873"/>
      <c r="M500" s="1873"/>
      <c r="N500" s="1873"/>
      <c r="O500" s="1873"/>
      <c r="P500" s="1873"/>
      <c r="Q500" s="1873"/>
    </row>
    <row r="501" spans="1:17" s="1467" customFormat="1" ht="30.75" customHeight="1">
      <c r="A501" s="1874">
        <v>497</v>
      </c>
      <c r="B501" s="1873">
        <v>497</v>
      </c>
      <c r="C501" s="383" t="s">
        <v>1339</v>
      </c>
      <c r="D501" s="374" t="s">
        <v>1283</v>
      </c>
      <c r="E501" s="383">
        <v>1995</v>
      </c>
      <c r="F501" s="1873">
        <v>10</v>
      </c>
      <c r="G501" s="1875" t="s">
        <v>2087</v>
      </c>
      <c r="H501" s="392">
        <v>17</v>
      </c>
      <c r="I501" s="1468">
        <v>3.57</v>
      </c>
      <c r="J501" s="1468">
        <v>42.88</v>
      </c>
      <c r="K501" s="1872"/>
      <c r="L501" s="1873"/>
      <c r="M501" s="1873"/>
      <c r="N501" s="1873"/>
      <c r="O501" s="1469"/>
      <c r="P501" s="1873"/>
      <c r="Q501" s="1468"/>
    </row>
    <row r="502" spans="1:17" s="1467" customFormat="1" ht="30.75" customHeight="1">
      <c r="A502" s="1874">
        <v>498</v>
      </c>
      <c r="B502" s="1873">
        <v>498</v>
      </c>
      <c r="C502" s="383" t="s">
        <v>1433</v>
      </c>
      <c r="D502" s="374" t="s">
        <v>1246</v>
      </c>
      <c r="E502" s="383">
        <v>2000</v>
      </c>
      <c r="F502" s="1873">
        <v>10</v>
      </c>
      <c r="G502" s="1875" t="s">
        <v>2087</v>
      </c>
      <c r="H502" s="392">
        <v>18</v>
      </c>
      <c r="I502" s="1468">
        <v>0.47</v>
      </c>
      <c r="J502" s="1468">
        <v>5.6</v>
      </c>
      <c r="K502" s="1872"/>
      <c r="L502" s="1873"/>
      <c r="M502" s="1873"/>
      <c r="N502" s="1873"/>
      <c r="O502" s="1468"/>
      <c r="P502" s="1873"/>
      <c r="Q502" s="1468"/>
    </row>
    <row r="503" spans="1:17" s="1467" customFormat="1" ht="30.75" customHeight="1">
      <c r="A503" s="1874">
        <v>499</v>
      </c>
      <c r="B503" s="1873">
        <v>499</v>
      </c>
      <c r="C503" s="383" t="s">
        <v>1690</v>
      </c>
      <c r="D503" s="374" t="s">
        <v>1269</v>
      </c>
      <c r="E503" s="383">
        <v>1999</v>
      </c>
      <c r="F503" s="1873">
        <v>10</v>
      </c>
      <c r="G503" s="1875" t="s">
        <v>2087</v>
      </c>
      <c r="H503" s="392"/>
      <c r="I503" s="1468">
        <v>0.03</v>
      </c>
      <c r="J503" s="1468">
        <v>0.39</v>
      </c>
      <c r="K503" s="1872"/>
      <c r="L503" s="1873"/>
      <c r="M503" s="1873"/>
      <c r="N503" s="1873"/>
      <c r="O503" s="1469"/>
      <c r="P503" s="1873"/>
      <c r="Q503" s="1468"/>
    </row>
    <row r="504" spans="1:17" s="1467" customFormat="1" ht="30.75" customHeight="1">
      <c r="A504" s="1874">
        <v>500</v>
      </c>
      <c r="B504" s="1873">
        <v>500</v>
      </c>
      <c r="C504" s="383" t="s">
        <v>1691</v>
      </c>
      <c r="D504" s="374" t="s">
        <v>1269</v>
      </c>
      <c r="E504" s="383">
        <v>1980</v>
      </c>
      <c r="F504" s="1873">
        <v>10</v>
      </c>
      <c r="G504" s="1875" t="s">
        <v>2087</v>
      </c>
      <c r="H504" s="392"/>
      <c r="I504" s="1468">
        <v>0.03</v>
      </c>
      <c r="J504" s="1468">
        <v>0.39</v>
      </c>
      <c r="K504" s="1872"/>
      <c r="L504" s="1873"/>
      <c r="M504" s="1873"/>
      <c r="N504" s="1873"/>
      <c r="O504" s="1469"/>
      <c r="P504" s="1873"/>
      <c r="Q504" s="1468"/>
    </row>
    <row r="505" spans="1:17" s="1467" customFormat="1" ht="30.75" customHeight="1">
      <c r="A505" s="1874">
        <v>501</v>
      </c>
      <c r="B505" s="1873">
        <v>501</v>
      </c>
      <c r="C505" s="383" t="s">
        <v>1692</v>
      </c>
      <c r="D505" s="374" t="s">
        <v>1269</v>
      </c>
      <c r="E505" s="383">
        <v>2000</v>
      </c>
      <c r="F505" s="1873">
        <v>10</v>
      </c>
      <c r="G505" s="1875" t="s">
        <v>2087</v>
      </c>
      <c r="H505" s="392"/>
      <c r="I505" s="1468">
        <v>0</v>
      </c>
      <c r="J505" s="1468">
        <v>0</v>
      </c>
      <c r="K505" s="1872"/>
      <c r="L505" s="1873"/>
      <c r="M505" s="1873"/>
      <c r="N505" s="1873"/>
      <c r="O505" s="1468"/>
      <c r="P505" s="1873"/>
      <c r="Q505" s="1873"/>
    </row>
    <row r="506" spans="1:17" s="1467" customFormat="1" ht="30.75" customHeight="1">
      <c r="A506" s="1874">
        <v>502</v>
      </c>
      <c r="B506" s="1873">
        <v>502</v>
      </c>
      <c r="C506" s="383" t="s">
        <v>1693</v>
      </c>
      <c r="D506" s="374" t="s">
        <v>1269</v>
      </c>
      <c r="E506" s="383">
        <v>1977</v>
      </c>
      <c r="F506" s="1873">
        <v>10</v>
      </c>
      <c r="G506" s="1875" t="s">
        <v>2087</v>
      </c>
      <c r="H506" s="392"/>
      <c r="I506" s="1468">
        <v>0</v>
      </c>
      <c r="J506" s="1468">
        <v>0</v>
      </c>
      <c r="K506" s="1872"/>
      <c r="L506" s="1873"/>
      <c r="M506" s="1873"/>
      <c r="N506" s="1873"/>
      <c r="O506" s="1469"/>
      <c r="P506" s="1873"/>
      <c r="Q506" s="1873"/>
    </row>
    <row r="507" spans="1:17" s="1467" customFormat="1" ht="30.75" customHeight="1">
      <c r="A507" s="1874">
        <v>503</v>
      </c>
      <c r="B507" s="1873">
        <v>503</v>
      </c>
      <c r="C507" s="383" t="s">
        <v>1694</v>
      </c>
      <c r="D507" s="374" t="s">
        <v>1695</v>
      </c>
      <c r="E507" s="383">
        <v>1967</v>
      </c>
      <c r="F507" s="1873">
        <v>10</v>
      </c>
      <c r="G507" s="1875" t="s">
        <v>2087</v>
      </c>
      <c r="H507" s="392"/>
      <c r="I507" s="1468">
        <v>1.27</v>
      </c>
      <c r="J507" s="1468">
        <v>15.19</v>
      </c>
      <c r="K507" s="1872"/>
      <c r="L507" s="1873"/>
      <c r="M507" s="1873"/>
      <c r="N507" s="1873"/>
      <c r="O507" s="1468"/>
      <c r="P507" s="1873"/>
      <c r="Q507" s="1873"/>
    </row>
    <row r="508" spans="1:17" s="1467" customFormat="1" ht="30.75" customHeight="1">
      <c r="A508" s="1874">
        <v>504</v>
      </c>
      <c r="B508" s="1873">
        <v>504</v>
      </c>
      <c r="C508" s="383" t="s">
        <v>1373</v>
      </c>
      <c r="D508" s="374" t="s">
        <v>1696</v>
      </c>
      <c r="E508" s="383">
        <v>1990</v>
      </c>
      <c r="F508" s="1873">
        <v>10</v>
      </c>
      <c r="G508" s="1875" t="s">
        <v>2087</v>
      </c>
      <c r="H508" s="392"/>
      <c r="I508" s="1468">
        <v>0.2</v>
      </c>
      <c r="J508" s="1468">
        <v>2.36</v>
      </c>
      <c r="K508" s="1872"/>
      <c r="L508" s="1873"/>
      <c r="M508" s="1873"/>
      <c r="N508" s="1873"/>
      <c r="O508" s="1468"/>
      <c r="P508" s="1873"/>
      <c r="Q508" s="1873"/>
    </row>
    <row r="509" spans="1:17" s="1467" customFormat="1" ht="30.75" customHeight="1">
      <c r="A509" s="1874">
        <v>505</v>
      </c>
      <c r="B509" s="1873">
        <v>505</v>
      </c>
      <c r="C509" s="383" t="s">
        <v>1697</v>
      </c>
      <c r="D509" s="374" t="s">
        <v>1397</v>
      </c>
      <c r="E509" s="383">
        <v>2008</v>
      </c>
      <c r="F509" s="1873">
        <v>10</v>
      </c>
      <c r="G509" s="1889" t="s">
        <v>2088</v>
      </c>
      <c r="H509" s="391">
        <v>22</v>
      </c>
      <c r="I509" s="1468">
        <v>0</v>
      </c>
      <c r="J509" s="1468">
        <v>0</v>
      </c>
      <c r="K509" s="1872"/>
      <c r="L509" s="1873"/>
      <c r="M509" s="1873"/>
      <c r="N509" s="1873"/>
      <c r="O509" s="1468"/>
      <c r="P509" s="1873"/>
      <c r="Q509" s="1873"/>
    </row>
    <row r="510" spans="1:17" s="1467" customFormat="1" ht="30.75" customHeight="1">
      <c r="A510" s="1874">
        <v>506</v>
      </c>
      <c r="B510" s="1873">
        <v>506</v>
      </c>
      <c r="C510" s="383" t="s">
        <v>1698</v>
      </c>
      <c r="D510" s="374" t="s">
        <v>1397</v>
      </c>
      <c r="E510" s="383">
        <v>1995</v>
      </c>
      <c r="F510" s="1873">
        <v>10</v>
      </c>
      <c r="G510" s="1889" t="s">
        <v>2088</v>
      </c>
      <c r="H510" s="391">
        <v>20</v>
      </c>
      <c r="I510" s="1468">
        <v>0.18</v>
      </c>
      <c r="J510" s="1468">
        <v>2.17</v>
      </c>
      <c r="K510" s="1872"/>
      <c r="L510" s="1873"/>
      <c r="M510" s="1873"/>
      <c r="N510" s="1873"/>
      <c r="O510" s="1873"/>
      <c r="P510" s="1873"/>
      <c r="Q510" s="1873"/>
    </row>
    <row r="511" spans="1:17" s="1467" customFormat="1" ht="30.75" customHeight="1">
      <c r="A511" s="1874">
        <v>507</v>
      </c>
      <c r="B511" s="1873">
        <v>507</v>
      </c>
      <c r="C511" s="383" t="s">
        <v>1289</v>
      </c>
      <c r="D511" s="374" t="s">
        <v>1699</v>
      </c>
      <c r="E511" s="383">
        <v>1998</v>
      </c>
      <c r="F511" s="1873">
        <v>10</v>
      </c>
      <c r="G511" s="1889" t="s">
        <v>2088</v>
      </c>
      <c r="H511" s="391">
        <v>16</v>
      </c>
      <c r="I511" s="1468">
        <v>0.22</v>
      </c>
      <c r="J511" s="1468">
        <v>2.59</v>
      </c>
      <c r="K511" s="1872"/>
      <c r="L511" s="1873"/>
      <c r="M511" s="1873"/>
      <c r="N511" s="1873"/>
      <c r="O511" s="1873"/>
      <c r="P511" s="1873"/>
      <c r="Q511" s="1873"/>
    </row>
    <row r="512" spans="1:17" s="1467" customFormat="1" ht="30.75" customHeight="1">
      <c r="A512" s="1874">
        <v>508</v>
      </c>
      <c r="B512" s="1873">
        <v>508</v>
      </c>
      <c r="C512" s="383" t="s">
        <v>1700</v>
      </c>
      <c r="D512" s="374" t="s">
        <v>1701</v>
      </c>
      <c r="E512" s="383">
        <v>1984</v>
      </c>
      <c r="F512" s="1873">
        <v>10</v>
      </c>
      <c r="G512" s="1889" t="s">
        <v>2088</v>
      </c>
      <c r="H512" s="391">
        <v>22</v>
      </c>
      <c r="I512" s="1468">
        <v>0.14000000000000001</v>
      </c>
      <c r="J512" s="1468">
        <v>1.72</v>
      </c>
      <c r="K512" s="1872"/>
      <c r="L512" s="1873"/>
      <c r="M512" s="1873"/>
      <c r="N512" s="1873"/>
      <c r="O512" s="1873"/>
      <c r="P512" s="1873"/>
      <c r="Q512" s="1873"/>
    </row>
    <row r="513" spans="1:17" s="1467" customFormat="1" ht="30.75" customHeight="1">
      <c r="A513" s="1874">
        <v>509</v>
      </c>
      <c r="B513" s="1873">
        <v>509</v>
      </c>
      <c r="C513" s="383" t="s">
        <v>1249</v>
      </c>
      <c r="D513" s="374" t="s">
        <v>1397</v>
      </c>
      <c r="E513" s="383">
        <v>2000</v>
      </c>
      <c r="F513" s="1873">
        <v>10</v>
      </c>
      <c r="G513" s="1889" t="s">
        <v>2088</v>
      </c>
      <c r="H513" s="391">
        <v>17</v>
      </c>
      <c r="I513" s="1468">
        <v>7.0000000000000007E-2</v>
      </c>
      <c r="J513" s="1468">
        <v>0.8</v>
      </c>
      <c r="K513" s="1872"/>
      <c r="L513" s="1873"/>
      <c r="M513" s="1873"/>
      <c r="N513" s="1873"/>
      <c r="O513" s="1468"/>
      <c r="P513" s="1873"/>
      <c r="Q513" s="1873"/>
    </row>
    <row r="514" spans="1:17" s="1467" customFormat="1" ht="30.75" customHeight="1">
      <c r="A514" s="1874">
        <v>510</v>
      </c>
      <c r="B514" s="1873">
        <v>510</v>
      </c>
      <c r="C514" s="383" t="s">
        <v>1280</v>
      </c>
      <c r="D514" s="374" t="s">
        <v>1362</v>
      </c>
      <c r="E514" s="383">
        <v>1993</v>
      </c>
      <c r="F514" s="1873">
        <v>10</v>
      </c>
      <c r="G514" s="1889" t="s">
        <v>2088</v>
      </c>
      <c r="H514" s="391">
        <v>12</v>
      </c>
      <c r="I514" s="1468">
        <v>0.7</v>
      </c>
      <c r="J514" s="1468">
        <v>8.42</v>
      </c>
      <c r="K514" s="1872"/>
      <c r="L514" s="1873"/>
      <c r="M514" s="1873"/>
      <c r="N514" s="1873"/>
      <c r="O514" s="1873"/>
      <c r="P514" s="1873"/>
      <c r="Q514" s="1873"/>
    </row>
    <row r="515" spans="1:17" s="1467" customFormat="1" ht="30.75" customHeight="1">
      <c r="A515" s="1874">
        <v>511</v>
      </c>
      <c r="B515" s="1873">
        <v>511</v>
      </c>
      <c r="C515" s="383" t="s">
        <v>1702</v>
      </c>
      <c r="D515" s="374" t="s">
        <v>1362</v>
      </c>
      <c r="E515" s="383">
        <v>2002</v>
      </c>
      <c r="F515" s="1873">
        <v>10</v>
      </c>
      <c r="G515" s="1889" t="s">
        <v>2088</v>
      </c>
      <c r="H515" s="391">
        <v>9</v>
      </c>
      <c r="I515" s="1468">
        <v>0</v>
      </c>
      <c r="J515" s="1468">
        <v>0</v>
      </c>
      <c r="K515" s="1872"/>
      <c r="L515" s="1873"/>
      <c r="M515" s="1873"/>
      <c r="N515" s="1873"/>
      <c r="O515" s="1873"/>
      <c r="P515" s="1873"/>
      <c r="Q515" s="1873"/>
    </row>
    <row r="516" spans="1:17" s="1467" customFormat="1" ht="30.75" customHeight="1">
      <c r="A516" s="1874">
        <v>512</v>
      </c>
      <c r="B516" s="1873">
        <v>512</v>
      </c>
      <c r="C516" s="383" t="s">
        <v>1703</v>
      </c>
      <c r="D516" s="374" t="s">
        <v>1362</v>
      </c>
      <c r="E516" s="383">
        <v>2000</v>
      </c>
      <c r="F516" s="1873">
        <v>10</v>
      </c>
      <c r="G516" s="1889" t="s">
        <v>2088</v>
      </c>
      <c r="H516" s="391">
        <v>12</v>
      </c>
      <c r="I516" s="1468">
        <v>0.01</v>
      </c>
      <c r="J516" s="1468">
        <v>0.14000000000000001</v>
      </c>
      <c r="K516" s="1872"/>
      <c r="L516" s="1873"/>
      <c r="M516" s="1873"/>
      <c r="N516" s="1873"/>
      <c r="O516" s="1873"/>
      <c r="P516" s="1873"/>
      <c r="Q516" s="1873"/>
    </row>
    <row r="517" spans="1:17" s="1467" customFormat="1" ht="30.75" customHeight="1">
      <c r="A517" s="1874">
        <v>513</v>
      </c>
      <c r="B517" s="1873">
        <v>513</v>
      </c>
      <c r="C517" s="383" t="s">
        <v>1281</v>
      </c>
      <c r="D517" s="374" t="s">
        <v>1704</v>
      </c>
      <c r="E517" s="383">
        <v>2000</v>
      </c>
      <c r="F517" s="1873">
        <v>10</v>
      </c>
      <c r="G517" s="1889" t="s">
        <v>2088</v>
      </c>
      <c r="H517" s="391">
        <v>19</v>
      </c>
      <c r="I517" s="1468">
        <v>0.15</v>
      </c>
      <c r="J517" s="1468">
        <v>1.8</v>
      </c>
      <c r="K517" s="1872"/>
      <c r="L517" s="1873"/>
      <c r="M517" s="1873"/>
      <c r="N517" s="1873"/>
      <c r="O517" s="1873"/>
      <c r="P517" s="1873"/>
      <c r="Q517" s="1873"/>
    </row>
    <row r="518" spans="1:17" s="1467" customFormat="1" ht="30.75" customHeight="1">
      <c r="A518" s="1874">
        <v>514</v>
      </c>
      <c r="B518" s="1873">
        <v>514</v>
      </c>
      <c r="C518" s="383" t="s">
        <v>1705</v>
      </c>
      <c r="D518" s="374" t="s">
        <v>1348</v>
      </c>
      <c r="E518" s="383">
        <v>2000</v>
      </c>
      <c r="F518" s="1873">
        <v>10</v>
      </c>
      <c r="G518" s="1889" t="s">
        <v>2088</v>
      </c>
      <c r="H518" s="391"/>
      <c r="I518" s="1468">
        <v>0.75</v>
      </c>
      <c r="J518" s="1468">
        <v>9.0500000000000007</v>
      </c>
      <c r="K518" s="1872"/>
      <c r="L518" s="1873"/>
      <c r="M518" s="1873"/>
      <c r="N518" s="1873"/>
      <c r="O518" s="1873"/>
      <c r="P518" s="1873"/>
      <c r="Q518" s="1873"/>
    </row>
    <row r="519" spans="1:17" s="1467" customFormat="1" ht="30.75" customHeight="1">
      <c r="A519" s="1874">
        <v>515</v>
      </c>
      <c r="B519" s="1873">
        <v>515</v>
      </c>
      <c r="C519" s="383" t="s">
        <v>1706</v>
      </c>
      <c r="D519" s="374" t="s">
        <v>1401</v>
      </c>
      <c r="E519" s="383">
        <v>2007</v>
      </c>
      <c r="F519" s="1873">
        <v>10</v>
      </c>
      <c r="G519" s="1889" t="s">
        <v>2088</v>
      </c>
      <c r="H519" s="391"/>
      <c r="I519" s="1468">
        <v>0</v>
      </c>
      <c r="J519" s="1468">
        <v>0</v>
      </c>
      <c r="K519" s="1872"/>
      <c r="L519" s="1873"/>
      <c r="M519" s="1873"/>
      <c r="N519" s="1873"/>
      <c r="O519" s="1873"/>
      <c r="P519" s="1873"/>
      <c r="Q519" s="1873"/>
    </row>
    <row r="520" spans="1:17" s="1467" customFormat="1" ht="30.75" customHeight="1">
      <c r="A520" s="1874">
        <v>516</v>
      </c>
      <c r="B520" s="1873">
        <v>516</v>
      </c>
      <c r="C520" s="383" t="s">
        <v>1707</v>
      </c>
      <c r="D520" s="374" t="s">
        <v>1342</v>
      </c>
      <c r="E520" s="383">
        <v>1987</v>
      </c>
      <c r="F520" s="1873">
        <v>10</v>
      </c>
      <c r="G520" s="1889" t="s">
        <v>2088</v>
      </c>
      <c r="H520" s="391"/>
      <c r="I520" s="1468">
        <v>0</v>
      </c>
      <c r="J520" s="1468">
        <v>0</v>
      </c>
      <c r="K520" s="1872"/>
      <c r="L520" s="1873"/>
      <c r="M520" s="1873"/>
      <c r="N520" s="1873"/>
      <c r="O520" s="1873"/>
      <c r="P520" s="1873"/>
      <c r="Q520" s="1873"/>
    </row>
    <row r="521" spans="1:17" s="1467" customFormat="1" ht="30.75" customHeight="1">
      <c r="A521" s="1874">
        <v>517</v>
      </c>
      <c r="B521" s="1873">
        <v>517</v>
      </c>
      <c r="C521" s="383" t="s">
        <v>1707</v>
      </c>
      <c r="D521" s="374" t="s">
        <v>1342</v>
      </c>
      <c r="E521" s="383">
        <v>1985</v>
      </c>
      <c r="F521" s="1873">
        <v>10</v>
      </c>
      <c r="G521" s="1889" t="s">
        <v>2088</v>
      </c>
      <c r="H521" s="391"/>
      <c r="I521" s="1468">
        <v>0.01</v>
      </c>
      <c r="J521" s="1468">
        <v>7.0000000000000007E-2</v>
      </c>
      <c r="K521" s="1872"/>
      <c r="L521" s="1873"/>
      <c r="M521" s="1873"/>
      <c r="N521" s="1873"/>
      <c r="O521" s="1873"/>
      <c r="P521" s="1873"/>
      <c r="Q521" s="1873"/>
    </row>
    <row r="522" spans="1:17" s="1467" customFormat="1" ht="30.75" customHeight="1">
      <c r="A522" s="1874">
        <v>518</v>
      </c>
      <c r="B522" s="1873">
        <v>518</v>
      </c>
      <c r="C522" s="383" t="s">
        <v>1707</v>
      </c>
      <c r="D522" s="374" t="s">
        <v>1342</v>
      </c>
      <c r="E522" s="383">
        <v>1991</v>
      </c>
      <c r="F522" s="1873">
        <v>10</v>
      </c>
      <c r="G522" s="1889" t="s">
        <v>2088</v>
      </c>
      <c r="H522" s="391"/>
      <c r="I522" s="1468">
        <v>0</v>
      </c>
      <c r="J522" s="1468">
        <v>0</v>
      </c>
      <c r="K522" s="1872"/>
      <c r="L522" s="1873"/>
      <c r="M522" s="1873"/>
      <c r="N522" s="1873"/>
      <c r="O522" s="1873"/>
      <c r="P522" s="1873"/>
      <c r="Q522" s="1873"/>
    </row>
    <row r="523" spans="1:17" s="1467" customFormat="1" ht="30.75" customHeight="1">
      <c r="A523" s="1874">
        <v>519</v>
      </c>
      <c r="B523" s="1873">
        <v>519</v>
      </c>
      <c r="C523" s="383" t="s">
        <v>1708</v>
      </c>
      <c r="D523" s="374" t="s">
        <v>1376</v>
      </c>
      <c r="E523" s="383">
        <v>1980</v>
      </c>
      <c r="F523" s="1873">
        <v>10</v>
      </c>
      <c r="G523" s="1889" t="s">
        <v>2088</v>
      </c>
      <c r="H523" s="391"/>
      <c r="I523" s="1468">
        <v>0</v>
      </c>
      <c r="J523" s="1468">
        <v>0</v>
      </c>
      <c r="K523" s="1872"/>
      <c r="L523" s="1873"/>
      <c r="M523" s="1873"/>
      <c r="N523" s="1873"/>
      <c r="O523" s="1873"/>
      <c r="P523" s="1873"/>
      <c r="Q523" s="1873"/>
    </row>
    <row r="524" spans="1:17" s="1467" customFormat="1" ht="30.75" customHeight="1">
      <c r="A524" s="1874">
        <v>520</v>
      </c>
      <c r="B524" s="1873">
        <v>520</v>
      </c>
      <c r="C524" s="383" t="s">
        <v>1376</v>
      </c>
      <c r="D524" s="374" t="s">
        <v>1376</v>
      </c>
      <c r="E524" s="389" t="s">
        <v>1709</v>
      </c>
      <c r="F524" s="1873">
        <v>10</v>
      </c>
      <c r="G524" s="1889" t="s">
        <v>2088</v>
      </c>
      <c r="H524" s="391"/>
      <c r="I524" s="1468">
        <v>2.75</v>
      </c>
      <c r="J524" s="1468">
        <v>32.979999999999997</v>
      </c>
      <c r="K524" s="1872"/>
      <c r="L524" s="1873"/>
      <c r="M524" s="1873"/>
      <c r="N524" s="1873"/>
      <c r="O524" s="1873"/>
      <c r="P524" s="1873"/>
      <c r="Q524" s="1873"/>
    </row>
    <row r="525" spans="1:17" s="1467" customFormat="1" ht="30.75" customHeight="1">
      <c r="A525" s="1874">
        <v>521</v>
      </c>
      <c r="B525" s="1873">
        <v>521</v>
      </c>
      <c r="C525" s="374" t="s">
        <v>1710</v>
      </c>
      <c r="D525" s="374" t="s">
        <v>1711</v>
      </c>
      <c r="E525" s="383">
        <v>2006</v>
      </c>
      <c r="F525" s="1873">
        <v>10</v>
      </c>
      <c r="G525" s="1875" t="s">
        <v>2089</v>
      </c>
      <c r="H525" s="1488">
        <v>6</v>
      </c>
      <c r="I525" s="374">
        <v>32</v>
      </c>
      <c r="J525" s="1468">
        <v>0.32</v>
      </c>
      <c r="K525" s="1872"/>
      <c r="L525" s="1873"/>
      <c r="M525" s="1873"/>
      <c r="N525" s="1873"/>
      <c r="O525" s="1873"/>
      <c r="P525" s="1873"/>
      <c r="Q525" s="1873"/>
    </row>
    <row r="526" spans="1:17" s="1467" customFormat="1" ht="30.75" customHeight="1">
      <c r="A526" s="1874">
        <v>522</v>
      </c>
      <c r="B526" s="1873">
        <v>522</v>
      </c>
      <c r="C526" s="374" t="s">
        <v>1712</v>
      </c>
      <c r="D526" s="374" t="s">
        <v>1713</v>
      </c>
      <c r="E526" s="383">
        <v>1984</v>
      </c>
      <c r="F526" s="1873">
        <v>10</v>
      </c>
      <c r="G526" s="1889" t="s">
        <v>2089</v>
      </c>
      <c r="H526" s="1488">
        <v>32</v>
      </c>
      <c r="I526" s="374">
        <v>26</v>
      </c>
      <c r="J526" s="1468">
        <v>0.96</v>
      </c>
      <c r="K526" s="1872"/>
      <c r="L526" s="1873"/>
      <c r="M526" s="374"/>
      <c r="N526" s="1873"/>
      <c r="O526" s="1873"/>
      <c r="P526" s="1873"/>
      <c r="Q526" s="1873"/>
    </row>
    <row r="527" spans="1:17" s="1467" customFormat="1" ht="30.75" customHeight="1">
      <c r="A527" s="1874">
        <v>523</v>
      </c>
      <c r="B527" s="1873">
        <v>523</v>
      </c>
      <c r="C527" s="374" t="s">
        <v>1482</v>
      </c>
      <c r="D527" s="374" t="s">
        <v>1713</v>
      </c>
      <c r="E527" s="383">
        <v>1978</v>
      </c>
      <c r="F527" s="1873">
        <v>10</v>
      </c>
      <c r="G527" s="1889" t="s">
        <v>2089</v>
      </c>
      <c r="H527" s="1488">
        <v>26</v>
      </c>
      <c r="I527" s="374">
        <v>26</v>
      </c>
      <c r="J527" s="1468"/>
      <c r="K527" s="1872"/>
      <c r="L527" s="1873"/>
      <c r="M527" s="374"/>
      <c r="N527" s="1873"/>
      <c r="O527" s="1873"/>
      <c r="P527" s="1873"/>
      <c r="Q527" s="1873"/>
    </row>
    <row r="528" spans="1:17" s="1467" customFormat="1" ht="30.75" customHeight="1">
      <c r="A528" s="1874">
        <v>524</v>
      </c>
      <c r="B528" s="1873">
        <v>524</v>
      </c>
      <c r="C528" s="374" t="s">
        <v>1714</v>
      </c>
      <c r="D528" s="374" t="s">
        <v>1715</v>
      </c>
      <c r="E528" s="383">
        <v>2010</v>
      </c>
      <c r="F528" s="1873">
        <v>10</v>
      </c>
      <c r="G528" s="1889" t="s">
        <v>2089</v>
      </c>
      <c r="H528" s="1488">
        <v>26</v>
      </c>
      <c r="I528" s="374">
        <v>22.4</v>
      </c>
      <c r="J528" s="1468">
        <v>54</v>
      </c>
      <c r="K528" s="1872"/>
      <c r="L528" s="1873"/>
      <c r="M528" s="374"/>
      <c r="N528" s="1873"/>
      <c r="O528" s="1873"/>
      <c r="P528" s="1873"/>
      <c r="Q528" s="1873"/>
    </row>
    <row r="529" spans="1:17" s="1467" customFormat="1" ht="30.75" customHeight="1">
      <c r="A529" s="1874">
        <v>525</v>
      </c>
      <c r="B529" s="1873">
        <v>525</v>
      </c>
      <c r="C529" s="374" t="s">
        <v>1716</v>
      </c>
      <c r="D529" s="374" t="s">
        <v>1715</v>
      </c>
      <c r="E529" s="383">
        <v>2012</v>
      </c>
      <c r="F529" s="1873">
        <v>10</v>
      </c>
      <c r="G529" s="1889" t="s">
        <v>2089</v>
      </c>
      <c r="H529" s="1488">
        <v>26</v>
      </c>
      <c r="I529" s="374">
        <v>22.4</v>
      </c>
      <c r="J529" s="1468"/>
      <c r="K529" s="1872"/>
      <c r="L529" s="1873"/>
      <c r="M529" s="374"/>
      <c r="N529" s="1873"/>
      <c r="O529" s="1873"/>
      <c r="P529" s="1873"/>
      <c r="Q529" s="1873"/>
    </row>
    <row r="530" spans="1:17" s="1467" customFormat="1" ht="30.75" customHeight="1">
      <c r="A530" s="1874">
        <v>526</v>
      </c>
      <c r="B530" s="1873">
        <v>526</v>
      </c>
      <c r="C530" s="374" t="s">
        <v>1717</v>
      </c>
      <c r="D530" s="374" t="s">
        <v>1715</v>
      </c>
      <c r="E530" s="383">
        <v>2015</v>
      </c>
      <c r="F530" s="1873">
        <v>10</v>
      </c>
      <c r="G530" s="1889" t="s">
        <v>2089</v>
      </c>
      <c r="H530" s="1488">
        <v>22</v>
      </c>
      <c r="I530" s="374">
        <v>22.4</v>
      </c>
      <c r="J530" s="1468">
        <v>22.79</v>
      </c>
      <c r="K530" s="1872"/>
      <c r="L530" s="1873"/>
      <c r="M530" s="1873"/>
      <c r="N530" s="1873"/>
      <c r="O530" s="1873"/>
      <c r="P530" s="1873"/>
      <c r="Q530" s="1873"/>
    </row>
    <row r="531" spans="1:17" s="1467" customFormat="1" ht="30.75" customHeight="1">
      <c r="A531" s="1874">
        <v>527</v>
      </c>
      <c r="B531" s="1873">
        <v>527</v>
      </c>
      <c r="C531" s="374" t="s">
        <v>1718</v>
      </c>
      <c r="D531" s="374" t="s">
        <v>1597</v>
      </c>
      <c r="E531" s="383">
        <v>2006</v>
      </c>
      <c r="F531" s="1873">
        <v>10</v>
      </c>
      <c r="G531" s="1889" t="s">
        <v>2089</v>
      </c>
      <c r="H531" s="1488">
        <v>22</v>
      </c>
      <c r="I531" s="374" t="s">
        <v>1719</v>
      </c>
      <c r="J531" s="1468">
        <v>4.67</v>
      </c>
      <c r="K531" s="1872"/>
      <c r="L531" s="1873"/>
      <c r="M531" s="1873"/>
      <c r="N531" s="1873"/>
      <c r="O531" s="1873"/>
      <c r="P531" s="1873"/>
      <c r="Q531" s="1873"/>
    </row>
    <row r="532" spans="1:17" s="1467" customFormat="1" ht="30.75" customHeight="1">
      <c r="A532" s="1874">
        <v>528</v>
      </c>
      <c r="B532" s="1873">
        <v>528</v>
      </c>
      <c r="C532" s="374" t="s">
        <v>1720</v>
      </c>
      <c r="D532" s="374" t="s">
        <v>1597</v>
      </c>
      <c r="E532" s="383">
        <v>2001</v>
      </c>
      <c r="F532" s="1873">
        <v>10</v>
      </c>
      <c r="G532" s="1889" t="s">
        <v>2089</v>
      </c>
      <c r="H532" s="1488">
        <v>18</v>
      </c>
      <c r="I532" s="374" t="s">
        <v>1719</v>
      </c>
      <c r="J532" s="1468">
        <v>10.49</v>
      </c>
      <c r="K532" s="1872"/>
      <c r="L532" s="1873"/>
      <c r="M532" s="1873"/>
      <c r="N532" s="1873"/>
      <c r="O532" s="1873"/>
      <c r="P532" s="1873"/>
      <c r="Q532" s="1873"/>
    </row>
    <row r="533" spans="1:17" s="1467" customFormat="1" ht="30.75" customHeight="1">
      <c r="A533" s="1874">
        <v>529</v>
      </c>
      <c r="B533" s="1873">
        <v>529</v>
      </c>
      <c r="C533" s="374" t="s">
        <v>1339</v>
      </c>
      <c r="D533" s="374" t="s">
        <v>1597</v>
      </c>
      <c r="E533" s="383">
        <v>2000</v>
      </c>
      <c r="F533" s="1873">
        <v>10</v>
      </c>
      <c r="G533" s="1889" t="s">
        <v>2089</v>
      </c>
      <c r="H533" s="1488">
        <v>18</v>
      </c>
      <c r="I533" s="374">
        <v>16.399999999999999</v>
      </c>
      <c r="J533" s="1468">
        <v>1.89</v>
      </c>
      <c r="K533" s="1872"/>
      <c r="L533" s="1873"/>
      <c r="M533" s="1873"/>
      <c r="N533" s="1873"/>
      <c r="O533" s="1873"/>
      <c r="P533" s="1873"/>
      <c r="Q533" s="1873"/>
    </row>
    <row r="534" spans="1:17" s="1467" customFormat="1" ht="30.75" customHeight="1">
      <c r="A534" s="1874">
        <v>530</v>
      </c>
      <c r="B534" s="1873">
        <v>530</v>
      </c>
      <c r="C534" s="374" t="s">
        <v>1322</v>
      </c>
      <c r="D534" s="374" t="s">
        <v>1597</v>
      </c>
      <c r="E534" s="383">
        <v>1992</v>
      </c>
      <c r="F534" s="1873">
        <v>10</v>
      </c>
      <c r="G534" s="1889" t="s">
        <v>2089</v>
      </c>
      <c r="H534" s="1488">
        <v>16</v>
      </c>
      <c r="I534" s="374">
        <v>27</v>
      </c>
      <c r="J534" s="1468">
        <v>2.69</v>
      </c>
      <c r="K534" s="1872"/>
      <c r="L534" s="1873"/>
      <c r="M534" s="1873"/>
      <c r="N534" s="1873"/>
      <c r="O534" s="1873"/>
      <c r="P534" s="1873"/>
      <c r="Q534" s="1873"/>
    </row>
    <row r="535" spans="1:17" s="1467" customFormat="1" ht="30.75" customHeight="1">
      <c r="A535" s="1874">
        <v>531</v>
      </c>
      <c r="B535" s="1873">
        <v>531</v>
      </c>
      <c r="C535" s="374" t="s">
        <v>1482</v>
      </c>
      <c r="D535" s="374" t="s">
        <v>1597</v>
      </c>
      <c r="E535" s="383">
        <v>1989</v>
      </c>
      <c r="F535" s="1873">
        <v>10</v>
      </c>
      <c r="G535" s="1889" t="s">
        <v>2089</v>
      </c>
      <c r="H535" s="1488">
        <v>27</v>
      </c>
      <c r="I535" s="1473">
        <v>26</v>
      </c>
      <c r="J535" s="1468">
        <v>4.24</v>
      </c>
      <c r="K535" s="1872"/>
      <c r="L535" s="1873"/>
      <c r="M535" s="1873"/>
      <c r="N535" s="1873"/>
      <c r="O535" s="1873"/>
      <c r="P535" s="1873"/>
      <c r="Q535" s="1873"/>
    </row>
    <row r="536" spans="1:17" s="1467" customFormat="1" ht="30.75" customHeight="1">
      <c r="A536" s="1874">
        <v>532</v>
      </c>
      <c r="B536" s="1873">
        <v>532</v>
      </c>
      <c r="C536" s="374" t="s">
        <v>1610</v>
      </c>
      <c r="D536" s="374" t="s">
        <v>1597</v>
      </c>
      <c r="E536" s="383">
        <v>1989</v>
      </c>
      <c r="F536" s="1873">
        <v>10</v>
      </c>
      <c r="G536" s="1889" t="s">
        <v>2089</v>
      </c>
      <c r="H536" s="1488">
        <v>26</v>
      </c>
      <c r="I536" s="1473">
        <v>27</v>
      </c>
      <c r="J536" s="1468">
        <v>1.1299999999999999</v>
      </c>
      <c r="K536" s="1872"/>
      <c r="L536" s="1873"/>
      <c r="M536" s="1873"/>
      <c r="N536" s="1873"/>
      <c r="O536" s="1873"/>
      <c r="P536" s="1873"/>
      <c r="Q536" s="1873"/>
    </row>
    <row r="537" spans="1:17" s="1467" customFormat="1" ht="30.75" customHeight="1">
      <c r="A537" s="1874">
        <v>533</v>
      </c>
      <c r="B537" s="1873">
        <v>533</v>
      </c>
      <c r="C537" s="374" t="s">
        <v>1721</v>
      </c>
      <c r="D537" s="374" t="s">
        <v>1597</v>
      </c>
      <c r="E537" s="383">
        <v>1991</v>
      </c>
      <c r="F537" s="1873">
        <v>10</v>
      </c>
      <c r="G537" s="1889" t="s">
        <v>2089</v>
      </c>
      <c r="H537" s="1488">
        <v>27</v>
      </c>
      <c r="I537" s="374">
        <v>27</v>
      </c>
      <c r="J537" s="1468">
        <v>1.78</v>
      </c>
      <c r="K537" s="1872"/>
      <c r="L537" s="1873"/>
      <c r="M537" s="1873"/>
      <c r="N537" s="1873"/>
      <c r="O537" s="1873"/>
      <c r="P537" s="1873"/>
      <c r="Q537" s="1873"/>
    </row>
    <row r="538" spans="1:17" s="1467" customFormat="1" ht="30.75" customHeight="1">
      <c r="A538" s="1874">
        <v>534</v>
      </c>
      <c r="B538" s="1873">
        <v>534</v>
      </c>
      <c r="C538" s="374" t="s">
        <v>1722</v>
      </c>
      <c r="D538" s="374" t="s">
        <v>1597</v>
      </c>
      <c r="E538" s="383">
        <v>1987</v>
      </c>
      <c r="F538" s="1873">
        <v>10</v>
      </c>
      <c r="G538" s="1889" t="s">
        <v>2089</v>
      </c>
      <c r="H538" s="1488">
        <v>27</v>
      </c>
      <c r="I538" s="374">
        <v>31</v>
      </c>
      <c r="J538" s="1468">
        <v>1.32</v>
      </c>
      <c r="K538" s="1872"/>
      <c r="L538" s="1873"/>
      <c r="M538" s="1873"/>
      <c r="N538" s="1873"/>
      <c r="O538" s="1873"/>
      <c r="P538" s="1873"/>
      <c r="Q538" s="1873"/>
    </row>
    <row r="539" spans="1:17" s="1467" customFormat="1" ht="30.75" customHeight="1">
      <c r="A539" s="1874">
        <v>535</v>
      </c>
      <c r="B539" s="1873">
        <v>535</v>
      </c>
      <c r="C539" s="374" t="s">
        <v>1723</v>
      </c>
      <c r="D539" s="374" t="s">
        <v>1597</v>
      </c>
      <c r="E539" s="383">
        <v>1991</v>
      </c>
      <c r="F539" s="1873">
        <v>10</v>
      </c>
      <c r="G539" s="1889" t="s">
        <v>2089</v>
      </c>
      <c r="H539" s="1488">
        <v>31</v>
      </c>
      <c r="I539" s="374">
        <v>47.5</v>
      </c>
      <c r="J539" s="1468"/>
      <c r="K539" s="1872"/>
      <c r="L539" s="1873"/>
      <c r="M539" s="1873"/>
      <c r="N539" s="1873"/>
      <c r="O539" s="1873"/>
      <c r="P539" s="1873"/>
      <c r="Q539" s="1873"/>
    </row>
    <row r="540" spans="1:17" s="1467" customFormat="1" ht="102" customHeight="1">
      <c r="A540" s="1874">
        <v>536</v>
      </c>
      <c r="B540" s="1873">
        <v>536</v>
      </c>
      <c r="C540" s="1524" t="s">
        <v>1326</v>
      </c>
      <c r="D540" s="374" t="s">
        <v>1597</v>
      </c>
      <c r="E540" s="383">
        <v>1998</v>
      </c>
      <c r="F540" s="1873">
        <v>10</v>
      </c>
      <c r="G540" s="1889" t="s">
        <v>2089</v>
      </c>
      <c r="H540" s="1488">
        <v>48</v>
      </c>
      <c r="I540" s="374">
        <v>18</v>
      </c>
      <c r="J540" s="1468">
        <v>2.21</v>
      </c>
      <c r="K540" s="1872"/>
      <c r="L540" s="1873"/>
      <c r="M540" s="1515" t="s">
        <v>2441</v>
      </c>
      <c r="N540" s="1515" t="s">
        <v>1246</v>
      </c>
      <c r="O540" s="1515">
        <v>412.08300000000003</v>
      </c>
      <c r="P540" s="1515">
        <v>4.9000000000000004</v>
      </c>
      <c r="Q540" s="1521">
        <v>0</v>
      </c>
    </row>
    <row r="541" spans="1:17" s="1467" customFormat="1" ht="30.75" customHeight="1">
      <c r="A541" s="1874">
        <v>537</v>
      </c>
      <c r="B541" s="1873">
        <v>537</v>
      </c>
      <c r="C541" s="374" t="s">
        <v>1724</v>
      </c>
      <c r="D541" s="374" t="s">
        <v>1597</v>
      </c>
      <c r="E541" s="383">
        <v>1992</v>
      </c>
      <c r="F541" s="1873">
        <v>10</v>
      </c>
      <c r="G541" s="1889" t="s">
        <v>2089</v>
      </c>
      <c r="H541" s="1488">
        <v>18</v>
      </c>
      <c r="I541" s="374">
        <v>28</v>
      </c>
      <c r="J541" s="1468"/>
      <c r="K541" s="1872"/>
      <c r="L541" s="1873"/>
      <c r="M541" s="1873"/>
      <c r="N541" s="1512"/>
      <c r="O541" s="1873"/>
      <c r="P541" s="1873"/>
      <c r="Q541" s="1873"/>
    </row>
    <row r="542" spans="1:17" s="1467" customFormat="1" ht="30.75" customHeight="1">
      <c r="A542" s="1874">
        <v>538</v>
      </c>
      <c r="B542" s="1873">
        <v>538</v>
      </c>
      <c r="C542" s="374" t="s">
        <v>1725</v>
      </c>
      <c r="D542" s="374" t="s">
        <v>1726</v>
      </c>
      <c r="E542" s="383">
        <v>2008</v>
      </c>
      <c r="F542" s="1873">
        <v>10</v>
      </c>
      <c r="G542" s="1889" t="s">
        <v>2089</v>
      </c>
      <c r="H542" s="1488">
        <v>28</v>
      </c>
      <c r="I542" s="374">
        <v>17</v>
      </c>
      <c r="J542" s="1468"/>
      <c r="K542" s="1872"/>
      <c r="L542" s="1873"/>
      <c r="M542" s="1873"/>
      <c r="N542" s="1873"/>
      <c r="O542" s="1873"/>
      <c r="P542" s="1873"/>
      <c r="Q542" s="1873"/>
    </row>
    <row r="543" spans="1:17" s="1467" customFormat="1" ht="30.75" customHeight="1">
      <c r="A543" s="1874">
        <v>539</v>
      </c>
      <c r="B543" s="1873">
        <v>539</v>
      </c>
      <c r="C543" s="374" t="s">
        <v>1727</v>
      </c>
      <c r="D543" s="374" t="s">
        <v>1726</v>
      </c>
      <c r="E543" s="383">
        <v>1998</v>
      </c>
      <c r="F543" s="1873">
        <v>10</v>
      </c>
      <c r="G543" s="1889" t="s">
        <v>2089</v>
      </c>
      <c r="H543" s="1488">
        <v>28</v>
      </c>
      <c r="I543" s="374" t="s">
        <v>1728</v>
      </c>
      <c r="J543" s="1468">
        <v>4.82</v>
      </c>
      <c r="K543" s="1872"/>
      <c r="L543" s="1873"/>
      <c r="M543" s="1873"/>
      <c r="N543" s="1873"/>
      <c r="O543" s="1873"/>
      <c r="P543" s="1873"/>
      <c r="Q543" s="1873"/>
    </row>
    <row r="544" spans="1:17" s="1467" customFormat="1" ht="96.75" customHeight="1">
      <c r="A544" s="1874">
        <v>540</v>
      </c>
      <c r="B544" s="1873">
        <v>540</v>
      </c>
      <c r="C544" s="1524" t="s">
        <v>1729</v>
      </c>
      <c r="D544" s="1524" t="s">
        <v>1726</v>
      </c>
      <c r="E544" s="1523">
        <v>1993</v>
      </c>
      <c r="F544" s="1515">
        <v>10</v>
      </c>
      <c r="G544" s="1892" t="s">
        <v>2089</v>
      </c>
      <c r="H544" s="1891">
        <v>22</v>
      </c>
      <c r="I544" s="1524">
        <v>11</v>
      </c>
      <c r="J544" s="1521"/>
      <c r="K544" s="1522"/>
      <c r="L544" s="1515"/>
      <c r="M544" s="1515" t="s">
        <v>2441</v>
      </c>
      <c r="N544" s="1515" t="s">
        <v>1246</v>
      </c>
      <c r="O544" s="1515">
        <v>412.08300000000003</v>
      </c>
      <c r="P544" s="1515">
        <v>4.9000000000000004</v>
      </c>
      <c r="Q544" s="1521">
        <v>0</v>
      </c>
    </row>
    <row r="545" spans="1:17" s="1467" customFormat="1" ht="30.75" customHeight="1">
      <c r="A545" s="1874">
        <v>541</v>
      </c>
      <c r="B545" s="1873">
        <v>541</v>
      </c>
      <c r="C545" s="374" t="s">
        <v>1730</v>
      </c>
      <c r="D545" s="374" t="s">
        <v>1726</v>
      </c>
      <c r="E545" s="383">
        <v>1993</v>
      </c>
      <c r="F545" s="1873">
        <v>10</v>
      </c>
      <c r="G545" s="1889" t="s">
        <v>2089</v>
      </c>
      <c r="H545" s="1488">
        <v>17</v>
      </c>
      <c r="I545" s="374">
        <v>17.600000000000001</v>
      </c>
      <c r="J545" s="1468">
        <v>3.84</v>
      </c>
      <c r="K545" s="1872"/>
      <c r="L545" s="1873"/>
      <c r="M545" s="1873"/>
      <c r="N545" s="1512"/>
      <c r="O545" s="1873"/>
      <c r="P545" s="1873"/>
      <c r="Q545" s="1873"/>
    </row>
    <row r="546" spans="1:17" s="1467" customFormat="1" ht="30.75" customHeight="1">
      <c r="A546" s="1874">
        <v>542</v>
      </c>
      <c r="B546" s="1873">
        <v>542</v>
      </c>
      <c r="C546" s="374" t="s">
        <v>1585</v>
      </c>
      <c r="D546" s="374" t="s">
        <v>1408</v>
      </c>
      <c r="E546" s="383">
        <v>2013</v>
      </c>
      <c r="F546" s="1873">
        <v>10</v>
      </c>
      <c r="G546" s="1889" t="s">
        <v>2089</v>
      </c>
      <c r="H546" s="1488">
        <v>16</v>
      </c>
      <c r="I546" s="386" t="s">
        <v>1731</v>
      </c>
      <c r="J546" s="1468">
        <v>0.11</v>
      </c>
      <c r="K546" s="1872"/>
      <c r="L546" s="1873"/>
      <c r="M546" s="1873"/>
      <c r="N546" s="1873"/>
      <c r="O546" s="1873"/>
      <c r="P546" s="1873"/>
      <c r="Q546" s="1873"/>
    </row>
    <row r="547" spans="1:17" s="1467" customFormat="1" ht="30.75" customHeight="1">
      <c r="A547" s="1874">
        <v>543</v>
      </c>
      <c r="B547" s="1873">
        <v>543</v>
      </c>
      <c r="C547" s="374" t="s">
        <v>1732</v>
      </c>
      <c r="D547" s="374" t="s">
        <v>1408</v>
      </c>
      <c r="E547" s="383">
        <v>1992</v>
      </c>
      <c r="F547" s="1873">
        <v>10</v>
      </c>
      <c r="G547" s="1889" t="s">
        <v>2089</v>
      </c>
      <c r="H547" s="1488">
        <v>11</v>
      </c>
      <c r="I547" s="386" t="s">
        <v>1731</v>
      </c>
      <c r="J547" s="1468"/>
      <c r="K547" s="1872"/>
      <c r="L547" s="1873"/>
      <c r="M547" s="1873"/>
      <c r="N547" s="1873"/>
      <c r="O547" s="1873"/>
      <c r="P547" s="1873"/>
      <c r="Q547" s="1873"/>
    </row>
    <row r="548" spans="1:17" s="1471" customFormat="1" ht="30.75" customHeight="1">
      <c r="A548" s="1470">
        <v>544</v>
      </c>
      <c r="B548" s="1873">
        <v>544</v>
      </c>
      <c r="C548" s="374" t="s">
        <v>1733</v>
      </c>
      <c r="D548" s="374" t="s">
        <v>1408</v>
      </c>
      <c r="E548" s="383">
        <v>1999</v>
      </c>
      <c r="F548" s="1873">
        <v>10</v>
      </c>
      <c r="G548" s="1875" t="s">
        <v>2089</v>
      </c>
      <c r="H548" s="1488">
        <v>18</v>
      </c>
      <c r="I548" s="374" t="s">
        <v>1734</v>
      </c>
      <c r="J548" s="1468"/>
      <c r="K548" s="1872"/>
      <c r="L548" s="1873"/>
      <c r="M548" s="1873"/>
      <c r="N548" s="1873"/>
      <c r="O548" s="1469"/>
      <c r="P548" s="1873"/>
      <c r="Q548" s="1873"/>
    </row>
    <row r="549" spans="1:17" s="1467" customFormat="1" ht="30.75" customHeight="1">
      <c r="A549" s="1874">
        <v>545</v>
      </c>
      <c r="B549" s="1873">
        <v>545</v>
      </c>
      <c r="C549" s="374" t="s">
        <v>1647</v>
      </c>
      <c r="D549" s="374" t="s">
        <v>1408</v>
      </c>
      <c r="E549" s="383">
        <v>1999</v>
      </c>
      <c r="F549" s="1873">
        <v>10</v>
      </c>
      <c r="G549" s="1889" t="s">
        <v>2089</v>
      </c>
      <c r="H549" s="1488">
        <v>12</v>
      </c>
      <c r="I549" s="1473">
        <v>18.600000000000001</v>
      </c>
      <c r="J549" s="1468">
        <v>4.28</v>
      </c>
      <c r="K549" s="1872"/>
      <c r="L549" s="1873"/>
      <c r="M549" s="1873"/>
      <c r="N549" s="1873"/>
      <c r="O549" s="1873"/>
      <c r="P549" s="1873"/>
      <c r="Q549" s="1873"/>
    </row>
    <row r="550" spans="1:17" s="1467" customFormat="1" ht="30.75" customHeight="1">
      <c r="A550" s="1874">
        <v>546</v>
      </c>
      <c r="B550" s="1873">
        <v>546</v>
      </c>
      <c r="C550" s="374" t="s">
        <v>1735</v>
      </c>
      <c r="D550" s="374" t="s">
        <v>1408</v>
      </c>
      <c r="E550" s="383">
        <v>2003</v>
      </c>
      <c r="F550" s="1873">
        <v>10</v>
      </c>
      <c r="G550" s="1889" t="s">
        <v>2089</v>
      </c>
      <c r="H550" s="1488">
        <v>12</v>
      </c>
      <c r="I550" s="374">
        <v>16.7</v>
      </c>
      <c r="J550" s="1468">
        <v>0.28000000000000003</v>
      </c>
      <c r="K550" s="1872"/>
      <c r="L550" s="1873"/>
      <c r="M550" s="374"/>
      <c r="N550" s="1873"/>
      <c r="O550" s="1469"/>
      <c r="P550" s="1873"/>
      <c r="Q550" s="1468"/>
    </row>
    <row r="551" spans="1:17" s="1467" customFormat="1" ht="30.75" customHeight="1">
      <c r="A551" s="1874">
        <v>547</v>
      </c>
      <c r="B551" s="1873">
        <v>547</v>
      </c>
      <c r="C551" s="374" t="s">
        <v>1433</v>
      </c>
      <c r="D551" s="374" t="s">
        <v>1408</v>
      </c>
      <c r="E551" s="383">
        <v>1999</v>
      </c>
      <c r="F551" s="1873">
        <v>10</v>
      </c>
      <c r="G551" s="1889" t="s">
        <v>2089</v>
      </c>
      <c r="H551" s="1488">
        <v>13</v>
      </c>
      <c r="I551" s="374">
        <v>16.7</v>
      </c>
      <c r="J551" s="1468">
        <v>7.64</v>
      </c>
      <c r="K551" s="1872"/>
      <c r="L551" s="1873"/>
      <c r="M551" s="1873"/>
      <c r="N551" s="1873"/>
      <c r="O551" s="1873"/>
      <c r="P551" s="1873"/>
      <c r="Q551" s="1873"/>
    </row>
    <row r="552" spans="1:17" s="1467" customFormat="1" ht="30.75" customHeight="1">
      <c r="A552" s="1874">
        <v>548</v>
      </c>
      <c r="B552" s="1873">
        <v>548</v>
      </c>
      <c r="C552" s="374" t="s">
        <v>1433</v>
      </c>
      <c r="D552" s="374" t="s">
        <v>1408</v>
      </c>
      <c r="E552" s="383">
        <v>2008</v>
      </c>
      <c r="F552" s="1873">
        <v>10</v>
      </c>
      <c r="G552" s="1889" t="s">
        <v>2089</v>
      </c>
      <c r="H552" s="1488">
        <v>19</v>
      </c>
      <c r="I552" s="374">
        <v>16.7</v>
      </c>
      <c r="J552" s="1468">
        <v>0.11</v>
      </c>
      <c r="K552" s="1872"/>
      <c r="L552" s="1873"/>
      <c r="M552" s="1873"/>
      <c r="N552" s="1873"/>
      <c r="O552" s="1873"/>
      <c r="P552" s="1873"/>
      <c r="Q552" s="1873"/>
    </row>
    <row r="553" spans="1:17" s="1467" customFormat="1" ht="30.75" customHeight="1">
      <c r="A553" s="1874">
        <v>549</v>
      </c>
      <c r="B553" s="1873">
        <v>549</v>
      </c>
      <c r="C553" s="374" t="s">
        <v>1339</v>
      </c>
      <c r="D553" s="374" t="s">
        <v>1736</v>
      </c>
      <c r="E553" s="383">
        <v>1999</v>
      </c>
      <c r="F553" s="1873">
        <v>10</v>
      </c>
      <c r="G553" s="1889" t="s">
        <v>2089</v>
      </c>
      <c r="H553" s="1488">
        <v>17</v>
      </c>
      <c r="I553" s="374">
        <v>18.600000000000001</v>
      </c>
      <c r="J553" s="1468">
        <v>0.19</v>
      </c>
      <c r="K553" s="1872"/>
      <c r="L553" s="1873"/>
      <c r="M553" s="1873"/>
      <c r="N553" s="1873"/>
      <c r="O553" s="1873"/>
      <c r="P553" s="1873"/>
      <c r="Q553" s="1873"/>
    </row>
    <row r="554" spans="1:17" s="1467" customFormat="1" ht="30.75" customHeight="1">
      <c r="A554" s="1874">
        <v>550</v>
      </c>
      <c r="B554" s="1873">
        <v>550</v>
      </c>
      <c r="C554" s="374" t="s">
        <v>1648</v>
      </c>
      <c r="D554" s="374" t="s">
        <v>1737</v>
      </c>
      <c r="E554" s="383">
        <v>1987</v>
      </c>
      <c r="F554" s="1873">
        <v>10</v>
      </c>
      <c r="G554" s="1889" t="s">
        <v>2089</v>
      </c>
      <c r="H554" s="1488">
        <v>17</v>
      </c>
      <c r="I554" s="374"/>
      <c r="J554" s="1468"/>
      <c r="K554" s="1872"/>
      <c r="L554" s="1873"/>
      <c r="M554" s="1873"/>
      <c r="N554" s="1873"/>
      <c r="O554" s="1468"/>
      <c r="P554" s="1873"/>
      <c r="Q554" s="1468"/>
    </row>
    <row r="555" spans="1:17" s="1467" customFormat="1" ht="30.75" customHeight="1">
      <c r="A555" s="1874">
        <v>551</v>
      </c>
      <c r="B555" s="1873">
        <v>551</v>
      </c>
      <c r="C555" s="374" t="s">
        <v>1738</v>
      </c>
      <c r="D555" s="374" t="s">
        <v>1608</v>
      </c>
      <c r="E555" s="385">
        <v>1963</v>
      </c>
      <c r="F555" s="1873">
        <v>10</v>
      </c>
      <c r="G555" s="1875" t="s">
        <v>2089</v>
      </c>
      <c r="H555" s="1488">
        <v>17</v>
      </c>
      <c r="I555" s="374"/>
      <c r="J555" s="1468">
        <v>1.63</v>
      </c>
      <c r="K555" s="1872"/>
      <c r="L555" s="1873"/>
      <c r="M555" s="1873"/>
      <c r="N555" s="1873"/>
      <c r="O555" s="1873"/>
      <c r="P555" s="1873"/>
      <c r="Q555" s="1468"/>
    </row>
    <row r="556" spans="1:17" s="1467" customFormat="1" ht="30.75" customHeight="1">
      <c r="A556" s="1874">
        <v>552</v>
      </c>
      <c r="B556" s="1873">
        <v>552</v>
      </c>
      <c r="C556" s="374" t="s">
        <v>1739</v>
      </c>
      <c r="D556" s="374" t="s">
        <v>1608</v>
      </c>
      <c r="E556" s="385">
        <v>1967</v>
      </c>
      <c r="F556" s="1873">
        <v>10</v>
      </c>
      <c r="G556" s="1875" t="s">
        <v>2089</v>
      </c>
      <c r="H556" s="1488">
        <v>19</v>
      </c>
      <c r="I556" s="1473"/>
      <c r="J556" s="1468">
        <v>4.95</v>
      </c>
      <c r="K556" s="1872"/>
      <c r="L556" s="1873"/>
      <c r="M556" s="1873"/>
      <c r="N556" s="1873"/>
      <c r="O556" s="1469"/>
      <c r="P556" s="1873"/>
      <c r="Q556" s="1468"/>
    </row>
    <row r="557" spans="1:17" s="1467" customFormat="1" ht="30.75" customHeight="1">
      <c r="A557" s="1874">
        <v>553</v>
      </c>
      <c r="B557" s="1873">
        <v>553</v>
      </c>
      <c r="C557" s="383" t="s">
        <v>1740</v>
      </c>
      <c r="D557" s="374" t="s">
        <v>1269</v>
      </c>
      <c r="E557" s="383">
        <v>2013</v>
      </c>
      <c r="F557" s="1873">
        <v>10</v>
      </c>
      <c r="G557" s="1875" t="s">
        <v>2089</v>
      </c>
      <c r="H557" s="1488">
        <v>0</v>
      </c>
      <c r="I557" s="1473"/>
      <c r="J557" s="1468">
        <v>1.1399999999999999</v>
      </c>
      <c r="K557" s="1872"/>
      <c r="L557" s="1873"/>
      <c r="M557" s="1873"/>
      <c r="N557" s="1873"/>
      <c r="O557" s="1468"/>
      <c r="P557" s="1873"/>
      <c r="Q557" s="1468"/>
    </row>
    <row r="558" spans="1:17" s="1467" customFormat="1" ht="30.75" customHeight="1">
      <c r="A558" s="1874">
        <v>554</v>
      </c>
      <c r="B558" s="1873">
        <v>554</v>
      </c>
      <c r="C558" s="374" t="s">
        <v>1741</v>
      </c>
      <c r="D558" s="374" t="s">
        <v>1742</v>
      </c>
      <c r="E558" s="387">
        <v>1992</v>
      </c>
      <c r="F558" s="1873">
        <v>10</v>
      </c>
      <c r="G558" s="1875" t="s">
        <v>2090</v>
      </c>
      <c r="H558" s="391"/>
      <c r="I558" s="1468">
        <v>1.91</v>
      </c>
      <c r="J558" s="1468">
        <v>22.9</v>
      </c>
      <c r="K558" s="1872"/>
      <c r="L558" s="1873"/>
      <c r="M558" s="1873"/>
      <c r="N558" s="1873"/>
      <c r="O558" s="1469"/>
      <c r="P558" s="1873"/>
      <c r="Q558" s="1468"/>
    </row>
    <row r="559" spans="1:17" s="1467" customFormat="1" ht="30.75" customHeight="1">
      <c r="A559" s="1874">
        <v>555</v>
      </c>
      <c r="B559" s="1873">
        <v>555</v>
      </c>
      <c r="C559" s="374" t="s">
        <v>1743</v>
      </c>
      <c r="D559" s="374" t="s">
        <v>1744</v>
      </c>
      <c r="E559" s="387">
        <v>1990</v>
      </c>
      <c r="F559" s="1873">
        <v>10</v>
      </c>
      <c r="G559" s="1875" t="s">
        <v>2090</v>
      </c>
      <c r="H559" s="391"/>
      <c r="I559" s="1468">
        <v>0</v>
      </c>
      <c r="J559" s="1468"/>
      <c r="K559" s="1872"/>
      <c r="L559" s="1873"/>
      <c r="M559" s="1873"/>
      <c r="N559" s="1873"/>
      <c r="O559" s="1469"/>
      <c r="P559" s="1873"/>
      <c r="Q559" s="1468"/>
    </row>
    <row r="560" spans="1:17" s="1467" customFormat="1" ht="30.75" customHeight="1">
      <c r="A560" s="1874">
        <v>556</v>
      </c>
      <c r="B560" s="1873">
        <v>556</v>
      </c>
      <c r="C560" s="374" t="s">
        <v>1745</v>
      </c>
      <c r="D560" s="374" t="s">
        <v>1746</v>
      </c>
      <c r="E560" s="387">
        <v>1982</v>
      </c>
      <c r="F560" s="1873">
        <v>10</v>
      </c>
      <c r="G560" s="1875" t="s">
        <v>2090</v>
      </c>
      <c r="H560" s="391"/>
      <c r="I560" s="1468">
        <v>0.11</v>
      </c>
      <c r="J560" s="1468">
        <v>1.32</v>
      </c>
      <c r="K560" s="1872"/>
      <c r="L560" s="1873"/>
      <c r="M560" s="1873"/>
      <c r="N560" s="1873"/>
      <c r="O560" s="1468"/>
      <c r="P560" s="1873"/>
      <c r="Q560" s="1873"/>
    </row>
    <row r="561" spans="1:17" s="1467" customFormat="1" ht="30.75" customHeight="1">
      <c r="A561" s="1874">
        <v>557</v>
      </c>
      <c r="B561" s="1873">
        <v>557</v>
      </c>
      <c r="C561" s="374" t="s">
        <v>1747</v>
      </c>
      <c r="D561" s="374" t="s">
        <v>1748</v>
      </c>
      <c r="E561" s="387">
        <v>2013</v>
      </c>
      <c r="F561" s="1873">
        <v>10</v>
      </c>
      <c r="G561" s="1875" t="s">
        <v>2090</v>
      </c>
      <c r="H561" s="391"/>
      <c r="I561" s="1468">
        <v>1.1599999999999999</v>
      </c>
      <c r="J561" s="1468">
        <v>13.98</v>
      </c>
      <c r="K561" s="1872"/>
      <c r="L561" s="1873"/>
      <c r="M561" s="1873"/>
      <c r="N561" s="1873"/>
      <c r="O561" s="1469"/>
      <c r="P561" s="1873"/>
      <c r="Q561" s="1873"/>
    </row>
    <row r="562" spans="1:17" s="1467" customFormat="1" ht="30.75" customHeight="1">
      <c r="A562" s="1874">
        <v>558</v>
      </c>
      <c r="B562" s="1873">
        <v>558</v>
      </c>
      <c r="C562" s="374" t="s">
        <v>1749</v>
      </c>
      <c r="D562" s="374" t="s">
        <v>1750</v>
      </c>
      <c r="E562" s="387">
        <v>2008</v>
      </c>
      <c r="F562" s="1873">
        <v>10</v>
      </c>
      <c r="G562" s="1875" t="s">
        <v>2090</v>
      </c>
      <c r="H562" s="391"/>
      <c r="I562" s="1468">
        <v>0.17</v>
      </c>
      <c r="J562" s="1468">
        <v>2.0099999999999998</v>
      </c>
      <c r="K562" s="1872"/>
      <c r="L562" s="1873"/>
      <c r="M562" s="1873"/>
      <c r="N562" s="1873"/>
      <c r="O562" s="1468"/>
      <c r="P562" s="1873"/>
      <c r="Q562" s="1873"/>
    </row>
    <row r="563" spans="1:17" s="1467" customFormat="1" ht="30.75" customHeight="1">
      <c r="A563" s="1874">
        <v>559</v>
      </c>
      <c r="B563" s="1873">
        <v>559</v>
      </c>
      <c r="C563" s="374" t="s">
        <v>1365</v>
      </c>
      <c r="D563" s="374" t="s">
        <v>1750</v>
      </c>
      <c r="E563" s="387">
        <v>1999</v>
      </c>
      <c r="F563" s="1873">
        <v>10</v>
      </c>
      <c r="G563" s="1875" t="s">
        <v>2090</v>
      </c>
      <c r="H563" s="391"/>
      <c r="I563" s="1468">
        <v>0.87</v>
      </c>
      <c r="J563" s="1468">
        <v>10.42</v>
      </c>
      <c r="K563" s="1872"/>
      <c r="L563" s="1873"/>
      <c r="M563" s="1873"/>
      <c r="N563" s="1873"/>
      <c r="O563" s="1873"/>
      <c r="P563" s="1873"/>
      <c r="Q563" s="1873"/>
    </row>
    <row r="564" spans="1:17" s="1467" customFormat="1" ht="30.75" customHeight="1">
      <c r="A564" s="1874">
        <v>560</v>
      </c>
      <c r="B564" s="1873">
        <v>560</v>
      </c>
      <c r="C564" s="374" t="s">
        <v>1477</v>
      </c>
      <c r="D564" s="374" t="s">
        <v>1408</v>
      </c>
      <c r="E564" s="387">
        <v>2003</v>
      </c>
      <c r="F564" s="1873">
        <v>10</v>
      </c>
      <c r="G564" s="1875" t="s">
        <v>2090</v>
      </c>
      <c r="H564" s="391"/>
      <c r="I564" s="1468">
        <v>0</v>
      </c>
      <c r="J564" s="1468">
        <v>0</v>
      </c>
      <c r="K564" s="1872"/>
      <c r="L564" s="1873"/>
      <c r="M564" s="1873"/>
      <c r="N564" s="1873"/>
      <c r="O564" s="1873"/>
      <c r="P564" s="1873"/>
      <c r="Q564" s="1873"/>
    </row>
    <row r="565" spans="1:17" s="1467" customFormat="1" ht="30.75" customHeight="1">
      <c r="A565" s="1874">
        <v>561</v>
      </c>
      <c r="B565" s="1873">
        <v>561</v>
      </c>
      <c r="C565" s="374" t="s">
        <v>1338</v>
      </c>
      <c r="D565" s="374" t="s">
        <v>1408</v>
      </c>
      <c r="E565" s="387">
        <v>1992</v>
      </c>
      <c r="F565" s="1873">
        <v>10</v>
      </c>
      <c r="G565" s="1875" t="s">
        <v>2090</v>
      </c>
      <c r="H565" s="391"/>
      <c r="I565" s="1468">
        <v>0.41</v>
      </c>
      <c r="J565" s="1468">
        <v>4.87</v>
      </c>
      <c r="K565" s="1872"/>
      <c r="L565" s="1873"/>
      <c r="M565" s="1873"/>
      <c r="N565" s="1873"/>
      <c r="O565" s="1873"/>
      <c r="P565" s="1873"/>
      <c r="Q565" s="1873"/>
    </row>
    <row r="566" spans="1:17" s="1467" customFormat="1" ht="30.75" customHeight="1">
      <c r="A566" s="1874">
        <v>562</v>
      </c>
      <c r="B566" s="1873">
        <v>562</v>
      </c>
      <c r="C566" s="374" t="s">
        <v>1751</v>
      </c>
      <c r="D566" s="374" t="s">
        <v>1408</v>
      </c>
      <c r="E566" s="387">
        <v>1995</v>
      </c>
      <c r="F566" s="1873">
        <v>10</v>
      </c>
      <c r="G566" s="1875" t="s">
        <v>2090</v>
      </c>
      <c r="H566" s="391"/>
      <c r="I566" s="1468">
        <v>0</v>
      </c>
      <c r="J566" s="1468">
        <v>0</v>
      </c>
      <c r="K566" s="1872"/>
      <c r="L566" s="1873"/>
      <c r="M566" s="1873"/>
      <c r="N566" s="1873"/>
      <c r="O566" s="1468"/>
      <c r="P566" s="1873"/>
      <c r="Q566" s="1873"/>
    </row>
    <row r="567" spans="1:17" s="1467" customFormat="1" ht="30.75" customHeight="1">
      <c r="A567" s="1874">
        <v>563</v>
      </c>
      <c r="B567" s="1873">
        <v>563</v>
      </c>
      <c r="C567" s="374" t="s">
        <v>1339</v>
      </c>
      <c r="D567" s="374" t="s">
        <v>1752</v>
      </c>
      <c r="E567" s="387">
        <v>1998</v>
      </c>
      <c r="F567" s="1873">
        <v>10</v>
      </c>
      <c r="G567" s="1875" t="s">
        <v>2090</v>
      </c>
      <c r="H567" s="391"/>
      <c r="I567" s="1468">
        <v>0</v>
      </c>
      <c r="J567" s="1468">
        <v>0</v>
      </c>
      <c r="K567" s="1872"/>
      <c r="L567" s="1873"/>
      <c r="M567" s="1873"/>
      <c r="N567" s="1873"/>
      <c r="O567" s="1873"/>
      <c r="P567" s="1873"/>
      <c r="Q567" s="1873"/>
    </row>
    <row r="568" spans="1:17" s="1467" customFormat="1" ht="30.75" customHeight="1">
      <c r="A568" s="1874">
        <v>564</v>
      </c>
      <c r="B568" s="1873">
        <v>564</v>
      </c>
      <c r="C568" s="374" t="s">
        <v>1753</v>
      </c>
      <c r="D568" s="374" t="s">
        <v>1754</v>
      </c>
      <c r="E568" s="387">
        <v>1985</v>
      </c>
      <c r="F568" s="1873">
        <v>10</v>
      </c>
      <c r="G568" s="1875" t="s">
        <v>2090</v>
      </c>
      <c r="H568" s="391"/>
      <c r="I568" s="1468">
        <v>0.48</v>
      </c>
      <c r="J568" s="1468">
        <v>5.75</v>
      </c>
      <c r="K568" s="1872"/>
      <c r="L568" s="1873"/>
      <c r="M568" s="1873"/>
      <c r="N568" s="1873"/>
      <c r="O568" s="1873"/>
      <c r="P568" s="1873"/>
      <c r="Q568" s="1873"/>
    </row>
    <row r="569" spans="1:17" s="1467" customFormat="1" ht="30.75" customHeight="1">
      <c r="A569" s="1874">
        <v>565</v>
      </c>
      <c r="B569" s="1873">
        <v>565</v>
      </c>
      <c r="C569" s="374" t="s">
        <v>1373</v>
      </c>
      <c r="D569" s="374" t="s">
        <v>1754</v>
      </c>
      <c r="E569" s="387">
        <v>1991</v>
      </c>
      <c r="F569" s="1873">
        <v>10</v>
      </c>
      <c r="G569" s="1875" t="s">
        <v>2090</v>
      </c>
      <c r="H569" s="391"/>
      <c r="I569" s="1468">
        <v>1.0900000000000001</v>
      </c>
      <c r="J569" s="1468">
        <v>13.12</v>
      </c>
      <c r="K569" s="1872"/>
      <c r="L569" s="1873"/>
      <c r="M569" s="1873"/>
      <c r="N569" s="1873"/>
      <c r="O569" s="1873"/>
      <c r="P569" s="1873"/>
      <c r="Q569" s="1873"/>
    </row>
    <row r="570" spans="1:17" s="1467" customFormat="1" ht="30.75" customHeight="1">
      <c r="A570" s="1874">
        <v>566</v>
      </c>
      <c r="B570" s="1873">
        <v>566</v>
      </c>
      <c r="C570" s="374" t="s">
        <v>1755</v>
      </c>
      <c r="D570" s="374" t="s">
        <v>1754</v>
      </c>
      <c r="E570" s="387">
        <v>1992</v>
      </c>
      <c r="F570" s="1873">
        <v>10</v>
      </c>
      <c r="G570" s="1875" t="s">
        <v>2090</v>
      </c>
      <c r="H570" s="391"/>
      <c r="I570" s="1468">
        <v>0.3</v>
      </c>
      <c r="J570" s="1468">
        <v>3.59</v>
      </c>
      <c r="K570" s="1872"/>
      <c r="L570" s="1873"/>
      <c r="M570" s="1873"/>
      <c r="N570" s="1873"/>
      <c r="O570" s="1873"/>
      <c r="P570" s="1873"/>
      <c r="Q570" s="1873"/>
    </row>
    <row r="571" spans="1:17" s="1467" customFormat="1" ht="30.75" customHeight="1">
      <c r="A571" s="1874">
        <v>567</v>
      </c>
      <c r="B571" s="1873">
        <v>567</v>
      </c>
      <c r="C571" s="374" t="s">
        <v>1756</v>
      </c>
      <c r="D571" s="374" t="s">
        <v>1757</v>
      </c>
      <c r="E571" s="387">
        <v>1989</v>
      </c>
      <c r="F571" s="1873">
        <v>10</v>
      </c>
      <c r="G571" s="1875" t="s">
        <v>2090</v>
      </c>
      <c r="H571" s="391"/>
      <c r="I571" s="1468">
        <v>0.26</v>
      </c>
      <c r="J571" s="1468">
        <v>3.14</v>
      </c>
      <c r="K571" s="1872"/>
      <c r="L571" s="1873"/>
      <c r="M571" s="1873"/>
      <c r="N571" s="1873"/>
      <c r="O571" s="1873"/>
      <c r="P571" s="1873"/>
      <c r="Q571" s="1873"/>
    </row>
    <row r="572" spans="1:17" s="1471" customFormat="1" ht="30.75" customHeight="1">
      <c r="A572" s="1470">
        <v>568</v>
      </c>
      <c r="B572" s="1873">
        <v>568</v>
      </c>
      <c r="C572" s="374" t="s">
        <v>1354</v>
      </c>
      <c r="D572" s="374" t="s">
        <v>1348</v>
      </c>
      <c r="E572" s="387">
        <v>1974</v>
      </c>
      <c r="F572" s="1873">
        <v>10</v>
      </c>
      <c r="G572" s="1875" t="s">
        <v>2090</v>
      </c>
      <c r="H572" s="391"/>
      <c r="I572" s="1468">
        <v>0</v>
      </c>
      <c r="J572" s="1468">
        <v>0</v>
      </c>
      <c r="K572" s="1872"/>
      <c r="L572" s="1873"/>
      <c r="M572" s="1873"/>
      <c r="N572" s="1873"/>
      <c r="O572" s="1469"/>
      <c r="P572" s="1873"/>
      <c r="Q572" s="1873"/>
    </row>
    <row r="573" spans="1:17" s="1471" customFormat="1" ht="30.75" customHeight="1">
      <c r="A573" s="1470">
        <v>569</v>
      </c>
      <c r="B573" s="1873">
        <v>569</v>
      </c>
      <c r="C573" s="374" t="s">
        <v>1350</v>
      </c>
      <c r="D573" s="374" t="s">
        <v>1348</v>
      </c>
      <c r="E573" s="387">
        <v>1991</v>
      </c>
      <c r="F573" s="1873">
        <v>10</v>
      </c>
      <c r="G573" s="1875" t="s">
        <v>2090</v>
      </c>
      <c r="H573" s="391"/>
      <c r="I573" s="1468">
        <v>0.13</v>
      </c>
      <c r="J573" s="1468">
        <v>1.53</v>
      </c>
      <c r="K573" s="1872"/>
      <c r="L573" s="1873"/>
      <c r="M573" s="1873"/>
      <c r="N573" s="1873"/>
      <c r="O573" s="1469"/>
      <c r="P573" s="1873"/>
      <c r="Q573" s="1873"/>
    </row>
    <row r="574" spans="1:17" s="1467" customFormat="1" ht="30.75" customHeight="1">
      <c r="A574" s="1874">
        <v>570</v>
      </c>
      <c r="B574" s="1873">
        <v>570</v>
      </c>
      <c r="C574" s="374" t="s">
        <v>1758</v>
      </c>
      <c r="D574" s="374" t="s">
        <v>1759</v>
      </c>
      <c r="E574" s="387">
        <v>1991</v>
      </c>
      <c r="F574" s="1873">
        <v>10</v>
      </c>
      <c r="G574" s="1875" t="s">
        <v>2090</v>
      </c>
      <c r="H574" s="391"/>
      <c r="I574" s="1468">
        <v>0</v>
      </c>
      <c r="J574" s="1468">
        <v>0</v>
      </c>
      <c r="K574" s="1872"/>
      <c r="L574" s="1873"/>
      <c r="M574" s="1873"/>
      <c r="N574" s="1873"/>
      <c r="O574" s="1873"/>
      <c r="P574" s="1873"/>
      <c r="Q574" s="1873"/>
    </row>
    <row r="575" spans="1:17" s="1467" customFormat="1" ht="30.75" customHeight="1">
      <c r="A575" s="1874">
        <v>571</v>
      </c>
      <c r="B575" s="1873">
        <v>571</v>
      </c>
      <c r="C575" s="374" t="s">
        <v>1760</v>
      </c>
      <c r="D575" s="374" t="s">
        <v>1761</v>
      </c>
      <c r="E575" s="387">
        <v>1992</v>
      </c>
      <c r="F575" s="1873">
        <v>10</v>
      </c>
      <c r="G575" s="1875" t="s">
        <v>2090</v>
      </c>
      <c r="H575" s="391"/>
      <c r="I575" s="1468">
        <v>0</v>
      </c>
      <c r="J575" s="1468">
        <v>0</v>
      </c>
      <c r="K575" s="1872"/>
      <c r="L575" s="1873"/>
      <c r="M575" s="1873"/>
      <c r="N575" s="1873"/>
      <c r="O575" s="1873"/>
      <c r="P575" s="1873"/>
      <c r="Q575" s="1873"/>
    </row>
    <row r="576" spans="1:17" s="1467" customFormat="1" ht="30.75" customHeight="1">
      <c r="A576" s="1874">
        <v>572</v>
      </c>
      <c r="B576" s="1873">
        <v>572</v>
      </c>
      <c r="C576" s="374" t="s">
        <v>1360</v>
      </c>
      <c r="D576" s="374" t="s">
        <v>1759</v>
      </c>
      <c r="E576" s="387">
        <v>1992</v>
      </c>
      <c r="F576" s="1873">
        <v>10</v>
      </c>
      <c r="G576" s="1875" t="s">
        <v>2090</v>
      </c>
      <c r="H576" s="391"/>
      <c r="I576" s="1468">
        <v>0</v>
      </c>
      <c r="J576" s="1468">
        <v>0</v>
      </c>
      <c r="K576" s="1872"/>
      <c r="L576" s="1873"/>
      <c r="M576" s="1873"/>
      <c r="N576" s="1873"/>
      <c r="O576" s="1873"/>
      <c r="P576" s="1873"/>
      <c r="Q576" s="1873"/>
    </row>
    <row r="577" spans="1:17" s="1467" customFormat="1" ht="30.75" customHeight="1">
      <c r="A577" s="1874">
        <v>573</v>
      </c>
      <c r="B577" s="1873">
        <v>573</v>
      </c>
      <c r="C577" s="1884" t="s">
        <v>1762</v>
      </c>
      <c r="D577" s="1873" t="s">
        <v>1342</v>
      </c>
      <c r="E577" s="1884">
        <v>2014</v>
      </c>
      <c r="F577" s="1873">
        <v>10</v>
      </c>
      <c r="G577" s="1875" t="s">
        <v>2090</v>
      </c>
      <c r="H577" s="1488">
        <v>0</v>
      </c>
      <c r="I577" s="1468">
        <v>0</v>
      </c>
      <c r="J577" s="1468">
        <v>0</v>
      </c>
      <c r="K577" s="1872"/>
      <c r="L577" s="1873"/>
      <c r="M577" s="1486"/>
      <c r="N577" s="1873"/>
      <c r="O577" s="1873"/>
      <c r="P577" s="1873"/>
      <c r="Q577" s="1873"/>
    </row>
    <row r="578" spans="1:17" s="1467" customFormat="1" ht="31.5">
      <c r="A578" s="1874">
        <v>574</v>
      </c>
      <c r="B578" s="1873">
        <v>574</v>
      </c>
      <c r="C578" s="383" t="s">
        <v>1763</v>
      </c>
      <c r="D578" s="374" t="s">
        <v>1362</v>
      </c>
      <c r="E578" s="383">
        <v>2007</v>
      </c>
      <c r="F578" s="1873">
        <v>10</v>
      </c>
      <c r="G578" s="1875" t="s">
        <v>2091</v>
      </c>
      <c r="H578" s="392">
        <v>28</v>
      </c>
      <c r="I578" s="1468">
        <v>2.7</v>
      </c>
      <c r="J578" s="1468">
        <v>32.4</v>
      </c>
      <c r="K578" s="1872"/>
      <c r="L578" s="1873"/>
      <c r="M578" s="1906"/>
      <c r="N578" s="1905"/>
      <c r="O578" s="1521"/>
      <c r="P578" s="1515"/>
      <c r="Q578" s="1521"/>
    </row>
    <row r="579" spans="1:17" s="1467" customFormat="1" ht="30.75" customHeight="1">
      <c r="A579" s="1874">
        <v>575</v>
      </c>
      <c r="B579" s="1873">
        <v>575</v>
      </c>
      <c r="C579" s="383" t="s">
        <v>1764</v>
      </c>
      <c r="D579" s="374" t="s">
        <v>1362</v>
      </c>
      <c r="E579" s="383">
        <v>2013</v>
      </c>
      <c r="F579" s="1873">
        <v>10</v>
      </c>
      <c r="G579" s="1875" t="s">
        <v>2091</v>
      </c>
      <c r="H579" s="392">
        <v>25</v>
      </c>
      <c r="I579" s="1468">
        <v>0</v>
      </c>
      <c r="J579" s="1468">
        <v>0</v>
      </c>
      <c r="K579" s="1872"/>
      <c r="L579" s="1873"/>
      <c r="M579" s="1873"/>
      <c r="N579" s="1873"/>
      <c r="O579" s="1873"/>
      <c r="P579" s="1873"/>
      <c r="Q579" s="1873"/>
    </row>
    <row r="580" spans="1:17" s="1467" customFormat="1" ht="30.75" customHeight="1">
      <c r="A580" s="1874">
        <v>576</v>
      </c>
      <c r="B580" s="1873">
        <v>576</v>
      </c>
      <c r="C580" s="383" t="s">
        <v>1765</v>
      </c>
      <c r="D580" s="374" t="s">
        <v>1397</v>
      </c>
      <c r="E580" s="383">
        <v>2016</v>
      </c>
      <c r="F580" s="1873">
        <v>10</v>
      </c>
      <c r="G580" s="1875" t="s">
        <v>2091</v>
      </c>
      <c r="H580" s="392">
        <v>11</v>
      </c>
      <c r="I580" s="1468">
        <v>0</v>
      </c>
      <c r="J580" s="1468">
        <v>0</v>
      </c>
      <c r="K580" s="1872"/>
      <c r="L580" s="1873"/>
      <c r="M580" s="1873"/>
      <c r="N580" s="1873"/>
      <c r="O580" s="1873"/>
      <c r="P580" s="1873"/>
      <c r="Q580" s="1873"/>
    </row>
    <row r="581" spans="1:17" s="1467" customFormat="1" ht="30.75" customHeight="1">
      <c r="A581" s="1874">
        <v>577</v>
      </c>
      <c r="B581" s="1873">
        <v>577</v>
      </c>
      <c r="C581" s="383" t="s">
        <v>1765</v>
      </c>
      <c r="D581" s="374" t="s">
        <v>1397</v>
      </c>
      <c r="E581" s="383">
        <v>2016</v>
      </c>
      <c r="F581" s="1873">
        <v>10</v>
      </c>
      <c r="G581" s="1875" t="s">
        <v>2091</v>
      </c>
      <c r="H581" s="392">
        <v>14</v>
      </c>
      <c r="I581" s="1468">
        <v>0.01</v>
      </c>
      <c r="J581" s="1468">
        <v>0.1</v>
      </c>
      <c r="K581" s="1872"/>
      <c r="L581" s="1873"/>
      <c r="M581" s="1873"/>
      <c r="N581" s="1873"/>
      <c r="O581" s="1873"/>
      <c r="P581" s="1873"/>
      <c r="Q581" s="1873"/>
    </row>
    <row r="582" spans="1:17" s="1467" customFormat="1" ht="30.75" customHeight="1">
      <c r="A582" s="1874">
        <v>578</v>
      </c>
      <c r="B582" s="1873">
        <v>578</v>
      </c>
      <c r="C582" s="383" t="s">
        <v>1765</v>
      </c>
      <c r="D582" s="374" t="s">
        <v>1397</v>
      </c>
      <c r="E582" s="385">
        <v>2016</v>
      </c>
      <c r="F582" s="1873">
        <v>10</v>
      </c>
      <c r="G582" s="1875" t="s">
        <v>2091</v>
      </c>
      <c r="H582" s="392">
        <v>11</v>
      </c>
      <c r="I582" s="1468">
        <v>0</v>
      </c>
      <c r="J582" s="1468">
        <v>0</v>
      </c>
      <c r="K582" s="1872"/>
      <c r="L582" s="1873"/>
      <c r="M582" s="1873"/>
      <c r="N582" s="1873"/>
      <c r="O582" s="1873"/>
      <c r="P582" s="1873"/>
      <c r="Q582" s="1873"/>
    </row>
    <row r="583" spans="1:17" s="1467" customFormat="1" ht="30.75" customHeight="1">
      <c r="A583" s="1874">
        <v>579</v>
      </c>
      <c r="B583" s="1873">
        <v>579</v>
      </c>
      <c r="C583" s="383" t="s">
        <v>1765</v>
      </c>
      <c r="D583" s="374" t="s">
        <v>1397</v>
      </c>
      <c r="E583" s="385">
        <v>2016</v>
      </c>
      <c r="F583" s="1873">
        <v>10</v>
      </c>
      <c r="G583" s="1875" t="s">
        <v>2091</v>
      </c>
      <c r="H583" s="392">
        <v>11</v>
      </c>
      <c r="I583" s="1468">
        <v>0</v>
      </c>
      <c r="J583" s="1468">
        <v>0</v>
      </c>
      <c r="K583" s="1872"/>
      <c r="L583" s="1873"/>
      <c r="M583" s="1873"/>
      <c r="N583" s="1873"/>
      <c r="O583" s="1873"/>
      <c r="P583" s="1873"/>
      <c r="Q583" s="1873"/>
    </row>
    <row r="584" spans="1:17" s="1467" customFormat="1" ht="30.75" customHeight="1">
      <c r="A584" s="1874">
        <v>580</v>
      </c>
      <c r="B584" s="1873">
        <v>580</v>
      </c>
      <c r="C584" s="383" t="s">
        <v>1766</v>
      </c>
      <c r="D584" s="374" t="s">
        <v>1767</v>
      </c>
      <c r="E584" s="383">
        <v>2016</v>
      </c>
      <c r="F584" s="1873">
        <v>10</v>
      </c>
      <c r="G584" s="1875" t="s">
        <v>2091</v>
      </c>
      <c r="H584" s="392">
        <v>13</v>
      </c>
      <c r="I584" s="1468">
        <v>0</v>
      </c>
      <c r="J584" s="1468">
        <v>0</v>
      </c>
      <c r="K584" s="1872"/>
      <c r="L584" s="1873"/>
      <c r="M584" s="1873"/>
      <c r="N584" s="1873"/>
      <c r="O584" s="1873"/>
      <c r="P584" s="1873"/>
      <c r="Q584" s="1873"/>
    </row>
    <row r="585" spans="1:17" s="1467" customFormat="1" ht="30.75" customHeight="1">
      <c r="A585" s="1874">
        <v>581</v>
      </c>
      <c r="B585" s="1873">
        <v>581</v>
      </c>
      <c r="C585" s="383" t="s">
        <v>1768</v>
      </c>
      <c r="D585" s="374" t="s">
        <v>1362</v>
      </c>
      <c r="E585" s="383">
        <v>2017</v>
      </c>
      <c r="F585" s="1873">
        <v>10</v>
      </c>
      <c r="G585" s="1875" t="s">
        <v>2091</v>
      </c>
      <c r="H585" s="392">
        <v>7</v>
      </c>
      <c r="I585" s="1468">
        <v>0.01</v>
      </c>
      <c r="J585" s="1468">
        <v>7.0000000000000007E-2</v>
      </c>
      <c r="K585" s="1872"/>
      <c r="L585" s="1873"/>
      <c r="M585" s="1873"/>
      <c r="N585" s="1873"/>
      <c r="O585" s="1873"/>
      <c r="P585" s="1873"/>
      <c r="Q585" s="1873"/>
    </row>
    <row r="586" spans="1:17" s="1467" customFormat="1" ht="30.75" customHeight="1">
      <c r="A586" s="1874">
        <v>582</v>
      </c>
      <c r="B586" s="1873">
        <v>582</v>
      </c>
      <c r="C586" s="383" t="s">
        <v>1768</v>
      </c>
      <c r="D586" s="374" t="s">
        <v>1362</v>
      </c>
      <c r="E586" s="383">
        <v>2017</v>
      </c>
      <c r="F586" s="1873">
        <v>10</v>
      </c>
      <c r="G586" s="1875" t="s">
        <v>2091</v>
      </c>
      <c r="H586" s="392">
        <v>7</v>
      </c>
      <c r="I586" s="1468">
        <v>0.09</v>
      </c>
      <c r="J586" s="1468">
        <v>1.1000000000000001</v>
      </c>
      <c r="K586" s="1872"/>
      <c r="L586" s="1873"/>
      <c r="M586" s="1873"/>
      <c r="N586" s="1873"/>
      <c r="O586" s="1873"/>
      <c r="P586" s="1873"/>
      <c r="Q586" s="1873"/>
    </row>
    <row r="587" spans="1:17" s="1467" customFormat="1" ht="30.75" customHeight="1">
      <c r="A587" s="1874">
        <v>583</v>
      </c>
      <c r="B587" s="1873">
        <v>583</v>
      </c>
      <c r="C587" s="383" t="s">
        <v>1768</v>
      </c>
      <c r="D587" s="374" t="s">
        <v>1362</v>
      </c>
      <c r="E587" s="383">
        <v>2017</v>
      </c>
      <c r="F587" s="1873">
        <v>10</v>
      </c>
      <c r="G587" s="1875" t="s">
        <v>2091</v>
      </c>
      <c r="H587" s="392">
        <v>7</v>
      </c>
      <c r="I587" s="1468">
        <v>0.19</v>
      </c>
      <c r="J587" s="1468">
        <v>2.2400000000000002</v>
      </c>
      <c r="K587" s="1872"/>
      <c r="L587" s="1873"/>
      <c r="M587" s="1873"/>
      <c r="N587" s="1873"/>
      <c r="O587" s="1873"/>
      <c r="P587" s="1873"/>
      <c r="Q587" s="1873"/>
    </row>
    <row r="588" spans="1:17" s="1467" customFormat="1" ht="30.75" customHeight="1">
      <c r="A588" s="1874">
        <v>584</v>
      </c>
      <c r="B588" s="1873">
        <v>584</v>
      </c>
      <c r="C588" s="383" t="s">
        <v>1768</v>
      </c>
      <c r="D588" s="374" t="s">
        <v>1362</v>
      </c>
      <c r="E588" s="383">
        <v>2017</v>
      </c>
      <c r="F588" s="1873">
        <v>10</v>
      </c>
      <c r="G588" s="1875" t="s">
        <v>2091</v>
      </c>
      <c r="H588" s="392">
        <v>7</v>
      </c>
      <c r="I588" s="1468">
        <v>0.47</v>
      </c>
      <c r="J588" s="1468">
        <v>5.62</v>
      </c>
      <c r="K588" s="1872"/>
      <c r="L588" s="1873"/>
      <c r="M588" s="1873"/>
      <c r="N588" s="1873"/>
      <c r="O588" s="1873"/>
      <c r="P588" s="1873"/>
      <c r="Q588" s="1873"/>
    </row>
    <row r="589" spans="1:17" s="1467" customFormat="1" ht="30.75" customHeight="1">
      <c r="A589" s="1874">
        <v>585</v>
      </c>
      <c r="B589" s="1873">
        <v>585</v>
      </c>
      <c r="C589" s="383" t="s">
        <v>1769</v>
      </c>
      <c r="D589" s="374" t="s">
        <v>1362</v>
      </c>
      <c r="E589" s="383">
        <v>2016</v>
      </c>
      <c r="F589" s="1873">
        <v>10</v>
      </c>
      <c r="G589" s="1875" t="s">
        <v>2091</v>
      </c>
      <c r="H589" s="1472">
        <v>7</v>
      </c>
      <c r="I589" s="1468">
        <v>0.5</v>
      </c>
      <c r="J589" s="1468">
        <v>5.94</v>
      </c>
      <c r="K589" s="1872"/>
      <c r="L589" s="1873"/>
      <c r="M589" s="1873"/>
      <c r="N589" s="1873"/>
      <c r="O589" s="1873"/>
      <c r="P589" s="1873"/>
      <c r="Q589" s="1873"/>
    </row>
    <row r="590" spans="1:17" s="1467" customFormat="1" ht="30.75" customHeight="1">
      <c r="A590" s="1874">
        <v>586</v>
      </c>
      <c r="B590" s="1873">
        <v>586</v>
      </c>
      <c r="C590" s="383" t="s">
        <v>1769</v>
      </c>
      <c r="D590" s="374" t="s">
        <v>1362</v>
      </c>
      <c r="E590" s="383">
        <v>2016</v>
      </c>
      <c r="F590" s="1873">
        <v>10</v>
      </c>
      <c r="G590" s="1875" t="s">
        <v>2091</v>
      </c>
      <c r="H590" s="1472">
        <v>7</v>
      </c>
      <c r="I590" s="1468">
        <v>0.03</v>
      </c>
      <c r="J590" s="1468">
        <v>0.39</v>
      </c>
      <c r="K590" s="1872"/>
      <c r="L590" s="1873"/>
      <c r="M590" s="1873"/>
      <c r="N590" s="1873"/>
      <c r="O590" s="1873"/>
      <c r="P590" s="1873"/>
      <c r="Q590" s="1873"/>
    </row>
    <row r="591" spans="1:17" s="1467" customFormat="1" ht="30.75" customHeight="1">
      <c r="A591" s="1874">
        <v>587</v>
      </c>
      <c r="B591" s="1873">
        <v>587</v>
      </c>
      <c r="C591" s="383" t="s">
        <v>1770</v>
      </c>
      <c r="D591" s="374" t="s">
        <v>1362</v>
      </c>
      <c r="E591" s="388" t="s">
        <v>1771</v>
      </c>
      <c r="F591" s="1873">
        <v>10</v>
      </c>
      <c r="G591" s="1875" t="s">
        <v>2091</v>
      </c>
      <c r="H591" s="392">
        <v>24</v>
      </c>
      <c r="I591" s="1468">
        <v>0.22</v>
      </c>
      <c r="J591" s="1468">
        <v>2.66</v>
      </c>
      <c r="K591" s="1872"/>
      <c r="L591" s="1873"/>
      <c r="M591" s="1873"/>
      <c r="N591" s="1873"/>
      <c r="O591" s="1873"/>
      <c r="P591" s="1873"/>
      <c r="Q591" s="1873"/>
    </row>
    <row r="592" spans="1:17" s="1467" customFormat="1" ht="30.75" customHeight="1">
      <c r="A592" s="1874">
        <v>588</v>
      </c>
      <c r="B592" s="1873">
        <v>588</v>
      </c>
      <c r="C592" s="383" t="s">
        <v>1772</v>
      </c>
      <c r="D592" s="374" t="s">
        <v>1362</v>
      </c>
      <c r="E592" s="383">
        <v>2007</v>
      </c>
      <c r="F592" s="1873">
        <v>10</v>
      </c>
      <c r="G592" s="1875" t="s">
        <v>2091</v>
      </c>
      <c r="H592" s="392">
        <v>16</v>
      </c>
      <c r="I592" s="1468">
        <v>0.08</v>
      </c>
      <c r="J592" s="1468">
        <v>0.98</v>
      </c>
      <c r="K592" s="1872"/>
      <c r="L592" s="1873"/>
      <c r="M592" s="1873"/>
      <c r="N592" s="1873"/>
      <c r="O592" s="1873"/>
      <c r="P592" s="1873"/>
      <c r="Q592" s="1873"/>
    </row>
    <row r="593" spans="1:17" s="1467" customFormat="1" ht="30.75" customHeight="1">
      <c r="A593" s="1874">
        <v>589</v>
      </c>
      <c r="B593" s="1873">
        <v>589</v>
      </c>
      <c r="C593" s="383" t="s">
        <v>1772</v>
      </c>
      <c r="D593" s="374" t="s">
        <v>1362</v>
      </c>
      <c r="E593" s="383">
        <v>2009</v>
      </c>
      <c r="F593" s="1873">
        <v>10</v>
      </c>
      <c r="G593" s="1875" t="s">
        <v>2091</v>
      </c>
      <c r="H593" s="392">
        <v>16</v>
      </c>
      <c r="I593" s="1468">
        <v>0</v>
      </c>
      <c r="J593" s="1468">
        <v>0</v>
      </c>
      <c r="K593" s="1872"/>
      <c r="L593" s="1873"/>
      <c r="M593" s="1873"/>
      <c r="N593" s="1873"/>
      <c r="O593" s="1873"/>
      <c r="P593" s="1873"/>
      <c r="Q593" s="1468"/>
    </row>
    <row r="594" spans="1:17" s="1467" customFormat="1" ht="30.75" customHeight="1">
      <c r="A594" s="1874">
        <v>590</v>
      </c>
      <c r="B594" s="1873">
        <v>590</v>
      </c>
      <c r="C594" s="383" t="s">
        <v>1773</v>
      </c>
      <c r="D594" s="374" t="s">
        <v>1362</v>
      </c>
      <c r="E594" s="383">
        <v>2009</v>
      </c>
      <c r="F594" s="1873">
        <v>10</v>
      </c>
      <c r="G594" s="1875" t="s">
        <v>2091</v>
      </c>
      <c r="H594" s="392">
        <v>14</v>
      </c>
      <c r="I594" s="1468">
        <v>0.01</v>
      </c>
      <c r="J594" s="1468">
        <v>7.0000000000000007E-2</v>
      </c>
      <c r="K594" s="1872"/>
      <c r="L594" s="1873"/>
      <c r="M594" s="1873"/>
      <c r="N594" s="1873"/>
      <c r="O594" s="1469"/>
      <c r="P594" s="1873"/>
      <c r="Q594" s="1468"/>
    </row>
    <row r="595" spans="1:17" s="1467" customFormat="1" ht="30.75" customHeight="1">
      <c r="A595" s="1874">
        <v>591</v>
      </c>
      <c r="B595" s="1873">
        <v>591</v>
      </c>
      <c r="C595" s="383" t="s">
        <v>1774</v>
      </c>
      <c r="D595" s="374" t="s">
        <v>1362</v>
      </c>
      <c r="E595" s="385">
        <v>2004</v>
      </c>
      <c r="F595" s="1873">
        <v>10</v>
      </c>
      <c r="G595" s="1875" t="s">
        <v>2091</v>
      </c>
      <c r="H595" s="392">
        <v>12</v>
      </c>
      <c r="I595" s="1468">
        <v>0</v>
      </c>
      <c r="J595" s="1468">
        <v>0</v>
      </c>
      <c r="K595" s="1872"/>
      <c r="L595" s="1873"/>
      <c r="M595" s="1873"/>
      <c r="N595" s="1873"/>
      <c r="O595" s="1468"/>
      <c r="P595" s="1873"/>
      <c r="Q595" s="1468"/>
    </row>
    <row r="596" spans="1:17" s="1467" customFormat="1" ht="30.75" customHeight="1">
      <c r="A596" s="1874">
        <v>592</v>
      </c>
      <c r="B596" s="1873">
        <v>592</v>
      </c>
      <c r="C596" s="383" t="s">
        <v>1774</v>
      </c>
      <c r="D596" s="374" t="s">
        <v>1362</v>
      </c>
      <c r="E596" s="385">
        <v>2004</v>
      </c>
      <c r="F596" s="1873">
        <v>10</v>
      </c>
      <c r="G596" s="1875" t="s">
        <v>2091</v>
      </c>
      <c r="H596" s="392" t="s">
        <v>1775</v>
      </c>
      <c r="I596" s="1468">
        <v>0</v>
      </c>
      <c r="J596" s="1468">
        <v>0</v>
      </c>
      <c r="K596" s="1872"/>
      <c r="L596" s="1873"/>
      <c r="M596" s="1873"/>
      <c r="N596" s="1873"/>
      <c r="O596" s="1469"/>
      <c r="P596" s="1873"/>
      <c r="Q596" s="1468"/>
    </row>
    <row r="597" spans="1:17" s="1467" customFormat="1" ht="30.75" customHeight="1">
      <c r="A597" s="1874">
        <v>593</v>
      </c>
      <c r="B597" s="1873">
        <v>593</v>
      </c>
      <c r="C597" s="374" t="s">
        <v>1776</v>
      </c>
      <c r="D597" s="374" t="s">
        <v>1362</v>
      </c>
      <c r="E597" s="387">
        <v>2009</v>
      </c>
      <c r="F597" s="1873">
        <v>10</v>
      </c>
      <c r="G597" s="1875" t="s">
        <v>2091</v>
      </c>
      <c r="H597" s="392">
        <v>8</v>
      </c>
      <c r="I597" s="1468">
        <v>0.01</v>
      </c>
      <c r="J597" s="1468">
        <v>0.08</v>
      </c>
      <c r="K597" s="1872"/>
      <c r="L597" s="1873"/>
      <c r="M597" s="1873"/>
      <c r="N597" s="1873"/>
      <c r="O597" s="1469"/>
      <c r="P597" s="1873"/>
      <c r="Q597" s="1468"/>
    </row>
    <row r="598" spans="1:17" s="1467" customFormat="1" ht="30.75" customHeight="1">
      <c r="A598" s="1874">
        <v>594</v>
      </c>
      <c r="B598" s="1873">
        <v>594</v>
      </c>
      <c r="C598" s="383" t="s">
        <v>1777</v>
      </c>
      <c r="D598" s="374" t="s">
        <v>1362</v>
      </c>
      <c r="E598" s="388" t="s">
        <v>1668</v>
      </c>
      <c r="F598" s="1873">
        <v>10</v>
      </c>
      <c r="G598" s="1875" t="s">
        <v>2091</v>
      </c>
      <c r="H598" s="392">
        <v>8</v>
      </c>
      <c r="I598" s="1468">
        <v>0.06</v>
      </c>
      <c r="J598" s="1468">
        <v>0.7</v>
      </c>
      <c r="K598" s="1872"/>
      <c r="L598" s="1873"/>
      <c r="M598" s="1873"/>
      <c r="N598" s="1873"/>
      <c r="O598" s="1469"/>
      <c r="P598" s="1873"/>
      <c r="Q598" s="1468"/>
    </row>
    <row r="599" spans="1:17" s="1467" customFormat="1" ht="94.5">
      <c r="A599" s="1874">
        <v>595</v>
      </c>
      <c r="B599" s="1873">
        <v>595</v>
      </c>
      <c r="C599" s="1523" t="s">
        <v>1778</v>
      </c>
      <c r="D599" s="374" t="s">
        <v>1362</v>
      </c>
      <c r="E599" s="383">
        <v>1992</v>
      </c>
      <c r="F599" s="1873">
        <v>10</v>
      </c>
      <c r="G599" s="1875" t="s">
        <v>2091</v>
      </c>
      <c r="H599" s="392">
        <v>9</v>
      </c>
      <c r="I599" s="1468">
        <v>0.04</v>
      </c>
      <c r="J599" s="1468">
        <v>0.52</v>
      </c>
      <c r="K599" s="1872"/>
      <c r="L599" s="1873"/>
      <c r="M599" s="1515" t="s">
        <v>2441</v>
      </c>
      <c r="N599" s="1515" t="s">
        <v>1246</v>
      </c>
      <c r="O599" s="1515">
        <v>412.08300000000003</v>
      </c>
      <c r="P599" s="1515">
        <v>4.9000000000000004</v>
      </c>
      <c r="Q599" s="1521">
        <v>0</v>
      </c>
    </row>
    <row r="600" spans="1:17" s="1467" customFormat="1" ht="30.75" customHeight="1">
      <c r="A600" s="1874">
        <v>596</v>
      </c>
      <c r="B600" s="1873">
        <v>596</v>
      </c>
      <c r="C600" s="383" t="s">
        <v>1779</v>
      </c>
      <c r="D600" s="374" t="s">
        <v>1362</v>
      </c>
      <c r="E600" s="385">
        <v>2013</v>
      </c>
      <c r="F600" s="1873">
        <v>10</v>
      </c>
      <c r="G600" s="1875" t="s">
        <v>2091</v>
      </c>
      <c r="H600" s="392" t="s">
        <v>1780</v>
      </c>
      <c r="I600" s="1468">
        <v>0</v>
      </c>
      <c r="J600" s="1468">
        <v>0</v>
      </c>
      <c r="K600" s="1872"/>
      <c r="L600" s="1873"/>
      <c r="M600" s="1873"/>
      <c r="N600" s="1512"/>
      <c r="O600" s="1468"/>
      <c r="P600" s="1873"/>
      <c r="Q600" s="1873"/>
    </row>
    <row r="601" spans="1:17" s="1467" customFormat="1" ht="94.5">
      <c r="A601" s="1874">
        <v>597</v>
      </c>
      <c r="B601" s="1873">
        <v>597</v>
      </c>
      <c r="C601" s="1523" t="s">
        <v>1289</v>
      </c>
      <c r="D601" s="374" t="s">
        <v>1767</v>
      </c>
      <c r="E601" s="385">
        <v>1999</v>
      </c>
      <c r="F601" s="1873">
        <v>10</v>
      </c>
      <c r="G601" s="1875" t="s">
        <v>2091</v>
      </c>
      <c r="H601" s="392">
        <v>19</v>
      </c>
      <c r="I601" s="1468">
        <v>0.1</v>
      </c>
      <c r="J601" s="1468">
        <v>1.18</v>
      </c>
      <c r="K601" s="1872"/>
      <c r="L601" s="1873"/>
      <c r="M601" s="1515" t="s">
        <v>2441</v>
      </c>
      <c r="N601" s="1515" t="s">
        <v>1246</v>
      </c>
      <c r="O601" s="1515">
        <v>412.08300000000003</v>
      </c>
      <c r="P601" s="1515">
        <v>4.9000000000000004</v>
      </c>
      <c r="Q601" s="1521">
        <v>0</v>
      </c>
    </row>
    <row r="602" spans="1:17" s="1467" customFormat="1" ht="30.75" customHeight="1">
      <c r="A602" s="1874">
        <v>598</v>
      </c>
      <c r="B602" s="1873">
        <v>598</v>
      </c>
      <c r="C602" s="383" t="s">
        <v>1281</v>
      </c>
      <c r="D602" s="374" t="s">
        <v>1767</v>
      </c>
      <c r="E602" s="385">
        <v>2000</v>
      </c>
      <c r="F602" s="1873">
        <v>10</v>
      </c>
      <c r="G602" s="1875" t="s">
        <v>2091</v>
      </c>
      <c r="H602" s="392" t="s">
        <v>1781</v>
      </c>
      <c r="I602" s="1468">
        <v>0.03</v>
      </c>
      <c r="J602" s="1468">
        <v>0.39</v>
      </c>
      <c r="K602" s="1872"/>
      <c r="L602" s="1873"/>
      <c r="M602" s="1873"/>
      <c r="N602" s="1512"/>
      <c r="O602" s="1468"/>
      <c r="P602" s="1873"/>
      <c r="Q602" s="1873"/>
    </row>
    <row r="603" spans="1:17" s="1467" customFormat="1" ht="30.75" customHeight="1">
      <c r="A603" s="1874">
        <v>599</v>
      </c>
      <c r="B603" s="1873">
        <v>599</v>
      </c>
      <c r="C603" s="383" t="s">
        <v>1683</v>
      </c>
      <c r="D603" s="374" t="s">
        <v>1767</v>
      </c>
      <c r="E603" s="385">
        <v>1999</v>
      </c>
      <c r="F603" s="1873">
        <v>10</v>
      </c>
      <c r="G603" s="1875" t="s">
        <v>2091</v>
      </c>
      <c r="H603" s="392">
        <v>1.25</v>
      </c>
      <c r="I603" s="1468">
        <v>1.1299999999999999</v>
      </c>
      <c r="J603" s="1468">
        <v>13.52</v>
      </c>
      <c r="K603" s="1872"/>
      <c r="L603" s="1873"/>
      <c r="M603" s="1873"/>
      <c r="N603" s="1873"/>
      <c r="O603" s="1468"/>
      <c r="P603" s="1873"/>
      <c r="Q603" s="1873"/>
    </row>
    <row r="604" spans="1:17" s="1467" customFormat="1" ht="94.5">
      <c r="A604" s="1874">
        <v>600</v>
      </c>
      <c r="B604" s="1873">
        <v>600</v>
      </c>
      <c r="C604" s="1523" t="s">
        <v>1289</v>
      </c>
      <c r="D604" s="374" t="s">
        <v>1767</v>
      </c>
      <c r="E604" s="383">
        <v>1998</v>
      </c>
      <c r="F604" s="1873">
        <v>10</v>
      </c>
      <c r="G604" s="1875" t="s">
        <v>2091</v>
      </c>
      <c r="H604" s="392">
        <v>18</v>
      </c>
      <c r="I604" s="1468">
        <v>0</v>
      </c>
      <c r="J604" s="1468">
        <v>0</v>
      </c>
      <c r="K604" s="1872"/>
      <c r="L604" s="1873"/>
      <c r="M604" s="1515" t="s">
        <v>2441</v>
      </c>
      <c r="N604" s="1515" t="s">
        <v>1246</v>
      </c>
      <c r="O604" s="1515">
        <v>412.08300000000003</v>
      </c>
      <c r="P604" s="1515">
        <v>4.9000000000000004</v>
      </c>
      <c r="Q604" s="1521">
        <v>0</v>
      </c>
    </row>
    <row r="605" spans="1:17" s="1467" customFormat="1" ht="30.75" customHeight="1">
      <c r="A605" s="1874">
        <v>601</v>
      </c>
      <c r="B605" s="1873">
        <v>601</v>
      </c>
      <c r="C605" s="383" t="s">
        <v>1329</v>
      </c>
      <c r="D605" s="374" t="s">
        <v>1782</v>
      </c>
      <c r="E605" s="385">
        <v>2008</v>
      </c>
      <c r="F605" s="1873">
        <v>10</v>
      </c>
      <c r="G605" s="1875" t="s">
        <v>2091</v>
      </c>
      <c r="H605" s="392" t="s">
        <v>1783</v>
      </c>
      <c r="I605" s="1468">
        <v>0</v>
      </c>
      <c r="J605" s="1468">
        <v>0</v>
      </c>
      <c r="K605" s="1872"/>
      <c r="L605" s="1873"/>
      <c r="M605" s="1873"/>
      <c r="N605" s="1512"/>
      <c r="O605" s="1468"/>
      <c r="P605" s="1873"/>
      <c r="Q605" s="1873"/>
    </row>
    <row r="606" spans="1:17" s="1467" customFormat="1" ht="96" customHeight="1">
      <c r="A606" s="1874">
        <v>602</v>
      </c>
      <c r="B606" s="2013">
        <v>602</v>
      </c>
      <c r="C606" s="383" t="s">
        <v>1539</v>
      </c>
      <c r="D606" s="374" t="s">
        <v>1782</v>
      </c>
      <c r="E606" s="385">
        <v>1998</v>
      </c>
      <c r="F606" s="1873">
        <v>10</v>
      </c>
      <c r="G606" s="1875" t="s">
        <v>2091</v>
      </c>
      <c r="H606" s="392">
        <v>19</v>
      </c>
      <c r="I606" s="1468">
        <v>0</v>
      </c>
      <c r="J606" s="1468">
        <v>0</v>
      </c>
      <c r="K606" s="1872"/>
      <c r="L606" s="1873"/>
      <c r="M606" s="1873" t="s">
        <v>2441</v>
      </c>
      <c r="N606" s="1873" t="s">
        <v>1246</v>
      </c>
      <c r="O606" s="1468">
        <v>412.08300000000003</v>
      </c>
      <c r="P606" s="1873">
        <v>4.9000000000000004</v>
      </c>
      <c r="Q606" s="1873">
        <v>0</v>
      </c>
    </row>
    <row r="607" spans="1:17" s="1467" customFormat="1" ht="94.5">
      <c r="A607" s="1874">
        <v>603</v>
      </c>
      <c r="B607" s="1873">
        <v>603</v>
      </c>
      <c r="C607" s="1523" t="s">
        <v>1289</v>
      </c>
      <c r="D607" s="374" t="s">
        <v>1397</v>
      </c>
      <c r="E607" s="385">
        <v>1999</v>
      </c>
      <c r="F607" s="1873">
        <v>10</v>
      </c>
      <c r="G607" s="1875" t="s">
        <v>2091</v>
      </c>
      <c r="H607" s="392">
        <v>17</v>
      </c>
      <c r="I607" s="1468">
        <v>0</v>
      </c>
      <c r="J607" s="1468">
        <v>0</v>
      </c>
      <c r="K607" s="1872"/>
      <c r="L607" s="1873"/>
      <c r="M607" s="1515" t="s">
        <v>2441</v>
      </c>
      <c r="N607" s="1515" t="s">
        <v>1246</v>
      </c>
      <c r="O607" s="1515">
        <v>412.08300000000003</v>
      </c>
      <c r="P607" s="1515">
        <v>4.9000000000000004</v>
      </c>
      <c r="Q607" s="1521">
        <v>0</v>
      </c>
    </row>
    <row r="608" spans="1:17" s="1467" customFormat="1" ht="30.75" customHeight="1">
      <c r="A608" s="1874">
        <v>604</v>
      </c>
      <c r="B608" s="1873">
        <v>604</v>
      </c>
      <c r="C608" s="383" t="s">
        <v>1289</v>
      </c>
      <c r="D608" s="374" t="s">
        <v>1397</v>
      </c>
      <c r="E608" s="385">
        <v>1999</v>
      </c>
      <c r="F608" s="1873">
        <v>10</v>
      </c>
      <c r="G608" s="1875" t="s">
        <v>2091</v>
      </c>
      <c r="H608" s="392" t="s">
        <v>1783</v>
      </c>
      <c r="I608" s="1468">
        <v>0</v>
      </c>
      <c r="J608" s="1468">
        <v>0</v>
      </c>
      <c r="K608" s="1872"/>
      <c r="L608" s="1873"/>
      <c r="M608" s="1873"/>
      <c r="N608" s="1512"/>
      <c r="O608" s="1468"/>
      <c r="P608" s="1873"/>
      <c r="Q608" s="1873"/>
    </row>
    <row r="609" spans="1:17" s="1467" customFormat="1" ht="30.75" customHeight="1">
      <c r="A609" s="1874">
        <v>605</v>
      </c>
      <c r="B609" s="1873">
        <v>605</v>
      </c>
      <c r="C609" s="383" t="s">
        <v>1289</v>
      </c>
      <c r="D609" s="374" t="s">
        <v>1397</v>
      </c>
      <c r="E609" s="385">
        <v>1999</v>
      </c>
      <c r="F609" s="1873">
        <v>10</v>
      </c>
      <c r="G609" s="1875" t="s">
        <v>2091</v>
      </c>
      <c r="H609" s="392" t="s">
        <v>1783</v>
      </c>
      <c r="I609" s="1468">
        <v>0</v>
      </c>
      <c r="J609" s="1468">
        <v>0</v>
      </c>
      <c r="K609" s="1872"/>
      <c r="L609" s="1873"/>
      <c r="M609" s="1873"/>
      <c r="N609" s="1873"/>
      <c r="O609" s="1468"/>
      <c r="P609" s="1873"/>
      <c r="Q609" s="1873"/>
    </row>
    <row r="610" spans="1:17" s="1467" customFormat="1" ht="30.75" customHeight="1">
      <c r="A610" s="1874">
        <v>606</v>
      </c>
      <c r="B610" s="1873">
        <v>606</v>
      </c>
      <c r="C610" s="383" t="s">
        <v>1784</v>
      </c>
      <c r="D610" s="374" t="s">
        <v>1397</v>
      </c>
      <c r="E610" s="385">
        <v>2000</v>
      </c>
      <c r="F610" s="1873">
        <v>10</v>
      </c>
      <c r="G610" s="1875" t="s">
        <v>2091</v>
      </c>
      <c r="H610" s="392" t="s">
        <v>1785</v>
      </c>
      <c r="I610" s="1468">
        <v>0</v>
      </c>
      <c r="J610" s="1468">
        <v>0</v>
      </c>
      <c r="K610" s="1872"/>
      <c r="L610" s="1873"/>
      <c r="M610" s="1873"/>
      <c r="N610" s="1873"/>
      <c r="O610" s="1468"/>
      <c r="P610" s="1873"/>
      <c r="Q610" s="1873"/>
    </row>
    <row r="611" spans="1:17" s="1467" customFormat="1" ht="30.75" customHeight="1">
      <c r="A611" s="1874">
        <v>607</v>
      </c>
      <c r="B611" s="1873">
        <v>607</v>
      </c>
      <c r="C611" s="383" t="s">
        <v>1784</v>
      </c>
      <c r="D611" s="374" t="s">
        <v>1397</v>
      </c>
      <c r="E611" s="385">
        <v>2005</v>
      </c>
      <c r="F611" s="1873">
        <v>10</v>
      </c>
      <c r="G611" s="1875" t="s">
        <v>2091</v>
      </c>
      <c r="H611" s="392">
        <v>19</v>
      </c>
      <c r="I611" s="1468">
        <v>0</v>
      </c>
      <c r="J611" s="1887">
        <v>0</v>
      </c>
      <c r="K611" s="1872"/>
      <c r="L611" s="1873"/>
      <c r="M611" s="1873"/>
      <c r="N611" s="1873"/>
      <c r="O611" s="1873"/>
      <c r="P611" s="1873"/>
      <c r="Q611" s="1468"/>
    </row>
    <row r="612" spans="1:17" s="1467" customFormat="1" ht="30.75" customHeight="1">
      <c r="A612" s="1874">
        <v>608</v>
      </c>
      <c r="B612" s="1873">
        <v>608</v>
      </c>
      <c r="C612" s="383" t="s">
        <v>1784</v>
      </c>
      <c r="D612" s="374" t="s">
        <v>1397</v>
      </c>
      <c r="E612" s="385">
        <v>2007</v>
      </c>
      <c r="F612" s="1873">
        <v>10</v>
      </c>
      <c r="G612" s="1875" t="s">
        <v>2091</v>
      </c>
      <c r="H612" s="392" t="s">
        <v>1786</v>
      </c>
      <c r="I612" s="1468">
        <v>5.39</v>
      </c>
      <c r="J612" s="1887">
        <v>64.66</v>
      </c>
      <c r="K612" s="1872"/>
      <c r="L612" s="1873"/>
      <c r="M612" s="1873"/>
      <c r="N612" s="1873"/>
      <c r="O612" s="1468"/>
      <c r="P612" s="1873"/>
      <c r="Q612" s="1468"/>
    </row>
    <row r="613" spans="1:17" s="1467" customFormat="1" ht="30.75" customHeight="1">
      <c r="A613" s="1874">
        <v>609</v>
      </c>
      <c r="B613" s="1873">
        <v>609</v>
      </c>
      <c r="C613" s="383" t="s">
        <v>1784</v>
      </c>
      <c r="D613" s="374" t="s">
        <v>1397</v>
      </c>
      <c r="E613" s="385">
        <v>2011</v>
      </c>
      <c r="F613" s="1873">
        <v>10</v>
      </c>
      <c r="G613" s="1875" t="s">
        <v>2091</v>
      </c>
      <c r="H613" s="392">
        <v>15</v>
      </c>
      <c r="I613" s="1468">
        <v>0.21</v>
      </c>
      <c r="J613" s="1887">
        <v>2.57</v>
      </c>
      <c r="K613" s="1872"/>
      <c r="L613" s="1873"/>
      <c r="M613" s="1873"/>
      <c r="N613" s="1873"/>
      <c r="O613" s="1468"/>
      <c r="P613" s="1873"/>
      <c r="Q613" s="1468"/>
    </row>
    <row r="614" spans="1:17" s="1467" customFormat="1" ht="30.75" customHeight="1">
      <c r="A614" s="1874">
        <v>610</v>
      </c>
      <c r="B614" s="1873">
        <v>610</v>
      </c>
      <c r="C614" s="383" t="s">
        <v>1787</v>
      </c>
      <c r="D614" s="374" t="s">
        <v>1397</v>
      </c>
      <c r="E614" s="383">
        <v>2016</v>
      </c>
      <c r="F614" s="1873">
        <v>10</v>
      </c>
      <c r="G614" s="1875" t="s">
        <v>2091</v>
      </c>
      <c r="H614" s="392">
        <v>12</v>
      </c>
      <c r="I614" s="1468">
        <v>1.1100000000000001</v>
      </c>
      <c r="J614" s="1887">
        <v>13.26</v>
      </c>
      <c r="K614" s="1872"/>
      <c r="L614" s="1873"/>
      <c r="M614" s="1873"/>
      <c r="N614" s="1873"/>
      <c r="O614" s="1468"/>
      <c r="P614" s="1873"/>
      <c r="Q614" s="1468"/>
    </row>
    <row r="615" spans="1:17" s="1467" customFormat="1" ht="30.75" customHeight="1">
      <c r="A615" s="1874">
        <v>611</v>
      </c>
      <c r="B615" s="1873">
        <v>611</v>
      </c>
      <c r="C615" s="383" t="s">
        <v>1655</v>
      </c>
      <c r="D615" s="374" t="s">
        <v>1397</v>
      </c>
      <c r="E615" s="385">
        <v>2012</v>
      </c>
      <c r="F615" s="1873">
        <v>10</v>
      </c>
      <c r="G615" s="1875" t="s">
        <v>2091</v>
      </c>
      <c r="H615" s="392">
        <v>18</v>
      </c>
      <c r="I615" s="1468">
        <v>0.01</v>
      </c>
      <c r="J615" s="1887">
        <v>0.16</v>
      </c>
      <c r="K615" s="1872"/>
      <c r="L615" s="1873"/>
      <c r="M615" s="1873"/>
      <c r="N615" s="1873"/>
      <c r="O615" s="1469"/>
      <c r="P615" s="1873"/>
      <c r="Q615" s="1468"/>
    </row>
    <row r="616" spans="1:17" s="1467" customFormat="1" ht="30.75" customHeight="1">
      <c r="A616" s="1874">
        <v>612</v>
      </c>
      <c r="B616" s="1873">
        <v>612</v>
      </c>
      <c r="C616" s="383" t="s">
        <v>1258</v>
      </c>
      <c r="D616" s="374" t="s">
        <v>1397</v>
      </c>
      <c r="E616" s="385">
        <v>1981</v>
      </c>
      <c r="F616" s="1873">
        <v>10</v>
      </c>
      <c r="G616" s="1875" t="s">
        <v>2091</v>
      </c>
      <c r="H616" s="392">
        <v>33</v>
      </c>
      <c r="I616" s="1468">
        <v>2.31</v>
      </c>
      <c r="J616" s="1887">
        <v>27.76</v>
      </c>
      <c r="K616" s="1872"/>
      <c r="L616" s="1873"/>
      <c r="M616" s="1873"/>
      <c r="N616" s="1873"/>
      <c r="O616" s="1469"/>
      <c r="P616" s="1873"/>
      <c r="Q616" s="1468"/>
    </row>
    <row r="617" spans="1:17" s="1467" customFormat="1" ht="30.75" customHeight="1">
      <c r="A617" s="1874">
        <v>613</v>
      </c>
      <c r="B617" s="1873">
        <v>613</v>
      </c>
      <c r="C617" s="383" t="s">
        <v>1260</v>
      </c>
      <c r="D617" s="374" t="s">
        <v>1397</v>
      </c>
      <c r="E617" s="385">
        <v>1990</v>
      </c>
      <c r="F617" s="1873">
        <v>10</v>
      </c>
      <c r="G617" s="1875" t="s">
        <v>2091</v>
      </c>
      <c r="H617" s="392">
        <v>26</v>
      </c>
      <c r="I617" s="1468">
        <v>0.13</v>
      </c>
      <c r="J617" s="1468">
        <v>1.6</v>
      </c>
      <c r="K617" s="1872"/>
      <c r="L617" s="1873"/>
      <c r="M617" s="1873"/>
      <c r="N617" s="1873"/>
      <c r="O617" s="1469"/>
      <c r="P617" s="1873"/>
      <c r="Q617" s="1468"/>
    </row>
    <row r="618" spans="1:17" s="1467" customFormat="1" ht="30.75" customHeight="1">
      <c r="A618" s="1874">
        <v>614</v>
      </c>
      <c r="B618" s="1873">
        <v>614</v>
      </c>
      <c r="C618" s="383" t="s">
        <v>1260</v>
      </c>
      <c r="D618" s="374" t="s">
        <v>1397</v>
      </c>
      <c r="E618" s="385">
        <v>1990</v>
      </c>
      <c r="F618" s="1873">
        <v>10</v>
      </c>
      <c r="G618" s="1875" t="s">
        <v>2091</v>
      </c>
      <c r="H618" s="392">
        <v>28</v>
      </c>
      <c r="I618" s="1468">
        <v>0.01</v>
      </c>
      <c r="J618" s="1887">
        <v>0.16</v>
      </c>
      <c r="K618" s="1872"/>
      <c r="L618" s="1873"/>
      <c r="M618" s="1873"/>
      <c r="N618" s="1873"/>
      <c r="O618" s="1469"/>
      <c r="P618" s="1873"/>
      <c r="Q618" s="1468"/>
    </row>
    <row r="619" spans="1:17" s="1467" customFormat="1" ht="30.75" customHeight="1">
      <c r="A619" s="1874">
        <v>615</v>
      </c>
      <c r="B619" s="1873">
        <v>615</v>
      </c>
      <c r="C619" s="383" t="s">
        <v>1260</v>
      </c>
      <c r="D619" s="374" t="s">
        <v>1397</v>
      </c>
      <c r="E619" s="385">
        <v>1992</v>
      </c>
      <c r="F619" s="1873">
        <v>10</v>
      </c>
      <c r="G619" s="1875" t="s">
        <v>2091</v>
      </c>
      <c r="H619" s="392">
        <v>26</v>
      </c>
      <c r="I619" s="1468">
        <v>0.49</v>
      </c>
      <c r="J619" s="1887">
        <v>5.9</v>
      </c>
      <c r="K619" s="1872"/>
      <c r="L619" s="1873"/>
      <c r="M619" s="1873"/>
      <c r="N619" s="1873"/>
      <c r="O619" s="1468"/>
      <c r="P619" s="1873"/>
      <c r="Q619" s="1873"/>
    </row>
    <row r="620" spans="1:17" s="1467" customFormat="1" ht="30.75" customHeight="1">
      <c r="A620" s="1874">
        <v>616</v>
      </c>
      <c r="B620" s="1873">
        <v>616</v>
      </c>
      <c r="C620" s="383" t="s">
        <v>1260</v>
      </c>
      <c r="D620" s="374" t="s">
        <v>1397</v>
      </c>
      <c r="E620" s="385">
        <v>1988</v>
      </c>
      <c r="F620" s="1873">
        <v>10</v>
      </c>
      <c r="G620" s="1875" t="s">
        <v>2091</v>
      </c>
      <c r="H620" s="392">
        <v>25</v>
      </c>
      <c r="I620" s="1468">
        <v>0</v>
      </c>
      <c r="J620" s="1887">
        <v>0</v>
      </c>
      <c r="K620" s="1872"/>
      <c r="L620" s="1873"/>
      <c r="M620" s="1873"/>
      <c r="N620" s="1873"/>
      <c r="O620" s="1469"/>
      <c r="P620" s="1873"/>
      <c r="Q620" s="1873"/>
    </row>
    <row r="621" spans="1:17" s="1467" customFormat="1" ht="30.75" customHeight="1">
      <c r="A621" s="1874">
        <v>617</v>
      </c>
      <c r="B621" s="1873">
        <v>617</v>
      </c>
      <c r="C621" s="383" t="s">
        <v>1253</v>
      </c>
      <c r="D621" s="374" t="s">
        <v>1397</v>
      </c>
      <c r="E621" s="385">
        <v>1993</v>
      </c>
      <c r="F621" s="1873">
        <v>10</v>
      </c>
      <c r="G621" s="1875" t="s">
        <v>2091</v>
      </c>
      <c r="H621" s="392" t="s">
        <v>1788</v>
      </c>
      <c r="I621" s="1468">
        <v>0</v>
      </c>
      <c r="J621" s="1887">
        <v>0</v>
      </c>
      <c r="K621" s="1872"/>
      <c r="L621" s="1873"/>
      <c r="M621" s="1873"/>
      <c r="N621" s="1873"/>
      <c r="O621" s="1468"/>
      <c r="P621" s="1873"/>
      <c r="Q621" s="1873"/>
    </row>
    <row r="622" spans="1:17" s="1467" customFormat="1" ht="30.75" customHeight="1">
      <c r="A622" s="1874">
        <v>618</v>
      </c>
      <c r="B622" s="1873">
        <v>618</v>
      </c>
      <c r="C622" s="383" t="s">
        <v>1253</v>
      </c>
      <c r="D622" s="374" t="s">
        <v>1397</v>
      </c>
      <c r="E622" s="385">
        <v>1993</v>
      </c>
      <c r="F622" s="1873">
        <v>10</v>
      </c>
      <c r="G622" s="1875" t="s">
        <v>2091</v>
      </c>
      <c r="H622" s="392">
        <v>26</v>
      </c>
      <c r="I622" s="1468">
        <v>0</v>
      </c>
      <c r="J622" s="1887">
        <v>0</v>
      </c>
      <c r="K622" s="1872"/>
      <c r="L622" s="1873"/>
      <c r="M622" s="1873"/>
      <c r="N622" s="1873"/>
      <c r="O622" s="1469"/>
      <c r="P622" s="1873"/>
      <c r="Q622" s="1468"/>
    </row>
    <row r="623" spans="1:17" s="1467" customFormat="1" ht="30.75" customHeight="1">
      <c r="A623" s="1874">
        <v>619</v>
      </c>
      <c r="B623" s="1873">
        <v>619</v>
      </c>
      <c r="C623" s="383" t="s">
        <v>1789</v>
      </c>
      <c r="D623" s="374" t="s">
        <v>1397</v>
      </c>
      <c r="E623" s="385">
        <v>1985</v>
      </c>
      <c r="F623" s="1873">
        <v>10</v>
      </c>
      <c r="G623" s="1875" t="s">
        <v>2091</v>
      </c>
      <c r="H623" s="392">
        <v>43</v>
      </c>
      <c r="I623" s="1468">
        <v>0</v>
      </c>
      <c r="J623" s="1887">
        <v>0</v>
      </c>
      <c r="K623" s="1872"/>
      <c r="L623" s="1873"/>
      <c r="M623" s="1873"/>
      <c r="N623" s="1873"/>
      <c r="O623" s="1468"/>
      <c r="P623" s="1873"/>
      <c r="Q623" s="1468"/>
    </row>
    <row r="624" spans="1:17" s="1467" customFormat="1" ht="30.75" customHeight="1">
      <c r="A624" s="1874">
        <v>620</v>
      </c>
      <c r="B624" s="1873">
        <v>620</v>
      </c>
      <c r="C624" s="383" t="s">
        <v>1790</v>
      </c>
      <c r="D624" s="374" t="s">
        <v>1397</v>
      </c>
      <c r="E624" s="385">
        <v>1992</v>
      </c>
      <c r="F624" s="1873">
        <v>10</v>
      </c>
      <c r="G624" s="1875" t="s">
        <v>2091</v>
      </c>
      <c r="H624" s="392">
        <v>38</v>
      </c>
      <c r="I624" s="1468">
        <v>0</v>
      </c>
      <c r="J624" s="1887">
        <v>0</v>
      </c>
      <c r="K624" s="1872"/>
      <c r="L624" s="1873"/>
      <c r="M624" s="1873"/>
      <c r="N624" s="1873"/>
      <c r="O624" s="1468"/>
      <c r="P624" s="1873"/>
      <c r="Q624" s="1468"/>
    </row>
    <row r="625" spans="1:17" s="1467" customFormat="1" ht="31.5">
      <c r="A625" s="1874">
        <v>621</v>
      </c>
      <c r="B625" s="1873">
        <v>621</v>
      </c>
      <c r="C625" s="383" t="s">
        <v>2331</v>
      </c>
      <c r="D625" s="1524" t="s">
        <v>1791</v>
      </c>
      <c r="E625" s="385">
        <v>1989</v>
      </c>
      <c r="F625" s="1873">
        <v>10</v>
      </c>
      <c r="G625" s="1875" t="s">
        <v>2091</v>
      </c>
      <c r="H625" s="392">
        <v>44</v>
      </c>
      <c r="I625" s="1468">
        <v>0.12</v>
      </c>
      <c r="J625" s="1887">
        <v>1.46</v>
      </c>
      <c r="K625" s="1872"/>
      <c r="L625" s="1486"/>
      <c r="M625" s="1486"/>
      <c r="N625" s="1486"/>
      <c r="O625" s="1468"/>
      <c r="P625" s="1873"/>
      <c r="Q625" s="1468"/>
    </row>
    <row r="626" spans="1:17" s="1490" customFormat="1" ht="55.5" customHeight="1">
      <c r="A626" s="1489">
        <v>622</v>
      </c>
      <c r="B626" s="1515">
        <v>622</v>
      </c>
      <c r="C626" s="1523" t="s">
        <v>2331</v>
      </c>
      <c r="D626" s="1524" t="s">
        <v>1791</v>
      </c>
      <c r="E626" s="1525">
        <v>1992</v>
      </c>
      <c r="F626" s="1515">
        <v>10</v>
      </c>
      <c r="G626" s="1519" t="s">
        <v>2073</v>
      </c>
      <c r="H626" s="1526">
        <v>27</v>
      </c>
      <c r="I626" s="1521">
        <v>0</v>
      </c>
      <c r="J626" s="1888">
        <v>0</v>
      </c>
      <c r="K626" s="1522"/>
      <c r="L626" s="1515"/>
      <c r="M626" s="1524" t="s">
        <v>2154</v>
      </c>
      <c r="N626" s="1524" t="s">
        <v>2172</v>
      </c>
      <c r="O626" s="1151">
        <v>1872.24</v>
      </c>
      <c r="P626" s="1515">
        <v>15</v>
      </c>
      <c r="Q626" s="1521">
        <v>0</v>
      </c>
    </row>
    <row r="627" spans="1:17" s="1467" customFormat="1" ht="30.75" customHeight="1">
      <c r="A627" s="1874">
        <v>623</v>
      </c>
      <c r="B627" s="1873">
        <v>623</v>
      </c>
      <c r="C627" s="383" t="s">
        <v>1253</v>
      </c>
      <c r="D627" s="374" t="s">
        <v>1791</v>
      </c>
      <c r="E627" s="385">
        <v>1993</v>
      </c>
      <c r="F627" s="1873">
        <v>10</v>
      </c>
      <c r="G627" s="1875" t="s">
        <v>2092</v>
      </c>
      <c r="H627" s="392">
        <v>29</v>
      </c>
      <c r="I627" s="1468">
        <v>0</v>
      </c>
      <c r="J627" s="1887">
        <v>0</v>
      </c>
      <c r="K627" s="1872"/>
      <c r="L627" s="1512"/>
      <c r="M627" s="1512"/>
      <c r="N627" s="1512"/>
      <c r="O627" s="1469"/>
      <c r="P627" s="1873"/>
      <c r="Q627" s="1468"/>
    </row>
    <row r="628" spans="1:17" s="1467" customFormat="1" ht="30.75" customHeight="1">
      <c r="A628" s="1874">
        <v>624</v>
      </c>
      <c r="B628" s="1873">
        <v>624</v>
      </c>
      <c r="C628" s="383" t="s">
        <v>1485</v>
      </c>
      <c r="D628" s="374" t="s">
        <v>1791</v>
      </c>
      <c r="E628" s="385">
        <v>2012</v>
      </c>
      <c r="F628" s="1873">
        <v>10</v>
      </c>
      <c r="G628" s="1875" t="s">
        <v>2091</v>
      </c>
      <c r="H628" s="392">
        <v>22</v>
      </c>
      <c r="I628" s="1468">
        <v>0</v>
      </c>
      <c r="J628" s="1468">
        <v>0</v>
      </c>
      <c r="K628" s="1872"/>
      <c r="L628" s="1873"/>
      <c r="M628" s="1873"/>
      <c r="N628" s="1873"/>
      <c r="O628" s="1469"/>
      <c r="P628" s="1873"/>
      <c r="Q628" s="1468"/>
    </row>
    <row r="629" spans="1:17" s="1467" customFormat="1" ht="30.75" customHeight="1">
      <c r="A629" s="1874">
        <v>625</v>
      </c>
      <c r="B629" s="1873">
        <v>625</v>
      </c>
      <c r="C629" s="383" t="s">
        <v>1253</v>
      </c>
      <c r="D629" s="374" t="s">
        <v>1791</v>
      </c>
      <c r="E629" s="385">
        <v>1999</v>
      </c>
      <c r="F629" s="1873">
        <v>10</v>
      </c>
      <c r="G629" s="1875" t="s">
        <v>2091</v>
      </c>
      <c r="H629" s="392">
        <v>33</v>
      </c>
      <c r="I629" s="1468">
        <v>0</v>
      </c>
      <c r="J629" s="1468">
        <v>0</v>
      </c>
      <c r="K629" s="1872"/>
      <c r="L629" s="1873"/>
      <c r="M629" s="1873"/>
      <c r="N629" s="1873"/>
      <c r="O629" s="1873"/>
      <c r="P629" s="1873"/>
      <c r="Q629" s="1873"/>
    </row>
    <row r="630" spans="1:17" s="1467" customFormat="1" ht="30.75" customHeight="1">
      <c r="A630" s="1874">
        <v>626</v>
      </c>
      <c r="B630" s="1873">
        <v>626</v>
      </c>
      <c r="C630" s="383" t="s">
        <v>1265</v>
      </c>
      <c r="D630" s="374" t="s">
        <v>1791</v>
      </c>
      <c r="E630" s="385">
        <v>2007</v>
      </c>
      <c r="F630" s="1873">
        <v>10</v>
      </c>
      <c r="G630" s="1875" t="s">
        <v>2091</v>
      </c>
      <c r="H630" s="392">
        <v>23</v>
      </c>
      <c r="I630" s="1468">
        <v>0</v>
      </c>
      <c r="J630" s="1887">
        <v>0</v>
      </c>
      <c r="K630" s="1872"/>
      <c r="L630" s="1873"/>
      <c r="M630" s="1873"/>
      <c r="N630" s="1873"/>
      <c r="O630" s="1469"/>
      <c r="P630" s="1873"/>
      <c r="Q630" s="1468"/>
    </row>
    <row r="631" spans="1:17" s="1467" customFormat="1" ht="30.75" customHeight="1">
      <c r="A631" s="1874">
        <v>627</v>
      </c>
      <c r="B631" s="1873">
        <v>627</v>
      </c>
      <c r="C631" s="383" t="s">
        <v>1792</v>
      </c>
      <c r="D631" s="374" t="s">
        <v>1791</v>
      </c>
      <c r="E631" s="385">
        <v>2016</v>
      </c>
      <c r="F631" s="1873">
        <v>10</v>
      </c>
      <c r="G631" s="1875" t="s">
        <v>2091</v>
      </c>
      <c r="H631" s="392">
        <v>23</v>
      </c>
      <c r="I631" s="1468">
        <v>1.34</v>
      </c>
      <c r="J631" s="1887">
        <v>16.13</v>
      </c>
      <c r="K631" s="1872"/>
      <c r="L631" s="1873"/>
      <c r="M631" s="1873"/>
      <c r="N631" s="1873"/>
      <c r="O631" s="1468"/>
      <c r="P631" s="1873"/>
      <c r="Q631" s="1873"/>
    </row>
    <row r="632" spans="1:17" s="1467" customFormat="1" ht="30.75" customHeight="1">
      <c r="A632" s="1874">
        <v>628</v>
      </c>
      <c r="B632" s="1873">
        <v>628</v>
      </c>
      <c r="C632" s="383" t="s">
        <v>1268</v>
      </c>
      <c r="D632" s="374" t="s">
        <v>1793</v>
      </c>
      <c r="E632" s="385">
        <v>1992</v>
      </c>
      <c r="F632" s="1873">
        <v>10</v>
      </c>
      <c r="G632" s="1875" t="s">
        <v>2091</v>
      </c>
      <c r="H632" s="392"/>
      <c r="I632" s="1468">
        <v>3.24</v>
      </c>
      <c r="J632" s="1887">
        <v>38.9</v>
      </c>
      <c r="K632" s="1872"/>
      <c r="L632" s="1873"/>
      <c r="M632" s="1873"/>
      <c r="N632" s="1873"/>
      <c r="O632" s="1469"/>
      <c r="P632" s="1873"/>
      <c r="Q632" s="1873"/>
    </row>
    <row r="633" spans="1:17" s="1467" customFormat="1" ht="30.75" customHeight="1">
      <c r="A633" s="1874">
        <v>629</v>
      </c>
      <c r="B633" s="1873">
        <v>629</v>
      </c>
      <c r="C633" s="383" t="s">
        <v>1268</v>
      </c>
      <c r="D633" s="374" t="s">
        <v>1793</v>
      </c>
      <c r="E633" s="385">
        <v>1991</v>
      </c>
      <c r="F633" s="1873">
        <v>10</v>
      </c>
      <c r="G633" s="1875" t="s">
        <v>2091</v>
      </c>
      <c r="H633" s="392"/>
      <c r="I633" s="1468"/>
      <c r="J633" s="1468">
        <v>0</v>
      </c>
      <c r="K633" s="1872"/>
      <c r="L633" s="1873"/>
      <c r="M633" s="1873"/>
      <c r="N633" s="1873"/>
      <c r="O633" s="1468"/>
      <c r="P633" s="1873"/>
      <c r="Q633" s="1873"/>
    </row>
    <row r="634" spans="1:17" s="1467" customFormat="1" ht="30.75" customHeight="1">
      <c r="A634" s="1874">
        <v>630</v>
      </c>
      <c r="B634" s="1873">
        <v>630</v>
      </c>
      <c r="C634" s="383" t="s">
        <v>1794</v>
      </c>
      <c r="D634" s="374" t="s">
        <v>1793</v>
      </c>
      <c r="E634" s="385">
        <v>1991</v>
      </c>
      <c r="F634" s="1873">
        <v>10</v>
      </c>
      <c r="G634" s="1875" t="s">
        <v>2091</v>
      </c>
      <c r="H634" s="392"/>
      <c r="I634" s="1468"/>
      <c r="J634" s="1887">
        <v>0.3</v>
      </c>
      <c r="K634" s="1872"/>
      <c r="L634" s="1873"/>
      <c r="M634" s="1873"/>
      <c r="N634" s="1873"/>
      <c r="O634" s="1873"/>
      <c r="P634" s="1873"/>
      <c r="Q634" s="1873"/>
    </row>
    <row r="635" spans="1:17" s="1467" customFormat="1" ht="30.75" customHeight="1">
      <c r="A635" s="1874">
        <v>631</v>
      </c>
      <c r="B635" s="1873">
        <v>631</v>
      </c>
      <c r="C635" s="383" t="s">
        <v>1350</v>
      </c>
      <c r="D635" s="374" t="s">
        <v>1793</v>
      </c>
      <c r="E635" s="385">
        <v>2008</v>
      </c>
      <c r="F635" s="1873">
        <v>10</v>
      </c>
      <c r="G635" s="1875" t="s">
        <v>2091</v>
      </c>
      <c r="H635" s="392"/>
      <c r="I635" s="1468"/>
      <c r="J635" s="1468">
        <v>0</v>
      </c>
      <c r="K635" s="1872"/>
      <c r="L635" s="1873"/>
      <c r="M635" s="1873"/>
      <c r="N635" s="1873"/>
      <c r="O635" s="1873"/>
      <c r="P635" s="1873"/>
      <c r="Q635" s="1873"/>
    </row>
    <row r="636" spans="1:17" s="1467" customFormat="1" ht="30.75" customHeight="1">
      <c r="A636" s="1874">
        <v>632</v>
      </c>
      <c r="B636" s="1873">
        <v>632</v>
      </c>
      <c r="C636" s="383" t="s">
        <v>1532</v>
      </c>
      <c r="D636" s="374" t="s">
        <v>1793</v>
      </c>
      <c r="E636" s="385">
        <v>1991</v>
      </c>
      <c r="F636" s="1873">
        <v>10</v>
      </c>
      <c r="G636" s="1875" t="s">
        <v>2091</v>
      </c>
      <c r="H636" s="392"/>
      <c r="I636" s="1468">
        <v>1</v>
      </c>
      <c r="J636" s="1468">
        <v>12</v>
      </c>
      <c r="K636" s="1872"/>
      <c r="L636" s="1873"/>
      <c r="M636" s="1873"/>
      <c r="N636" s="1873"/>
      <c r="O636" s="1468"/>
      <c r="P636" s="1873"/>
      <c r="Q636" s="1468"/>
    </row>
    <row r="637" spans="1:17" s="1467" customFormat="1" ht="30.75" customHeight="1">
      <c r="A637" s="1874">
        <v>633</v>
      </c>
      <c r="B637" s="1873">
        <v>633</v>
      </c>
      <c r="C637" s="383" t="s">
        <v>1532</v>
      </c>
      <c r="D637" s="374" t="s">
        <v>1793</v>
      </c>
      <c r="E637" s="385">
        <v>2016</v>
      </c>
      <c r="F637" s="1873">
        <v>10</v>
      </c>
      <c r="G637" s="1875" t="s">
        <v>2091</v>
      </c>
      <c r="H637" s="392"/>
      <c r="I637" s="1468"/>
      <c r="J637" s="1468">
        <v>0.35</v>
      </c>
      <c r="K637" s="1872"/>
      <c r="L637" s="1873"/>
      <c r="M637" s="1873"/>
      <c r="N637" s="1873"/>
      <c r="O637" s="1469"/>
      <c r="P637" s="1873"/>
      <c r="Q637" s="1468"/>
    </row>
    <row r="638" spans="1:17" s="1467" customFormat="1" ht="30.75" customHeight="1">
      <c r="A638" s="1874">
        <v>634</v>
      </c>
      <c r="B638" s="1873">
        <v>634</v>
      </c>
      <c r="C638" s="383" t="s">
        <v>1795</v>
      </c>
      <c r="D638" s="374" t="s">
        <v>1754</v>
      </c>
      <c r="E638" s="385">
        <v>1986</v>
      </c>
      <c r="F638" s="1873">
        <v>10</v>
      </c>
      <c r="G638" s="1875" t="s">
        <v>2091</v>
      </c>
      <c r="H638" s="392"/>
      <c r="I638" s="1468"/>
      <c r="J638" s="1468">
        <v>8.35</v>
      </c>
      <c r="K638" s="1872"/>
      <c r="L638" s="1873"/>
      <c r="M638" s="1873"/>
      <c r="N638" s="1873"/>
      <c r="O638" s="1469"/>
      <c r="P638" s="1873"/>
      <c r="Q638" s="1468"/>
    </row>
    <row r="639" spans="1:17" s="1467" customFormat="1" ht="30.75" customHeight="1">
      <c r="A639" s="1874">
        <v>635</v>
      </c>
      <c r="B639" s="1873">
        <v>635</v>
      </c>
      <c r="C639" s="383" t="s">
        <v>1796</v>
      </c>
      <c r="D639" s="374" t="s">
        <v>1754</v>
      </c>
      <c r="E639" s="385">
        <v>1983</v>
      </c>
      <c r="F639" s="1873">
        <v>10</v>
      </c>
      <c r="G639" s="1875" t="s">
        <v>2091</v>
      </c>
      <c r="H639" s="392"/>
      <c r="I639" s="1468"/>
      <c r="J639" s="1468">
        <v>0</v>
      </c>
      <c r="K639" s="1872"/>
      <c r="L639" s="1873"/>
      <c r="M639" s="1873"/>
      <c r="N639" s="1873"/>
      <c r="O639" s="1468"/>
      <c r="P639" s="1873"/>
      <c r="Q639" s="1468"/>
    </row>
    <row r="640" spans="1:17" s="1467" customFormat="1" ht="30.75" customHeight="1">
      <c r="A640" s="1874">
        <v>636</v>
      </c>
      <c r="B640" s="1873">
        <v>636</v>
      </c>
      <c r="C640" s="383" t="s">
        <v>1797</v>
      </c>
      <c r="D640" s="374" t="s">
        <v>1754</v>
      </c>
      <c r="E640" s="385" t="s">
        <v>1675</v>
      </c>
      <c r="F640" s="1873">
        <v>10</v>
      </c>
      <c r="G640" s="1875" t="s">
        <v>2091</v>
      </c>
      <c r="H640" s="392"/>
      <c r="I640" s="1468"/>
      <c r="J640" s="1468">
        <v>4.07</v>
      </c>
      <c r="K640" s="1872"/>
      <c r="L640" s="1873"/>
      <c r="M640" s="1873"/>
      <c r="N640" s="1873"/>
      <c r="O640" s="1469"/>
      <c r="P640" s="1873"/>
      <c r="Q640" s="1468"/>
    </row>
    <row r="641" spans="1:17" s="1467" customFormat="1" ht="30.75" customHeight="1">
      <c r="A641" s="1874">
        <v>637</v>
      </c>
      <c r="B641" s="1873">
        <v>637</v>
      </c>
      <c r="C641" s="383" t="s">
        <v>1795</v>
      </c>
      <c r="D641" s="374" t="s">
        <v>1754</v>
      </c>
      <c r="E641" s="390" t="s">
        <v>1675</v>
      </c>
      <c r="F641" s="1873">
        <v>10</v>
      </c>
      <c r="G641" s="1875" t="s">
        <v>2091</v>
      </c>
      <c r="H641" s="392"/>
      <c r="I641" s="1468"/>
      <c r="J641" s="1468">
        <v>0.43</v>
      </c>
      <c r="K641" s="1872"/>
      <c r="L641" s="1873"/>
      <c r="M641" s="1873"/>
      <c r="N641" s="1873"/>
      <c r="O641" s="1469"/>
      <c r="P641" s="1873"/>
      <c r="Q641" s="1468"/>
    </row>
    <row r="642" spans="1:17" s="1467" customFormat="1" ht="30.75" customHeight="1">
      <c r="A642" s="1874">
        <v>638</v>
      </c>
      <c r="B642" s="1873">
        <v>638</v>
      </c>
      <c r="C642" s="383" t="s">
        <v>1798</v>
      </c>
      <c r="D642" s="374" t="s">
        <v>1687</v>
      </c>
      <c r="E642" s="385">
        <v>1977</v>
      </c>
      <c r="F642" s="1873">
        <v>10</v>
      </c>
      <c r="G642" s="1875" t="s">
        <v>2091</v>
      </c>
      <c r="H642" s="392">
        <v>42</v>
      </c>
      <c r="I642" s="1468"/>
      <c r="J642" s="1468">
        <v>0</v>
      </c>
      <c r="K642" s="1872"/>
      <c r="L642" s="1873"/>
      <c r="M642" s="1873"/>
      <c r="N642" s="1873"/>
      <c r="O642" s="1468"/>
      <c r="P642" s="1873"/>
      <c r="Q642" s="1873"/>
    </row>
    <row r="643" spans="1:17" s="1467" customFormat="1" ht="30.75" customHeight="1">
      <c r="A643" s="1874">
        <v>639</v>
      </c>
      <c r="B643" s="1873">
        <v>639</v>
      </c>
      <c r="C643" s="383" t="s">
        <v>1799</v>
      </c>
      <c r="D643" s="374" t="s">
        <v>1687</v>
      </c>
      <c r="E643" s="385">
        <v>2006</v>
      </c>
      <c r="F643" s="1873">
        <v>10</v>
      </c>
      <c r="G643" s="1875" t="s">
        <v>2091</v>
      </c>
      <c r="H643" s="392">
        <v>44</v>
      </c>
      <c r="I643" s="1468"/>
      <c r="J643" s="1468">
        <v>8.31</v>
      </c>
      <c r="K643" s="1872"/>
      <c r="L643" s="1873"/>
      <c r="M643" s="1873"/>
      <c r="N643" s="1873"/>
      <c r="O643" s="1469"/>
      <c r="P643" s="1873"/>
      <c r="Q643" s="1873"/>
    </row>
    <row r="644" spans="1:17" s="1467" customFormat="1" ht="30.75" customHeight="1">
      <c r="A644" s="1874">
        <v>640</v>
      </c>
      <c r="B644" s="1873">
        <v>640</v>
      </c>
      <c r="C644" s="383" t="s">
        <v>1423</v>
      </c>
      <c r="D644" s="374" t="s">
        <v>1800</v>
      </c>
      <c r="E644" s="388" t="s">
        <v>1673</v>
      </c>
      <c r="F644" s="1873">
        <v>10</v>
      </c>
      <c r="G644" s="1875" t="s">
        <v>2091</v>
      </c>
      <c r="H644" s="392">
        <v>9</v>
      </c>
      <c r="I644" s="1468"/>
      <c r="J644" s="1468">
        <v>7.56</v>
      </c>
      <c r="K644" s="1872"/>
      <c r="L644" s="1873"/>
      <c r="M644" s="1873"/>
      <c r="N644" s="1873"/>
      <c r="O644" s="1468"/>
      <c r="P644" s="1873"/>
      <c r="Q644" s="1873"/>
    </row>
    <row r="645" spans="1:17" s="1467" customFormat="1" ht="30.75" customHeight="1">
      <c r="A645" s="1874">
        <v>641</v>
      </c>
      <c r="B645" s="1873">
        <v>641</v>
      </c>
      <c r="C645" s="383" t="s">
        <v>1801</v>
      </c>
      <c r="D645" s="374" t="s">
        <v>1518</v>
      </c>
      <c r="E645" s="385">
        <v>1992</v>
      </c>
      <c r="F645" s="1873">
        <v>10</v>
      </c>
      <c r="G645" s="1875" t="s">
        <v>2091</v>
      </c>
      <c r="H645" s="392">
        <v>34</v>
      </c>
      <c r="I645" s="1468"/>
      <c r="J645" s="1468">
        <v>4.53</v>
      </c>
      <c r="K645" s="1872"/>
      <c r="L645" s="1873"/>
      <c r="M645" s="1873"/>
      <c r="N645" s="1873"/>
      <c r="O645" s="1873"/>
      <c r="P645" s="1873"/>
      <c r="Q645" s="1873"/>
    </row>
    <row r="646" spans="1:17" s="1467" customFormat="1" ht="30.75" customHeight="1">
      <c r="A646" s="1874">
        <v>642</v>
      </c>
      <c r="B646" s="1873">
        <v>642</v>
      </c>
      <c r="C646" s="383" t="s">
        <v>1323</v>
      </c>
      <c r="D646" s="374" t="s">
        <v>1802</v>
      </c>
      <c r="E646" s="385">
        <v>1981</v>
      </c>
      <c r="F646" s="1873">
        <v>10</v>
      </c>
      <c r="G646" s="1875" t="s">
        <v>2091</v>
      </c>
      <c r="H646" s="392">
        <v>33</v>
      </c>
      <c r="I646" s="1468"/>
      <c r="J646" s="1468">
        <v>2.86</v>
      </c>
      <c r="K646" s="1872"/>
      <c r="L646" s="1873"/>
      <c r="M646" s="1873"/>
      <c r="N646" s="1873"/>
      <c r="O646" s="1873"/>
      <c r="P646" s="1873"/>
      <c r="Q646" s="1873"/>
    </row>
    <row r="647" spans="1:17" s="1467" customFormat="1" ht="30.75" customHeight="1">
      <c r="A647" s="1874">
        <v>644</v>
      </c>
      <c r="B647" s="1873">
        <v>643</v>
      </c>
      <c r="C647" s="383" t="s">
        <v>1803</v>
      </c>
      <c r="D647" s="374" t="s">
        <v>1804</v>
      </c>
      <c r="E647" s="385">
        <v>1992</v>
      </c>
      <c r="F647" s="1873">
        <v>10</v>
      </c>
      <c r="G647" s="1875" t="s">
        <v>2091</v>
      </c>
      <c r="H647" s="392">
        <v>37</v>
      </c>
      <c r="I647" s="1468"/>
      <c r="J647" s="1468">
        <v>17.96</v>
      </c>
      <c r="K647" s="1872"/>
      <c r="L647" s="1873"/>
      <c r="M647" s="1873"/>
      <c r="N647" s="1873"/>
      <c r="O647" s="1873"/>
      <c r="P647" s="1873"/>
      <c r="Q647" s="1873"/>
    </row>
    <row r="648" spans="1:17" s="1467" customFormat="1" ht="30.75" customHeight="1">
      <c r="A648" s="1874">
        <v>645</v>
      </c>
      <c r="B648" s="1873">
        <v>644</v>
      </c>
      <c r="C648" s="383" t="s">
        <v>1333</v>
      </c>
      <c r="D648" s="374" t="s">
        <v>1804</v>
      </c>
      <c r="E648" s="385">
        <v>1982</v>
      </c>
      <c r="F648" s="1873">
        <v>10</v>
      </c>
      <c r="G648" s="1875" t="s">
        <v>2091</v>
      </c>
      <c r="H648" s="392">
        <v>28</v>
      </c>
      <c r="I648" s="1468"/>
      <c r="J648" s="1468">
        <v>1.64</v>
      </c>
      <c r="K648" s="1872"/>
      <c r="L648" s="1873"/>
      <c r="M648" s="1873"/>
      <c r="N648" s="1873"/>
      <c r="O648" s="1873"/>
      <c r="P648" s="1873"/>
      <c r="Q648" s="1873"/>
    </row>
    <row r="649" spans="1:17" s="1467" customFormat="1" ht="30.75" customHeight="1">
      <c r="A649" s="1874">
        <v>646</v>
      </c>
      <c r="B649" s="1873">
        <v>645</v>
      </c>
      <c r="C649" s="383" t="s">
        <v>1805</v>
      </c>
      <c r="D649" s="374" t="s">
        <v>1806</v>
      </c>
      <c r="E649" s="385">
        <v>1988</v>
      </c>
      <c r="F649" s="1873">
        <v>10</v>
      </c>
      <c r="G649" s="1875" t="s">
        <v>2091</v>
      </c>
      <c r="H649" s="392">
        <v>36</v>
      </c>
      <c r="I649" s="1468"/>
      <c r="J649" s="1468">
        <v>0</v>
      </c>
      <c r="K649" s="1872"/>
      <c r="L649" s="1873"/>
      <c r="M649" s="1873"/>
      <c r="N649" s="1873"/>
      <c r="O649" s="1873"/>
      <c r="P649" s="1873"/>
      <c r="Q649" s="1873"/>
    </row>
    <row r="650" spans="1:17" s="1467" customFormat="1" ht="30.75" customHeight="1">
      <c r="A650" s="1874">
        <v>647</v>
      </c>
      <c r="B650" s="1873">
        <v>646</v>
      </c>
      <c r="C650" s="383" t="s">
        <v>1339</v>
      </c>
      <c r="D650" s="374" t="s">
        <v>1518</v>
      </c>
      <c r="E650" s="385">
        <v>1996</v>
      </c>
      <c r="F650" s="1873">
        <v>10</v>
      </c>
      <c r="G650" s="1875" t="s">
        <v>2091</v>
      </c>
      <c r="H650" s="392">
        <v>19</v>
      </c>
      <c r="I650" s="1468"/>
      <c r="J650" s="1468">
        <v>2.65</v>
      </c>
      <c r="K650" s="1872"/>
      <c r="L650" s="1873"/>
      <c r="M650" s="1873"/>
      <c r="N650" s="1873"/>
      <c r="O650" s="1873"/>
      <c r="P650" s="1873"/>
      <c r="Q650" s="1873"/>
    </row>
    <row r="651" spans="1:17" s="1467" customFormat="1" ht="30.75" customHeight="1">
      <c r="A651" s="1874">
        <v>648</v>
      </c>
      <c r="B651" s="1873">
        <v>647</v>
      </c>
      <c r="C651" s="383" t="s">
        <v>1339</v>
      </c>
      <c r="D651" s="374" t="s">
        <v>1802</v>
      </c>
      <c r="E651" s="385">
        <v>1999</v>
      </c>
      <c r="F651" s="1873">
        <v>10</v>
      </c>
      <c r="G651" s="1875" t="s">
        <v>2091</v>
      </c>
      <c r="H651" s="392">
        <v>17</v>
      </c>
      <c r="I651" s="1468"/>
      <c r="J651" s="1468">
        <v>1.99</v>
      </c>
      <c r="K651" s="1872"/>
      <c r="L651" s="1873"/>
      <c r="M651" s="1873"/>
      <c r="N651" s="1873"/>
      <c r="O651" s="1873"/>
      <c r="P651" s="1873"/>
      <c r="Q651" s="1873"/>
    </row>
    <row r="652" spans="1:17" s="1467" customFormat="1" ht="30.75" customHeight="1">
      <c r="A652" s="1874">
        <v>649</v>
      </c>
      <c r="B652" s="1873">
        <v>648</v>
      </c>
      <c r="C652" s="383" t="s">
        <v>1807</v>
      </c>
      <c r="D652" s="374" t="s">
        <v>1808</v>
      </c>
      <c r="E652" s="385">
        <v>1999</v>
      </c>
      <c r="F652" s="1873">
        <v>10</v>
      </c>
      <c r="G652" s="1875" t="s">
        <v>2091</v>
      </c>
      <c r="H652" s="392">
        <v>0</v>
      </c>
      <c r="I652" s="1468"/>
      <c r="J652" s="1468">
        <v>7.56</v>
      </c>
      <c r="K652" s="1872"/>
      <c r="L652" s="1873"/>
      <c r="M652" s="1873"/>
      <c r="N652" s="1873"/>
      <c r="O652" s="1873"/>
      <c r="P652" s="1873"/>
      <c r="Q652" s="1873"/>
    </row>
    <row r="653" spans="1:17" s="1467" customFormat="1" ht="30.75" customHeight="1">
      <c r="A653" s="1874">
        <v>650</v>
      </c>
      <c r="B653" s="1873">
        <v>649</v>
      </c>
      <c r="C653" s="383" t="s">
        <v>1461</v>
      </c>
      <c r="D653" s="374" t="s">
        <v>1362</v>
      </c>
      <c r="E653" s="385">
        <v>1998</v>
      </c>
      <c r="F653" s="1873">
        <v>10</v>
      </c>
      <c r="G653" s="1875" t="s">
        <v>2091</v>
      </c>
      <c r="H653" s="392">
        <v>13</v>
      </c>
      <c r="I653" s="1468"/>
      <c r="J653" s="1468">
        <v>21.98</v>
      </c>
      <c r="K653" s="1872"/>
      <c r="L653" s="1873"/>
      <c r="M653" s="1873"/>
      <c r="N653" s="1873"/>
      <c r="O653" s="1873"/>
      <c r="P653" s="1873"/>
      <c r="Q653" s="1873"/>
    </row>
    <row r="654" spans="1:17" s="1467" customFormat="1" ht="30.75" customHeight="1">
      <c r="A654" s="1874">
        <v>651</v>
      </c>
      <c r="B654" s="1873">
        <v>650</v>
      </c>
      <c r="C654" s="383" t="s">
        <v>1417</v>
      </c>
      <c r="D654" s="374" t="s">
        <v>1809</v>
      </c>
      <c r="E654" s="385">
        <v>1992</v>
      </c>
      <c r="F654" s="1873">
        <v>10</v>
      </c>
      <c r="G654" s="1875" t="s">
        <v>2091</v>
      </c>
      <c r="H654" s="392">
        <v>31</v>
      </c>
      <c r="I654" s="1468"/>
      <c r="J654" s="1468">
        <v>2.54</v>
      </c>
      <c r="K654" s="1872"/>
      <c r="L654" s="1873"/>
      <c r="M654" s="1873"/>
      <c r="N654" s="1873"/>
      <c r="O654" s="1873"/>
      <c r="P654" s="1873"/>
      <c r="Q654" s="1873"/>
    </row>
    <row r="655" spans="1:17" s="1467" customFormat="1" ht="30.75" customHeight="1">
      <c r="A655" s="1874">
        <v>652</v>
      </c>
      <c r="B655" s="1873">
        <v>651</v>
      </c>
      <c r="C655" s="383" t="s">
        <v>1527</v>
      </c>
      <c r="D655" s="374" t="s">
        <v>1810</v>
      </c>
      <c r="E655" s="385">
        <v>2003</v>
      </c>
      <c r="F655" s="1873">
        <v>10</v>
      </c>
      <c r="G655" s="1875" t="s">
        <v>2091</v>
      </c>
      <c r="H655" s="392">
        <v>16</v>
      </c>
      <c r="I655" s="1468"/>
      <c r="J655" s="1468">
        <v>5.8</v>
      </c>
      <c r="K655" s="1872"/>
      <c r="L655" s="1873"/>
      <c r="M655" s="1873"/>
      <c r="N655" s="1873"/>
      <c r="O655" s="1873"/>
      <c r="P655" s="1873"/>
      <c r="Q655" s="1873"/>
    </row>
    <row r="656" spans="1:17" s="1467" customFormat="1" ht="30.75" customHeight="1">
      <c r="A656" s="1874">
        <v>653</v>
      </c>
      <c r="B656" s="1873">
        <v>652</v>
      </c>
      <c r="C656" s="383" t="s">
        <v>1647</v>
      </c>
      <c r="D656" s="374" t="s">
        <v>1542</v>
      </c>
      <c r="E656" s="385">
        <v>1999</v>
      </c>
      <c r="F656" s="1873">
        <v>10</v>
      </c>
      <c r="G656" s="1875" t="s">
        <v>2091</v>
      </c>
      <c r="H656" s="392">
        <v>19</v>
      </c>
      <c r="I656" s="1468"/>
      <c r="J656" s="1468">
        <v>0</v>
      </c>
      <c r="K656" s="1872"/>
      <c r="L656" s="1873"/>
      <c r="M656" s="1873"/>
      <c r="N656" s="1873"/>
      <c r="O656" s="1873"/>
      <c r="P656" s="1873"/>
      <c r="Q656" s="1873"/>
    </row>
    <row r="657" spans="1:17" s="1467" customFormat="1" ht="31.5">
      <c r="A657" s="1874">
        <v>654</v>
      </c>
      <c r="B657" s="2013">
        <v>653</v>
      </c>
      <c r="C657" s="383" t="s">
        <v>1433</v>
      </c>
      <c r="D657" s="374" t="s">
        <v>1362</v>
      </c>
      <c r="E657" s="385">
        <v>2000</v>
      </c>
      <c r="F657" s="2013">
        <v>10</v>
      </c>
      <c r="G657" s="2014" t="s">
        <v>2091</v>
      </c>
      <c r="H657" s="392">
        <v>17</v>
      </c>
      <c r="I657" s="1468"/>
      <c r="J657" s="1468">
        <v>11.41</v>
      </c>
      <c r="K657" s="2015"/>
      <c r="L657" s="2013"/>
      <c r="M657" s="2013"/>
      <c r="N657" s="2013"/>
      <c r="O657" s="2013"/>
      <c r="P657" s="2013"/>
      <c r="Q657" s="1468"/>
    </row>
    <row r="658" spans="1:17" s="1467" customFormat="1" ht="30.75" customHeight="1">
      <c r="A658" s="1874">
        <v>655</v>
      </c>
      <c r="B658" s="1873">
        <v>654</v>
      </c>
      <c r="C658" s="383" t="s">
        <v>1339</v>
      </c>
      <c r="D658" s="374" t="s">
        <v>1802</v>
      </c>
      <c r="E658" s="385">
        <v>1999</v>
      </c>
      <c r="F658" s="1873">
        <v>10</v>
      </c>
      <c r="G658" s="1875" t="s">
        <v>2091</v>
      </c>
      <c r="H658" s="392">
        <v>17</v>
      </c>
      <c r="I658" s="1468"/>
      <c r="J658" s="1468">
        <v>7.67</v>
      </c>
      <c r="K658" s="1872"/>
      <c r="L658" s="1873"/>
      <c r="M658" s="1873"/>
      <c r="N658" s="1873"/>
      <c r="O658" s="1873"/>
      <c r="P658" s="1873"/>
      <c r="Q658" s="1873"/>
    </row>
    <row r="659" spans="1:17" s="1467" customFormat="1" ht="30.75" customHeight="1">
      <c r="A659" s="1874">
        <v>656</v>
      </c>
      <c r="B659" s="1873">
        <v>655</v>
      </c>
      <c r="C659" s="383" t="s">
        <v>1326</v>
      </c>
      <c r="D659" s="374" t="s">
        <v>1811</v>
      </c>
      <c r="E659" s="385">
        <v>2003</v>
      </c>
      <c r="F659" s="1873">
        <v>10</v>
      </c>
      <c r="G659" s="1875" t="s">
        <v>2091</v>
      </c>
      <c r="H659" s="392">
        <v>17</v>
      </c>
      <c r="I659" s="1468"/>
      <c r="J659" s="1468">
        <v>3.65</v>
      </c>
      <c r="K659" s="1872"/>
      <c r="L659" s="1873"/>
      <c r="M659" s="1873"/>
      <c r="N659" s="1873"/>
      <c r="O659" s="1873"/>
      <c r="P659" s="1873"/>
      <c r="Q659" s="1468"/>
    </row>
    <row r="660" spans="1:17" s="1471" customFormat="1" ht="30.75" customHeight="1">
      <c r="A660" s="1470">
        <v>657</v>
      </c>
      <c r="B660" s="1873">
        <v>656</v>
      </c>
      <c r="C660" s="383" t="s">
        <v>1610</v>
      </c>
      <c r="D660" s="374" t="s">
        <v>1812</v>
      </c>
      <c r="E660" s="385">
        <v>1985</v>
      </c>
      <c r="F660" s="1873">
        <v>10</v>
      </c>
      <c r="G660" s="1875" t="s">
        <v>2091</v>
      </c>
      <c r="H660" s="392">
        <v>29</v>
      </c>
      <c r="I660" s="1468"/>
      <c r="J660" s="1468">
        <v>3.53</v>
      </c>
      <c r="K660" s="1872"/>
      <c r="L660" s="1873"/>
      <c r="M660" s="1873"/>
      <c r="N660" s="1873"/>
      <c r="O660" s="1469"/>
      <c r="P660" s="1873"/>
      <c r="Q660" s="1873"/>
    </row>
    <row r="661" spans="1:17" s="1467" customFormat="1" ht="30.75" customHeight="1">
      <c r="A661" s="1874">
        <v>658</v>
      </c>
      <c r="B661" s="1873">
        <v>657</v>
      </c>
      <c r="C661" s="383" t="s">
        <v>1813</v>
      </c>
      <c r="D661" s="374" t="s">
        <v>1814</v>
      </c>
      <c r="E661" s="385" t="s">
        <v>1675</v>
      </c>
      <c r="F661" s="1873">
        <v>10</v>
      </c>
      <c r="G661" s="1875" t="s">
        <v>2091</v>
      </c>
      <c r="H661" s="392"/>
      <c r="I661" s="1468"/>
      <c r="J661" s="1468">
        <v>0</v>
      </c>
      <c r="K661" s="1872"/>
      <c r="L661" s="1873"/>
      <c r="M661" s="1873"/>
      <c r="N661" s="1873"/>
      <c r="O661" s="1468"/>
      <c r="P661" s="1873"/>
      <c r="Q661" s="1468"/>
    </row>
    <row r="662" spans="1:17" s="1467" customFormat="1" ht="30.75" customHeight="1">
      <c r="A662" s="1874">
        <v>659</v>
      </c>
      <c r="B662" s="1873">
        <v>658</v>
      </c>
      <c r="C662" s="383" t="s">
        <v>1404</v>
      </c>
      <c r="D662" s="374" t="s">
        <v>1297</v>
      </c>
      <c r="E662" s="385">
        <v>1992</v>
      </c>
      <c r="F662" s="1873">
        <v>10</v>
      </c>
      <c r="G662" s="1875" t="s">
        <v>2091</v>
      </c>
      <c r="H662" s="392"/>
      <c r="I662" s="1468"/>
      <c r="J662" s="1468">
        <v>0</v>
      </c>
      <c r="K662" s="1872"/>
      <c r="L662" s="1873"/>
      <c r="M662" s="1873"/>
      <c r="N662" s="1873"/>
      <c r="O662" s="1469"/>
      <c r="P662" s="1873"/>
      <c r="Q662" s="1468"/>
    </row>
    <row r="663" spans="1:17" s="1495" customFormat="1" ht="30.75" customHeight="1">
      <c r="A663" s="1491">
        <v>660</v>
      </c>
      <c r="B663" s="1492">
        <v>659</v>
      </c>
      <c r="C663" s="382" t="s">
        <v>1774</v>
      </c>
      <c r="D663" s="384" t="s">
        <v>1362</v>
      </c>
      <c r="E663" s="382">
        <v>2009</v>
      </c>
      <c r="F663" s="1492">
        <v>10</v>
      </c>
      <c r="G663" s="1875" t="s">
        <v>2091</v>
      </c>
      <c r="H663" s="394">
        <v>11</v>
      </c>
      <c r="I663" s="1493"/>
      <c r="J663" s="1493"/>
      <c r="K663" s="1494"/>
      <c r="L663" s="1492"/>
      <c r="M663" s="1492"/>
      <c r="N663" s="1492"/>
      <c r="O663" s="873"/>
      <c r="P663" s="1492"/>
      <c r="Q663" s="1493"/>
    </row>
    <row r="664" spans="1:17" s="1467" customFormat="1" ht="30.75" customHeight="1">
      <c r="A664" s="1874">
        <v>661</v>
      </c>
      <c r="B664" s="1873">
        <v>660</v>
      </c>
      <c r="C664" s="383" t="s">
        <v>1815</v>
      </c>
      <c r="D664" s="374" t="s">
        <v>1246</v>
      </c>
      <c r="E664" s="383">
        <v>1997</v>
      </c>
      <c r="F664" s="1873">
        <v>10</v>
      </c>
      <c r="G664" s="1875" t="s">
        <v>2091</v>
      </c>
      <c r="H664" s="392">
        <v>22</v>
      </c>
      <c r="I664" s="1468"/>
      <c r="J664" s="1468"/>
      <c r="K664" s="1872"/>
      <c r="L664" s="1873"/>
      <c r="M664" s="1873"/>
      <c r="N664" s="1873"/>
      <c r="O664" s="1468"/>
      <c r="P664" s="1873"/>
      <c r="Q664" s="1873"/>
    </row>
    <row r="665" spans="1:17" s="1467" customFormat="1" ht="30.75" customHeight="1">
      <c r="A665" s="1874">
        <v>662</v>
      </c>
      <c r="B665" s="1873">
        <v>661</v>
      </c>
      <c r="C665" s="374" t="s">
        <v>1338</v>
      </c>
      <c r="D665" s="374" t="s">
        <v>1362</v>
      </c>
      <c r="E665" s="374">
        <v>1992</v>
      </c>
      <c r="F665" s="1873">
        <v>10</v>
      </c>
      <c r="G665" s="1875" t="s">
        <v>2093</v>
      </c>
      <c r="H665" s="391">
        <v>12</v>
      </c>
      <c r="I665" s="1468"/>
      <c r="J665" s="1468"/>
      <c r="K665" s="1872"/>
      <c r="L665" s="1873"/>
      <c r="M665" s="1873"/>
      <c r="N665" s="1873"/>
      <c r="O665" s="1469"/>
      <c r="P665" s="1873"/>
      <c r="Q665" s="1873"/>
    </row>
    <row r="666" spans="1:17" s="1467" customFormat="1" ht="30.75" customHeight="1">
      <c r="A666" s="1874">
        <v>663</v>
      </c>
      <c r="B666" s="1873">
        <v>662</v>
      </c>
      <c r="C666" s="374" t="s">
        <v>1461</v>
      </c>
      <c r="D666" s="374" t="s">
        <v>1362</v>
      </c>
      <c r="E666" s="374">
        <v>1999</v>
      </c>
      <c r="F666" s="1873">
        <v>10</v>
      </c>
      <c r="G666" s="1875" t="s">
        <v>2093</v>
      </c>
      <c r="H666" s="391">
        <v>14</v>
      </c>
      <c r="I666" s="1468"/>
      <c r="J666" s="1468"/>
      <c r="K666" s="1872"/>
      <c r="L666" s="1873"/>
      <c r="M666" s="1873"/>
      <c r="N666" s="1873"/>
      <c r="O666" s="1468"/>
      <c r="P666" s="1873"/>
      <c r="Q666" s="1873"/>
    </row>
    <row r="667" spans="1:17" s="1467" customFormat="1" ht="30.75" customHeight="1">
      <c r="A667" s="1874">
        <v>664</v>
      </c>
      <c r="B667" s="1873">
        <v>663</v>
      </c>
      <c r="C667" s="374" t="s">
        <v>1433</v>
      </c>
      <c r="D667" s="374" t="s">
        <v>1362</v>
      </c>
      <c r="E667" s="374">
        <v>1995</v>
      </c>
      <c r="F667" s="1873">
        <v>10</v>
      </c>
      <c r="G667" s="1875" t="s">
        <v>2093</v>
      </c>
      <c r="H667" s="391">
        <v>17</v>
      </c>
      <c r="I667" s="1468"/>
      <c r="J667" s="1468"/>
      <c r="K667" s="1872"/>
      <c r="L667" s="1873"/>
      <c r="M667" s="1873"/>
      <c r="N667" s="1873"/>
      <c r="O667" s="1873"/>
      <c r="P667" s="1873"/>
      <c r="Q667" s="1873"/>
    </row>
    <row r="668" spans="1:17" s="1467" customFormat="1" ht="30.75" customHeight="1">
      <c r="A668" s="1874">
        <v>665</v>
      </c>
      <c r="B668" s="1873">
        <v>664</v>
      </c>
      <c r="C668" s="374" t="s">
        <v>1339</v>
      </c>
      <c r="D668" s="374" t="s">
        <v>1816</v>
      </c>
      <c r="E668" s="374">
        <v>2003</v>
      </c>
      <c r="F668" s="1873">
        <v>10</v>
      </c>
      <c r="G668" s="1875" t="s">
        <v>2093</v>
      </c>
      <c r="H668" s="391">
        <v>18</v>
      </c>
      <c r="I668" s="1468"/>
      <c r="J668" s="1468">
        <v>28.97</v>
      </c>
      <c r="K668" s="1872"/>
      <c r="L668" s="1873"/>
      <c r="M668" s="1873"/>
      <c r="N668" s="1873"/>
      <c r="O668" s="1873"/>
      <c r="P668" s="1873"/>
      <c r="Q668" s="1873"/>
    </row>
    <row r="669" spans="1:17" s="1467" customFormat="1" ht="30.75" customHeight="1">
      <c r="A669" s="1874">
        <v>666</v>
      </c>
      <c r="B669" s="1873">
        <v>665</v>
      </c>
      <c r="C669" s="374" t="s">
        <v>1467</v>
      </c>
      <c r="D669" s="374" t="s">
        <v>1817</v>
      </c>
      <c r="E669" s="374">
        <v>1999</v>
      </c>
      <c r="F669" s="1873">
        <v>10</v>
      </c>
      <c r="G669" s="1875" t="s">
        <v>2093</v>
      </c>
      <c r="H669" s="391">
        <v>19</v>
      </c>
      <c r="I669" s="1468"/>
      <c r="J669" s="1468">
        <v>22.59</v>
      </c>
      <c r="K669" s="1872"/>
      <c r="L669" s="1873"/>
      <c r="M669" s="1873"/>
      <c r="N669" s="1873"/>
      <c r="O669" s="1873"/>
      <c r="P669" s="1873"/>
      <c r="Q669" s="1873"/>
    </row>
    <row r="670" spans="1:17" s="1467" customFormat="1" ht="30.75" customHeight="1">
      <c r="A670" s="1874">
        <v>667</v>
      </c>
      <c r="B670" s="1873">
        <v>666</v>
      </c>
      <c r="C670" s="374" t="s">
        <v>1339</v>
      </c>
      <c r="D670" s="374" t="s">
        <v>1818</v>
      </c>
      <c r="E670" s="374">
        <v>1998</v>
      </c>
      <c r="F670" s="1873">
        <v>10</v>
      </c>
      <c r="G670" s="1875" t="s">
        <v>2093</v>
      </c>
      <c r="H670" s="391">
        <v>16</v>
      </c>
      <c r="I670" s="1468"/>
      <c r="J670" s="1468"/>
      <c r="K670" s="1872"/>
      <c r="L670" s="1873"/>
      <c r="M670" s="1873"/>
      <c r="N670" s="1873"/>
      <c r="O670" s="1468"/>
      <c r="P670" s="1873"/>
      <c r="Q670" s="1873"/>
    </row>
    <row r="671" spans="1:17" s="1467" customFormat="1" ht="30.75" customHeight="1">
      <c r="A671" s="1874">
        <v>668</v>
      </c>
      <c r="B671" s="1873">
        <v>667</v>
      </c>
      <c r="C671" s="374" t="s">
        <v>1322</v>
      </c>
      <c r="D671" s="374" t="s">
        <v>1259</v>
      </c>
      <c r="E671" s="374">
        <v>1993</v>
      </c>
      <c r="F671" s="1873">
        <v>10</v>
      </c>
      <c r="G671" s="1875" t="s">
        <v>2093</v>
      </c>
      <c r="H671" s="391">
        <v>26</v>
      </c>
      <c r="I671" s="1468"/>
      <c r="J671" s="1468"/>
      <c r="K671" s="1872"/>
      <c r="L671" s="1873"/>
      <c r="M671" s="1873"/>
      <c r="N671" s="1873"/>
      <c r="O671" s="1468"/>
      <c r="P671" s="1873"/>
      <c r="Q671" s="1873"/>
    </row>
    <row r="672" spans="1:17" s="1467" customFormat="1" ht="46.5" customHeight="1">
      <c r="A672" s="1874">
        <v>669</v>
      </c>
      <c r="B672" s="1873">
        <v>668</v>
      </c>
      <c r="C672" s="374" t="s">
        <v>1417</v>
      </c>
      <c r="D672" s="374" t="s">
        <v>1259</v>
      </c>
      <c r="E672" s="374">
        <v>1992</v>
      </c>
      <c r="F672" s="1873">
        <v>10</v>
      </c>
      <c r="G672" s="1875" t="s">
        <v>2093</v>
      </c>
      <c r="H672" s="391">
        <v>31</v>
      </c>
      <c r="I672" s="1468">
        <v>3.93</v>
      </c>
      <c r="J672" s="1468">
        <v>47.11</v>
      </c>
      <c r="K672" s="1872"/>
      <c r="L672" s="1873"/>
      <c r="M672" s="401"/>
      <c r="N672" s="374"/>
      <c r="O672" s="1468"/>
      <c r="P672" s="1873"/>
      <c r="Q672" s="1873"/>
    </row>
    <row r="673" spans="1:17" s="1467" customFormat="1" ht="30.75" customHeight="1">
      <c r="A673" s="1874">
        <v>670</v>
      </c>
      <c r="B673" s="1873">
        <v>669</v>
      </c>
      <c r="C673" s="374" t="s">
        <v>1417</v>
      </c>
      <c r="D673" s="374" t="s">
        <v>1259</v>
      </c>
      <c r="E673" s="374">
        <v>1992</v>
      </c>
      <c r="F673" s="1873">
        <v>10</v>
      </c>
      <c r="G673" s="1875" t="s">
        <v>2093</v>
      </c>
      <c r="H673" s="391">
        <v>31</v>
      </c>
      <c r="I673" s="1468"/>
      <c r="J673" s="1468">
        <v>3.4</v>
      </c>
      <c r="K673" s="1872"/>
      <c r="L673" s="1873"/>
      <c r="M673" s="1873"/>
      <c r="N673" s="1873"/>
      <c r="O673" s="1468"/>
      <c r="P673" s="1873"/>
      <c r="Q673" s="1873"/>
    </row>
    <row r="674" spans="1:17" s="1467" customFormat="1" ht="30.75" customHeight="1">
      <c r="A674" s="1874">
        <v>671</v>
      </c>
      <c r="B674" s="1873">
        <v>670</v>
      </c>
      <c r="C674" s="374" t="s">
        <v>1819</v>
      </c>
      <c r="D674" s="374" t="s">
        <v>1820</v>
      </c>
      <c r="E674" s="374">
        <v>1983</v>
      </c>
      <c r="F674" s="1873">
        <v>10</v>
      </c>
      <c r="G674" s="1875" t="s">
        <v>2093</v>
      </c>
      <c r="H674" s="391">
        <v>32</v>
      </c>
      <c r="I674" s="1468"/>
      <c r="J674" s="1468">
        <v>8.0980000000000008</v>
      </c>
      <c r="K674" s="1872"/>
      <c r="L674" s="1873"/>
      <c r="M674" s="1873"/>
      <c r="N674" s="1873"/>
      <c r="O674" s="1468"/>
      <c r="P674" s="1873"/>
      <c r="Q674" s="1873"/>
    </row>
    <row r="675" spans="1:17" s="1467" customFormat="1" ht="30.75" customHeight="1">
      <c r="A675" s="1874">
        <v>672</v>
      </c>
      <c r="B675" s="1873">
        <v>671</v>
      </c>
      <c r="C675" s="374" t="s">
        <v>1638</v>
      </c>
      <c r="D675" s="374" t="s">
        <v>1820</v>
      </c>
      <c r="E675" s="374">
        <v>1994</v>
      </c>
      <c r="F675" s="1873">
        <v>10</v>
      </c>
      <c r="G675" s="1875" t="s">
        <v>2093</v>
      </c>
      <c r="H675" s="391">
        <v>18</v>
      </c>
      <c r="I675" s="1468"/>
      <c r="J675" s="1468"/>
      <c r="K675" s="1872"/>
      <c r="L675" s="1873"/>
      <c r="M675" s="1873"/>
      <c r="N675" s="1873"/>
      <c r="O675" s="1468"/>
      <c r="P675" s="1873"/>
      <c r="Q675" s="1873"/>
    </row>
    <row r="676" spans="1:17" s="1467" customFormat="1" ht="30.75" customHeight="1">
      <c r="A676" s="1874">
        <v>673</v>
      </c>
      <c r="B676" s="1873">
        <v>672</v>
      </c>
      <c r="C676" s="374" t="s">
        <v>1821</v>
      </c>
      <c r="D676" s="374" t="s">
        <v>1822</v>
      </c>
      <c r="E676" s="374">
        <v>1967</v>
      </c>
      <c r="F676" s="1873">
        <v>10</v>
      </c>
      <c r="G676" s="1875" t="s">
        <v>2093</v>
      </c>
      <c r="H676" s="391">
        <v>52</v>
      </c>
      <c r="I676" s="1468"/>
      <c r="J676" s="1468">
        <v>19.600000000000001</v>
      </c>
      <c r="K676" s="1872"/>
      <c r="L676" s="1873"/>
      <c r="M676" s="1873"/>
      <c r="N676" s="1873"/>
      <c r="O676" s="1468"/>
      <c r="P676" s="1873"/>
      <c r="Q676" s="1873"/>
    </row>
    <row r="677" spans="1:17" s="1467" customFormat="1" ht="30.75" customHeight="1">
      <c r="A677" s="1874">
        <v>674</v>
      </c>
      <c r="B677" s="1873">
        <v>673</v>
      </c>
      <c r="C677" s="374" t="s">
        <v>1823</v>
      </c>
      <c r="D677" s="374" t="s">
        <v>1259</v>
      </c>
      <c r="E677" s="374">
        <v>1990</v>
      </c>
      <c r="F677" s="1873">
        <v>10</v>
      </c>
      <c r="G677" s="1875" t="s">
        <v>2093</v>
      </c>
      <c r="H677" s="391">
        <v>35</v>
      </c>
      <c r="I677" s="1468"/>
      <c r="J677" s="1468">
        <v>8.16</v>
      </c>
      <c r="K677" s="1872"/>
      <c r="L677" s="1873"/>
      <c r="M677" s="1873"/>
      <c r="N677" s="1873"/>
      <c r="O677" s="1468"/>
      <c r="P677" s="1873"/>
      <c r="Q677" s="1873"/>
    </row>
    <row r="678" spans="1:17" s="1467" customFormat="1" ht="30.75" customHeight="1">
      <c r="A678" s="1874">
        <v>675</v>
      </c>
      <c r="B678" s="1873">
        <v>674</v>
      </c>
      <c r="C678" s="374" t="s">
        <v>1824</v>
      </c>
      <c r="D678" s="374" t="s">
        <v>1825</v>
      </c>
      <c r="E678" s="374">
        <v>1989</v>
      </c>
      <c r="F678" s="1873">
        <v>10</v>
      </c>
      <c r="G678" s="1875" t="s">
        <v>2093</v>
      </c>
      <c r="H678" s="391">
        <v>47</v>
      </c>
      <c r="I678" s="1468"/>
      <c r="J678" s="1468"/>
      <c r="K678" s="1872"/>
      <c r="L678" s="1873"/>
      <c r="M678" s="1873"/>
      <c r="N678" s="1873"/>
      <c r="O678" s="1468"/>
      <c r="P678" s="1873"/>
      <c r="Q678" s="1873"/>
    </row>
    <row r="679" spans="1:17" s="1467" customFormat="1" ht="30.75" customHeight="1">
      <c r="A679" s="1874">
        <v>676</v>
      </c>
      <c r="B679" s="1873">
        <v>675</v>
      </c>
      <c r="C679" s="374" t="s">
        <v>1824</v>
      </c>
      <c r="D679" s="374" t="s">
        <v>1826</v>
      </c>
      <c r="E679" s="374">
        <v>1979</v>
      </c>
      <c r="F679" s="1873">
        <v>10</v>
      </c>
      <c r="G679" s="1875" t="s">
        <v>2093</v>
      </c>
      <c r="H679" s="391">
        <v>47</v>
      </c>
      <c r="I679" s="1468"/>
      <c r="J679" s="1468">
        <v>1.1000000000000001</v>
      </c>
      <c r="K679" s="1872"/>
      <c r="L679" s="1873"/>
      <c r="M679" s="1873"/>
      <c r="N679" s="1873"/>
      <c r="O679" s="1468"/>
      <c r="P679" s="1873"/>
      <c r="Q679" s="1873"/>
    </row>
    <row r="680" spans="1:17" s="1467" customFormat="1" ht="30.75" customHeight="1">
      <c r="A680" s="1874">
        <v>677</v>
      </c>
      <c r="B680" s="1873">
        <v>676</v>
      </c>
      <c r="C680" s="374" t="s">
        <v>1827</v>
      </c>
      <c r="D680" s="374" t="s">
        <v>1259</v>
      </c>
      <c r="E680" s="374">
        <v>1988</v>
      </c>
      <c r="F680" s="1873">
        <v>10</v>
      </c>
      <c r="G680" s="1875" t="s">
        <v>2093</v>
      </c>
      <c r="H680" s="391">
        <v>47</v>
      </c>
      <c r="I680" s="1468"/>
      <c r="J680" s="1468"/>
      <c r="K680" s="1872"/>
      <c r="L680" s="1873"/>
      <c r="M680" s="1873"/>
      <c r="N680" s="1873"/>
      <c r="O680" s="1468"/>
      <c r="P680" s="1873"/>
      <c r="Q680" s="1873"/>
    </row>
    <row r="681" spans="1:17" s="1467" customFormat="1" ht="30.75" customHeight="1">
      <c r="A681" s="1874">
        <v>678</v>
      </c>
      <c r="B681" s="1873">
        <v>677</v>
      </c>
      <c r="C681" s="374" t="s">
        <v>1828</v>
      </c>
      <c r="D681" s="374" t="s">
        <v>1829</v>
      </c>
      <c r="E681" s="374">
        <v>1989</v>
      </c>
      <c r="F681" s="1873">
        <v>10</v>
      </c>
      <c r="G681" s="1875" t="s">
        <v>2093</v>
      </c>
      <c r="H681" s="391">
        <v>39</v>
      </c>
      <c r="I681" s="1468"/>
      <c r="J681" s="1468"/>
      <c r="K681" s="1872"/>
      <c r="L681" s="1873"/>
      <c r="M681" s="1873"/>
      <c r="N681" s="1873"/>
      <c r="O681" s="1468"/>
      <c r="P681" s="1873"/>
      <c r="Q681" s="1873"/>
    </row>
    <row r="682" spans="1:17" s="1467" customFormat="1" ht="30.75" customHeight="1">
      <c r="A682" s="1874">
        <v>679</v>
      </c>
      <c r="B682" s="1873">
        <v>678</v>
      </c>
      <c r="C682" s="374" t="s">
        <v>1830</v>
      </c>
      <c r="D682" s="374" t="s">
        <v>1831</v>
      </c>
      <c r="E682" s="374">
        <v>1991</v>
      </c>
      <c r="F682" s="1873">
        <v>10</v>
      </c>
      <c r="G682" s="1875" t="s">
        <v>2093</v>
      </c>
      <c r="H682" s="391">
        <v>31</v>
      </c>
      <c r="I682" s="1468"/>
      <c r="J682" s="1468"/>
      <c r="K682" s="1872"/>
      <c r="L682" s="1873"/>
      <c r="M682" s="1873"/>
      <c r="N682" s="1873"/>
      <c r="O682" s="1468"/>
      <c r="P682" s="1873"/>
      <c r="Q682" s="1873"/>
    </row>
    <row r="683" spans="1:17" s="1467" customFormat="1" ht="30.75" customHeight="1">
      <c r="A683" s="1874">
        <v>680</v>
      </c>
      <c r="B683" s="1873">
        <v>679</v>
      </c>
      <c r="C683" s="374" t="s">
        <v>1631</v>
      </c>
      <c r="D683" s="374" t="s">
        <v>1816</v>
      </c>
      <c r="E683" s="374">
        <v>1994</v>
      </c>
      <c r="F683" s="1873">
        <v>10</v>
      </c>
      <c r="G683" s="1875" t="s">
        <v>2093</v>
      </c>
      <c r="H683" s="391">
        <v>25</v>
      </c>
      <c r="I683" s="1468"/>
      <c r="J683" s="1468">
        <v>16.850000000000001</v>
      </c>
      <c r="K683" s="1872"/>
      <c r="L683" s="1873"/>
      <c r="M683" s="1873"/>
      <c r="N683" s="1873"/>
      <c r="O683" s="1468"/>
      <c r="P683" s="1873"/>
      <c r="Q683" s="1873"/>
    </row>
    <row r="684" spans="1:17" s="1467" customFormat="1" ht="30.75" customHeight="1">
      <c r="A684" s="1874">
        <v>681</v>
      </c>
      <c r="B684" s="1873">
        <v>680</v>
      </c>
      <c r="C684" s="374" t="s">
        <v>1823</v>
      </c>
      <c r="D684" s="374" t="s">
        <v>1832</v>
      </c>
      <c r="E684" s="374">
        <v>1990</v>
      </c>
      <c r="F684" s="1873">
        <v>10</v>
      </c>
      <c r="G684" s="1875" t="s">
        <v>2093</v>
      </c>
      <c r="H684" s="391">
        <v>41</v>
      </c>
      <c r="I684" s="1468"/>
      <c r="J684" s="1468"/>
      <c r="K684" s="1872"/>
      <c r="L684" s="1873"/>
      <c r="M684" s="1873"/>
      <c r="N684" s="1873"/>
      <c r="O684" s="1468"/>
      <c r="P684" s="1873"/>
      <c r="Q684" s="1873"/>
    </row>
    <row r="685" spans="1:17" s="1467" customFormat="1" ht="30.75" customHeight="1">
      <c r="A685" s="1874">
        <v>682</v>
      </c>
      <c r="B685" s="1873">
        <v>681</v>
      </c>
      <c r="C685" s="374" t="s">
        <v>1833</v>
      </c>
      <c r="D685" s="374" t="s">
        <v>1829</v>
      </c>
      <c r="E685" s="374">
        <v>1990</v>
      </c>
      <c r="F685" s="1873">
        <v>10</v>
      </c>
      <c r="G685" s="1875" t="s">
        <v>2093</v>
      </c>
      <c r="H685" s="391">
        <v>35</v>
      </c>
      <c r="I685" s="1468"/>
      <c r="J685" s="1468"/>
      <c r="K685" s="1872"/>
      <c r="L685" s="1873"/>
      <c r="M685" s="1873"/>
      <c r="N685" s="1873"/>
      <c r="O685" s="1468"/>
      <c r="P685" s="1873"/>
      <c r="Q685" s="1873"/>
    </row>
    <row r="686" spans="1:17" s="1467" customFormat="1" ht="30.75" customHeight="1">
      <c r="A686" s="1874">
        <v>683</v>
      </c>
      <c r="B686" s="1873">
        <v>682</v>
      </c>
      <c r="C686" s="374" t="s">
        <v>1834</v>
      </c>
      <c r="D686" s="374" t="s">
        <v>1816</v>
      </c>
      <c r="E686" s="374">
        <v>1999</v>
      </c>
      <c r="F686" s="1873">
        <v>10</v>
      </c>
      <c r="G686" s="1875" t="s">
        <v>2093</v>
      </c>
      <c r="H686" s="391">
        <v>16</v>
      </c>
      <c r="I686" s="1468"/>
      <c r="J686" s="1468"/>
      <c r="K686" s="1872"/>
      <c r="L686" s="1873"/>
      <c r="M686" s="1873"/>
      <c r="N686" s="1873"/>
      <c r="O686" s="1468"/>
      <c r="P686" s="1873"/>
      <c r="Q686" s="1873"/>
    </row>
    <row r="687" spans="1:17" s="1467" customFormat="1" ht="30.75" customHeight="1">
      <c r="A687" s="1874">
        <v>684</v>
      </c>
      <c r="B687" s="1873">
        <v>683</v>
      </c>
      <c r="C687" s="374" t="s">
        <v>1527</v>
      </c>
      <c r="D687" s="374" t="s">
        <v>1835</v>
      </c>
      <c r="E687" s="374">
        <v>2000</v>
      </c>
      <c r="F687" s="1873">
        <v>10</v>
      </c>
      <c r="G687" s="1875" t="s">
        <v>2093</v>
      </c>
      <c r="H687" s="391">
        <v>18</v>
      </c>
      <c r="I687" s="1468"/>
      <c r="J687" s="1468">
        <v>19.600000000000001</v>
      </c>
      <c r="K687" s="1872"/>
      <c r="L687" s="1873"/>
      <c r="M687" s="1873"/>
      <c r="N687" s="1873"/>
      <c r="O687" s="1468"/>
      <c r="P687" s="1873"/>
      <c r="Q687" s="1873"/>
    </row>
    <row r="688" spans="1:17" s="1467" customFormat="1" ht="30.75" customHeight="1">
      <c r="A688" s="1874">
        <v>685</v>
      </c>
      <c r="B688" s="1873">
        <v>684</v>
      </c>
      <c r="C688" s="374" t="s">
        <v>1819</v>
      </c>
      <c r="D688" s="374" t="s">
        <v>1836</v>
      </c>
      <c r="E688" s="374">
        <v>1981</v>
      </c>
      <c r="F688" s="1873">
        <v>10</v>
      </c>
      <c r="G688" s="1875" t="s">
        <v>2093</v>
      </c>
      <c r="H688" s="391">
        <v>32</v>
      </c>
      <c r="I688" s="1468"/>
      <c r="J688" s="1468"/>
      <c r="K688" s="1872"/>
      <c r="L688" s="1873"/>
      <c r="M688" s="1873"/>
      <c r="N688" s="1873"/>
      <c r="O688" s="1468"/>
      <c r="P688" s="1873"/>
      <c r="Q688" s="1873"/>
    </row>
    <row r="689" spans="1:17" s="1467" customFormat="1" ht="30.75" customHeight="1">
      <c r="A689" s="1874">
        <v>686</v>
      </c>
      <c r="B689" s="1873">
        <v>685</v>
      </c>
      <c r="C689" s="374" t="s">
        <v>1827</v>
      </c>
      <c r="D689" s="374" t="s">
        <v>1259</v>
      </c>
      <c r="E689" s="374">
        <v>1982</v>
      </c>
      <c r="F689" s="1873">
        <v>10</v>
      </c>
      <c r="G689" s="1875" t="s">
        <v>2093</v>
      </c>
      <c r="H689" s="391">
        <v>47</v>
      </c>
      <c r="I689" s="1468"/>
      <c r="J689" s="1468"/>
      <c r="K689" s="1872"/>
      <c r="L689" s="1873"/>
      <c r="M689" s="1873"/>
      <c r="N689" s="1873"/>
      <c r="O689" s="1873"/>
      <c r="P689" s="1873"/>
      <c r="Q689" s="1873"/>
    </row>
    <row r="690" spans="1:17" s="1467" customFormat="1" ht="30.75" customHeight="1">
      <c r="A690" s="1874">
        <v>687</v>
      </c>
      <c r="B690" s="1873">
        <v>686</v>
      </c>
      <c r="C690" s="374" t="s">
        <v>1322</v>
      </c>
      <c r="D690" s="374" t="s">
        <v>1837</v>
      </c>
      <c r="E690" s="374">
        <v>1992</v>
      </c>
      <c r="F690" s="1873">
        <v>10</v>
      </c>
      <c r="G690" s="1875" t="s">
        <v>2093</v>
      </c>
      <c r="H690" s="391">
        <v>27</v>
      </c>
      <c r="I690" s="1468"/>
      <c r="J690" s="1468"/>
      <c r="K690" s="1872"/>
      <c r="L690" s="1873"/>
      <c r="M690" s="1873"/>
      <c r="N690" s="1873"/>
      <c r="O690" s="1873"/>
      <c r="P690" s="1873"/>
      <c r="Q690" s="1873"/>
    </row>
    <row r="691" spans="1:17" s="1467" customFormat="1" ht="30.75" customHeight="1">
      <c r="A691" s="1874">
        <v>688</v>
      </c>
      <c r="B691" s="1873">
        <v>687</v>
      </c>
      <c r="C691" s="374" t="s">
        <v>1838</v>
      </c>
      <c r="D691" s="374" t="s">
        <v>1839</v>
      </c>
      <c r="E691" s="374">
        <v>1991</v>
      </c>
      <c r="F691" s="1873">
        <v>10</v>
      </c>
      <c r="G691" s="1875" t="s">
        <v>2093</v>
      </c>
      <c r="H691" s="391"/>
      <c r="I691" s="1468"/>
      <c r="J691" s="1468"/>
      <c r="K691" s="1872"/>
      <c r="L691" s="1873"/>
      <c r="M691" s="1873"/>
      <c r="N691" s="1873"/>
      <c r="O691" s="1468"/>
      <c r="P691" s="1873"/>
      <c r="Q691" s="1873"/>
    </row>
    <row r="692" spans="1:17" s="1467" customFormat="1" ht="30.75" customHeight="1">
      <c r="A692" s="1874">
        <v>689</v>
      </c>
      <c r="B692" s="1873">
        <v>688</v>
      </c>
      <c r="C692" s="374" t="s">
        <v>1840</v>
      </c>
      <c r="D692" s="374" t="s">
        <v>1839</v>
      </c>
      <c r="E692" s="374">
        <v>1989</v>
      </c>
      <c r="F692" s="1873">
        <v>10</v>
      </c>
      <c r="G692" s="1875" t="s">
        <v>2093</v>
      </c>
      <c r="H692" s="391"/>
      <c r="I692" s="1468">
        <v>5.45</v>
      </c>
      <c r="J692" s="1468">
        <v>65.400000000000006</v>
      </c>
      <c r="K692" s="1872"/>
      <c r="L692" s="1873"/>
      <c r="M692" s="1873"/>
      <c r="N692" s="1873"/>
      <c r="O692" s="1468"/>
      <c r="P692" s="1873"/>
      <c r="Q692" s="1873"/>
    </row>
    <row r="693" spans="1:17" s="1467" customFormat="1" ht="30.75" customHeight="1">
      <c r="A693" s="1874">
        <v>690</v>
      </c>
      <c r="B693" s="1873">
        <v>689</v>
      </c>
      <c r="C693" s="374" t="s">
        <v>1841</v>
      </c>
      <c r="D693" s="374" t="s">
        <v>1342</v>
      </c>
      <c r="E693" s="374">
        <v>1980</v>
      </c>
      <c r="F693" s="1873">
        <v>10</v>
      </c>
      <c r="G693" s="1875" t="s">
        <v>2093</v>
      </c>
      <c r="H693" s="391"/>
      <c r="I693" s="1468"/>
      <c r="J693" s="1468"/>
      <c r="K693" s="1872"/>
      <c r="L693" s="1873"/>
      <c r="M693" s="1873"/>
      <c r="N693" s="1873"/>
      <c r="O693" s="1468"/>
      <c r="P693" s="1873"/>
      <c r="Q693" s="1873"/>
    </row>
    <row r="694" spans="1:17" s="1471" customFormat="1" ht="30.75" customHeight="1">
      <c r="A694" s="1470">
        <v>691</v>
      </c>
      <c r="B694" s="1873">
        <v>690</v>
      </c>
      <c r="C694" s="374" t="s">
        <v>1842</v>
      </c>
      <c r="D694" s="374" t="s">
        <v>1839</v>
      </c>
      <c r="E694" s="374">
        <v>1989</v>
      </c>
      <c r="F694" s="1873">
        <v>10</v>
      </c>
      <c r="G694" s="1875" t="s">
        <v>2093</v>
      </c>
      <c r="H694" s="391"/>
      <c r="I694" s="1468"/>
      <c r="J694" s="1468"/>
      <c r="K694" s="1872"/>
      <c r="L694" s="1873"/>
      <c r="M694" s="1873"/>
      <c r="N694" s="1873"/>
      <c r="O694" s="1469"/>
      <c r="P694" s="1873"/>
      <c r="Q694" s="1873"/>
    </row>
    <row r="695" spans="1:17" s="1467" customFormat="1" ht="30.75" customHeight="1">
      <c r="A695" s="1874">
        <v>692</v>
      </c>
      <c r="B695" s="1873">
        <v>691</v>
      </c>
      <c r="C695" s="374" t="s">
        <v>1843</v>
      </c>
      <c r="D695" s="374" t="s">
        <v>1837</v>
      </c>
      <c r="E695" s="374">
        <v>2012</v>
      </c>
      <c r="F695" s="1873">
        <v>10</v>
      </c>
      <c r="G695" s="1875" t="s">
        <v>2093</v>
      </c>
      <c r="H695" s="391">
        <v>23</v>
      </c>
      <c r="I695" s="1468"/>
      <c r="J695" s="1468">
        <v>1.7989999999999999</v>
      </c>
      <c r="K695" s="1872"/>
      <c r="L695" s="1873"/>
      <c r="M695" s="1873"/>
      <c r="N695" s="1873"/>
      <c r="O695" s="1468"/>
      <c r="P695" s="1873"/>
      <c r="Q695" s="1873"/>
    </row>
    <row r="696" spans="1:17" s="1467" customFormat="1" ht="30.75" customHeight="1">
      <c r="A696" s="1874">
        <v>693</v>
      </c>
      <c r="B696" s="1873">
        <v>692</v>
      </c>
      <c r="C696" s="374" t="s">
        <v>1844</v>
      </c>
      <c r="D696" s="374" t="s">
        <v>1845</v>
      </c>
      <c r="E696" s="374">
        <v>2012</v>
      </c>
      <c r="F696" s="1873">
        <v>10</v>
      </c>
      <c r="G696" s="1875" t="s">
        <v>2093</v>
      </c>
      <c r="H696" s="391">
        <v>46</v>
      </c>
      <c r="I696" s="1468"/>
      <c r="J696" s="1468"/>
      <c r="K696" s="1872"/>
      <c r="L696" s="1873"/>
      <c r="M696" s="1873"/>
      <c r="N696" s="1873"/>
      <c r="O696" s="1468"/>
      <c r="P696" s="1873"/>
      <c r="Q696" s="1873"/>
    </row>
    <row r="697" spans="1:17" s="1467" customFormat="1" ht="30.75" customHeight="1">
      <c r="A697" s="1874">
        <v>694</v>
      </c>
      <c r="B697" s="1873">
        <v>693</v>
      </c>
      <c r="C697" s="374" t="s">
        <v>1846</v>
      </c>
      <c r="D697" s="374" t="s">
        <v>1259</v>
      </c>
      <c r="E697" s="374">
        <v>1992</v>
      </c>
      <c r="F697" s="1873">
        <v>10</v>
      </c>
      <c r="G697" s="1875" t="s">
        <v>2093</v>
      </c>
      <c r="H697" s="391">
        <v>31</v>
      </c>
      <c r="I697" s="1468"/>
      <c r="J697" s="1468"/>
      <c r="K697" s="1872"/>
      <c r="L697" s="1873"/>
      <c r="M697" s="1873"/>
      <c r="N697" s="1873"/>
      <c r="O697" s="1468"/>
      <c r="P697" s="1873"/>
      <c r="Q697" s="1873"/>
    </row>
    <row r="698" spans="1:17" s="1467" customFormat="1" ht="30.75" customHeight="1">
      <c r="A698" s="1874">
        <v>695</v>
      </c>
      <c r="B698" s="1873">
        <v>694</v>
      </c>
      <c r="C698" s="374" t="s">
        <v>1821</v>
      </c>
      <c r="D698" s="374" t="s">
        <v>1816</v>
      </c>
      <c r="E698" s="374">
        <v>1987</v>
      </c>
      <c r="F698" s="1873">
        <v>10</v>
      </c>
      <c r="G698" s="1875" t="s">
        <v>2093</v>
      </c>
      <c r="H698" s="391">
        <v>39</v>
      </c>
      <c r="I698" s="1468"/>
      <c r="J698" s="1468"/>
      <c r="K698" s="1872"/>
      <c r="L698" s="1873"/>
      <c r="M698" s="1873"/>
      <c r="N698" s="1873"/>
      <c r="O698" s="1468"/>
      <c r="P698" s="1873"/>
      <c r="Q698" s="1873"/>
    </row>
    <row r="699" spans="1:17" s="1467" customFormat="1" ht="30.75" customHeight="1">
      <c r="A699" s="1874">
        <v>696</v>
      </c>
      <c r="B699" s="1873">
        <v>695</v>
      </c>
      <c r="C699" s="374" t="s">
        <v>1847</v>
      </c>
      <c r="D699" s="374" t="s">
        <v>1848</v>
      </c>
      <c r="E699" s="374">
        <v>1988</v>
      </c>
      <c r="F699" s="1873">
        <v>10</v>
      </c>
      <c r="G699" s="1875" t="s">
        <v>2093</v>
      </c>
      <c r="H699" s="391">
        <v>40</v>
      </c>
      <c r="I699" s="1468"/>
      <c r="J699" s="1468"/>
      <c r="K699" s="1872"/>
      <c r="L699" s="1873"/>
      <c r="M699" s="1873"/>
      <c r="N699" s="1873"/>
      <c r="O699" s="1468"/>
      <c r="P699" s="1873"/>
      <c r="Q699" s="1873"/>
    </row>
    <row r="700" spans="1:17" s="1467" customFormat="1" ht="30.75" customHeight="1">
      <c r="A700" s="1874">
        <v>697</v>
      </c>
      <c r="B700" s="1873">
        <v>696</v>
      </c>
      <c r="C700" s="374" t="s">
        <v>1819</v>
      </c>
      <c r="D700" s="374" t="s">
        <v>1849</v>
      </c>
      <c r="E700" s="374">
        <v>1986</v>
      </c>
      <c r="F700" s="1873">
        <v>10</v>
      </c>
      <c r="G700" s="1875" t="s">
        <v>2093</v>
      </c>
      <c r="H700" s="391">
        <v>31</v>
      </c>
      <c r="I700" s="1468"/>
      <c r="J700" s="1468">
        <v>13.72</v>
      </c>
      <c r="K700" s="1872"/>
      <c r="L700" s="1873"/>
      <c r="M700" s="1873"/>
      <c r="N700" s="1873"/>
      <c r="O700" s="1468"/>
      <c r="P700" s="1873"/>
      <c r="Q700" s="1873"/>
    </row>
    <row r="701" spans="1:17" s="1467" customFormat="1" ht="30.75" customHeight="1">
      <c r="A701" s="1874">
        <v>698</v>
      </c>
      <c r="B701" s="1873">
        <v>697</v>
      </c>
      <c r="C701" s="374" t="s">
        <v>1850</v>
      </c>
      <c r="D701" s="374" t="s">
        <v>1851</v>
      </c>
      <c r="E701" s="374">
        <v>1988</v>
      </c>
      <c r="F701" s="1873">
        <v>10</v>
      </c>
      <c r="G701" s="1875" t="s">
        <v>2093</v>
      </c>
      <c r="H701" s="391">
        <v>37</v>
      </c>
      <c r="I701" s="1468"/>
      <c r="J701" s="1468"/>
      <c r="K701" s="1872"/>
      <c r="L701" s="1873"/>
      <c r="M701" s="1873"/>
      <c r="N701" s="1873"/>
      <c r="O701" s="1468"/>
      <c r="P701" s="1873"/>
      <c r="Q701" s="1873"/>
    </row>
    <row r="702" spans="1:17" s="1471" customFormat="1" ht="30.75" customHeight="1">
      <c r="A702" s="1470">
        <v>699</v>
      </c>
      <c r="B702" s="1873">
        <v>698</v>
      </c>
      <c r="C702" s="374" t="s">
        <v>1852</v>
      </c>
      <c r="D702" s="374" t="s">
        <v>1852</v>
      </c>
      <c r="E702" s="374">
        <v>1988</v>
      </c>
      <c r="F702" s="1873">
        <v>10</v>
      </c>
      <c r="G702" s="1875" t="s">
        <v>2093</v>
      </c>
      <c r="H702" s="391"/>
      <c r="I702" s="1468"/>
      <c r="J702" s="1468">
        <v>12.08</v>
      </c>
      <c r="K702" s="1872"/>
      <c r="L702" s="1873"/>
      <c r="M702" s="1873"/>
      <c r="N702" s="1873"/>
      <c r="O702" s="1469"/>
      <c r="P702" s="1873"/>
      <c r="Q702" s="1873"/>
    </row>
    <row r="703" spans="1:17" s="1467" customFormat="1" ht="30.75" customHeight="1">
      <c r="A703" s="1874">
        <v>700</v>
      </c>
      <c r="B703" s="1873">
        <v>699</v>
      </c>
      <c r="C703" s="374" t="s">
        <v>1852</v>
      </c>
      <c r="D703" s="374" t="s">
        <v>1852</v>
      </c>
      <c r="E703" s="374">
        <v>1994</v>
      </c>
      <c r="F703" s="1873">
        <v>10</v>
      </c>
      <c r="G703" s="1875" t="s">
        <v>2093</v>
      </c>
      <c r="H703" s="391"/>
      <c r="I703" s="1468"/>
      <c r="J703" s="1468">
        <v>9.5299999999999994</v>
      </c>
      <c r="K703" s="1872"/>
      <c r="L703" s="1873"/>
      <c r="M703" s="1873"/>
      <c r="N703" s="1873"/>
      <c r="O703" s="1468"/>
      <c r="P703" s="1873"/>
      <c r="Q703" s="1873"/>
    </row>
    <row r="704" spans="1:17" s="1467" customFormat="1" ht="30.75" customHeight="1">
      <c r="A704" s="1874">
        <v>701</v>
      </c>
      <c r="B704" s="1873">
        <v>700</v>
      </c>
      <c r="C704" s="374" t="s">
        <v>1853</v>
      </c>
      <c r="D704" s="374" t="s">
        <v>1248</v>
      </c>
      <c r="E704" s="374">
        <v>1980</v>
      </c>
      <c r="F704" s="1873">
        <v>10</v>
      </c>
      <c r="G704" s="1875" t="s">
        <v>2093</v>
      </c>
      <c r="H704" s="391"/>
      <c r="I704" s="1468"/>
      <c r="J704" s="1468">
        <v>9.36</v>
      </c>
      <c r="K704" s="1872"/>
      <c r="L704" s="1873"/>
      <c r="M704" s="1873"/>
      <c r="N704" s="1873"/>
      <c r="O704" s="1468"/>
      <c r="P704" s="1873"/>
      <c r="Q704" s="1873"/>
    </row>
    <row r="705" spans="1:17" s="1467" customFormat="1" ht="30.75" customHeight="1">
      <c r="A705" s="1874">
        <v>702</v>
      </c>
      <c r="B705" s="1873">
        <v>701</v>
      </c>
      <c r="C705" s="374" t="s">
        <v>1854</v>
      </c>
      <c r="D705" s="374" t="s">
        <v>1248</v>
      </c>
      <c r="E705" s="374">
        <v>1997</v>
      </c>
      <c r="F705" s="1873">
        <v>10</v>
      </c>
      <c r="G705" s="1875" t="s">
        <v>2093</v>
      </c>
      <c r="H705" s="391"/>
      <c r="I705" s="1468"/>
      <c r="J705" s="1468">
        <v>1.25</v>
      </c>
      <c r="K705" s="1872"/>
      <c r="L705" s="1873"/>
      <c r="M705" s="1873"/>
      <c r="N705" s="1873"/>
      <c r="O705" s="1468"/>
      <c r="P705" s="1873"/>
      <c r="Q705" s="1873"/>
    </row>
    <row r="706" spans="1:17" s="1467" customFormat="1" ht="30.75" customHeight="1">
      <c r="A706" s="1874">
        <v>703</v>
      </c>
      <c r="B706" s="1873">
        <v>702</v>
      </c>
      <c r="C706" s="374" t="s">
        <v>1855</v>
      </c>
      <c r="D706" s="374" t="s">
        <v>1348</v>
      </c>
      <c r="E706" s="374">
        <v>1997</v>
      </c>
      <c r="F706" s="1873">
        <v>10</v>
      </c>
      <c r="G706" s="1875" t="s">
        <v>2093</v>
      </c>
      <c r="H706" s="391"/>
      <c r="I706" s="1468"/>
      <c r="J706" s="1468">
        <v>7.0000000000000007E-2</v>
      </c>
      <c r="K706" s="1872"/>
      <c r="L706" s="1873"/>
      <c r="M706" s="1873"/>
      <c r="N706" s="1873"/>
      <c r="O706" s="1468"/>
      <c r="P706" s="1873"/>
      <c r="Q706" s="1873"/>
    </row>
    <row r="707" spans="1:17" s="1467" customFormat="1" ht="30.75" customHeight="1">
      <c r="A707" s="1874">
        <v>704</v>
      </c>
      <c r="B707" s="1873">
        <v>703</v>
      </c>
      <c r="C707" s="374" t="s">
        <v>1856</v>
      </c>
      <c r="D707" s="374" t="s">
        <v>1348</v>
      </c>
      <c r="E707" s="374">
        <v>1974</v>
      </c>
      <c r="F707" s="1873">
        <v>10</v>
      </c>
      <c r="G707" s="1875" t="s">
        <v>2093</v>
      </c>
      <c r="H707" s="391"/>
      <c r="I707" s="1468"/>
      <c r="J707" s="1468">
        <v>0.17</v>
      </c>
      <c r="K707" s="1872"/>
      <c r="L707" s="1873"/>
      <c r="M707" s="1873"/>
      <c r="N707" s="1873"/>
      <c r="O707" s="1873"/>
      <c r="P707" s="1873"/>
      <c r="Q707" s="1468"/>
    </row>
    <row r="708" spans="1:17" s="1467" customFormat="1" ht="30.75" customHeight="1">
      <c r="A708" s="1874">
        <v>705</v>
      </c>
      <c r="B708" s="1873">
        <v>704</v>
      </c>
      <c r="C708" s="374" t="s">
        <v>1857</v>
      </c>
      <c r="D708" s="374" t="s">
        <v>1348</v>
      </c>
      <c r="E708" s="374">
        <v>1984</v>
      </c>
      <c r="F708" s="1873">
        <v>10</v>
      </c>
      <c r="G708" s="1875" t="s">
        <v>2093</v>
      </c>
      <c r="H708" s="391"/>
      <c r="I708" s="1468"/>
      <c r="J708" s="1468">
        <v>13.76</v>
      </c>
      <c r="K708" s="1872"/>
      <c r="L708" s="1873"/>
      <c r="M708" s="1873"/>
      <c r="N708" s="1873"/>
      <c r="O708" s="1469"/>
      <c r="P708" s="1873"/>
      <c r="Q708" s="1468"/>
    </row>
    <row r="709" spans="1:17" s="1467" customFormat="1" ht="30.75" customHeight="1">
      <c r="A709" s="1874">
        <v>706</v>
      </c>
      <c r="B709" s="1873">
        <v>705</v>
      </c>
      <c r="C709" s="1473" t="s">
        <v>1858</v>
      </c>
      <c r="D709" s="1473" t="s">
        <v>1859</v>
      </c>
      <c r="E709" s="381" t="s">
        <v>1860</v>
      </c>
      <c r="F709" s="1873">
        <v>10</v>
      </c>
      <c r="G709" s="1875" t="s">
        <v>2094</v>
      </c>
      <c r="H709" s="1472">
        <v>41</v>
      </c>
      <c r="I709" s="1468"/>
      <c r="J709" s="1468">
        <v>0.59</v>
      </c>
      <c r="K709" s="1872"/>
      <c r="L709" s="1873"/>
      <c r="M709" s="1873"/>
      <c r="N709" s="1873"/>
      <c r="O709" s="1468"/>
      <c r="P709" s="1873"/>
      <c r="Q709" s="1468"/>
    </row>
    <row r="710" spans="1:17" s="1467" customFormat="1" ht="30.75" customHeight="1">
      <c r="A710" s="1874">
        <v>707</v>
      </c>
      <c r="B710" s="1873">
        <v>706</v>
      </c>
      <c r="C710" s="380" t="s">
        <v>1631</v>
      </c>
      <c r="D710" s="380" t="s">
        <v>1859</v>
      </c>
      <c r="E710" s="381" t="s">
        <v>1314</v>
      </c>
      <c r="F710" s="1873">
        <v>10</v>
      </c>
      <c r="G710" s="1875" t="s">
        <v>2094</v>
      </c>
      <c r="H710" s="1472">
        <v>25</v>
      </c>
      <c r="I710" s="1468"/>
      <c r="J710" s="1468">
        <v>2.8</v>
      </c>
      <c r="K710" s="1872"/>
      <c r="L710" s="1873"/>
      <c r="M710" s="1873"/>
      <c r="N710" s="1873"/>
      <c r="O710" s="1469"/>
      <c r="P710" s="1873"/>
      <c r="Q710" s="1468"/>
    </row>
    <row r="711" spans="1:17" s="1467" customFormat="1" ht="30.75" customHeight="1">
      <c r="A711" s="1874">
        <v>708</v>
      </c>
      <c r="B711" s="1873">
        <v>707</v>
      </c>
      <c r="C711" s="380" t="s">
        <v>1861</v>
      </c>
      <c r="D711" s="380" t="s">
        <v>1859</v>
      </c>
      <c r="E711" s="381" t="s">
        <v>1328</v>
      </c>
      <c r="F711" s="1873">
        <v>10</v>
      </c>
      <c r="G711" s="1875" t="s">
        <v>2094</v>
      </c>
      <c r="H711" s="1472">
        <v>32</v>
      </c>
      <c r="I711" s="1468"/>
      <c r="J711" s="1468">
        <v>21.84</v>
      </c>
      <c r="K711" s="1872"/>
      <c r="L711" s="1873"/>
      <c r="M711" s="1873"/>
      <c r="N711" s="1873"/>
      <c r="O711" s="1469"/>
      <c r="P711" s="1873"/>
      <c r="Q711" s="1468"/>
    </row>
    <row r="712" spans="1:17" s="1467" customFormat="1" ht="30.75" customHeight="1">
      <c r="A712" s="1874">
        <v>709</v>
      </c>
      <c r="B712" s="1873">
        <v>708</v>
      </c>
      <c r="C712" s="1496" t="s">
        <v>1862</v>
      </c>
      <c r="D712" s="1473" t="s">
        <v>1859</v>
      </c>
      <c r="E712" s="381" t="s">
        <v>1298</v>
      </c>
      <c r="F712" s="1873">
        <v>10</v>
      </c>
      <c r="G712" s="1875" t="s">
        <v>2094</v>
      </c>
      <c r="H712" s="1472">
        <v>44</v>
      </c>
      <c r="I712" s="1468"/>
      <c r="J712" s="1468">
        <v>22.35</v>
      </c>
      <c r="K712" s="1872"/>
      <c r="L712" s="1873"/>
      <c r="M712" s="1873"/>
      <c r="N712" s="1873"/>
      <c r="O712" s="1468"/>
      <c r="P712" s="1873"/>
      <c r="Q712" s="1873"/>
    </row>
    <row r="713" spans="1:17" s="1467" customFormat="1" ht="30.75" customHeight="1">
      <c r="A713" s="1874">
        <v>710</v>
      </c>
      <c r="B713" s="1873">
        <v>709</v>
      </c>
      <c r="C713" s="1496" t="s">
        <v>1863</v>
      </c>
      <c r="D713" s="1473" t="s">
        <v>1859</v>
      </c>
      <c r="E713" s="381" t="s">
        <v>1673</v>
      </c>
      <c r="F713" s="1873">
        <v>10</v>
      </c>
      <c r="G713" s="1875" t="s">
        <v>2094</v>
      </c>
      <c r="H713" s="1472">
        <v>31</v>
      </c>
      <c r="I713" s="1468"/>
      <c r="J713" s="1468">
        <v>5.53</v>
      </c>
      <c r="K713" s="1872"/>
      <c r="L713" s="1873"/>
      <c r="M713" s="1873"/>
      <c r="N713" s="1873"/>
      <c r="O713" s="1469"/>
      <c r="P713" s="1873"/>
      <c r="Q713" s="1873"/>
    </row>
    <row r="714" spans="1:17" s="1467" customFormat="1" ht="30.75" customHeight="1">
      <c r="A714" s="1874">
        <v>711</v>
      </c>
      <c r="B714" s="1873">
        <v>710</v>
      </c>
      <c r="C714" s="380" t="s">
        <v>1864</v>
      </c>
      <c r="D714" s="380" t="s">
        <v>1859</v>
      </c>
      <c r="E714" s="381" t="s">
        <v>1865</v>
      </c>
      <c r="F714" s="1873">
        <v>10</v>
      </c>
      <c r="G714" s="1875" t="s">
        <v>2094</v>
      </c>
      <c r="H714" s="1472">
        <v>45</v>
      </c>
      <c r="I714" s="1468"/>
      <c r="J714" s="1468">
        <v>18.73</v>
      </c>
      <c r="K714" s="1872"/>
      <c r="L714" s="1873"/>
      <c r="M714" s="1873"/>
      <c r="N714" s="1873"/>
      <c r="O714" s="1468"/>
      <c r="P714" s="1873"/>
      <c r="Q714" s="1873"/>
    </row>
    <row r="715" spans="1:17" s="1467" customFormat="1" ht="30.75" customHeight="1">
      <c r="A715" s="1874">
        <v>712</v>
      </c>
      <c r="B715" s="1873">
        <v>711</v>
      </c>
      <c r="C715" s="1473" t="s">
        <v>1866</v>
      </c>
      <c r="D715" s="1473" t="s">
        <v>1859</v>
      </c>
      <c r="E715" s="381" t="s">
        <v>1867</v>
      </c>
      <c r="F715" s="1873">
        <v>10</v>
      </c>
      <c r="G715" s="1875" t="s">
        <v>2094</v>
      </c>
      <c r="H715" s="1472">
        <v>48</v>
      </c>
      <c r="I715" s="1468"/>
      <c r="J715" s="1468"/>
      <c r="K715" s="1872"/>
      <c r="L715" s="1873"/>
      <c r="M715" s="1873"/>
      <c r="N715" s="1873"/>
      <c r="O715" s="1468"/>
      <c r="P715" s="1873"/>
      <c r="Q715" s="1873"/>
    </row>
    <row r="716" spans="1:17" s="1467" customFormat="1" ht="30.75" customHeight="1">
      <c r="A716" s="1874">
        <v>713</v>
      </c>
      <c r="B716" s="1873">
        <v>712</v>
      </c>
      <c r="C716" s="1473" t="s">
        <v>1866</v>
      </c>
      <c r="D716" s="1473" t="s">
        <v>1859</v>
      </c>
      <c r="E716" s="381" t="s">
        <v>1355</v>
      </c>
      <c r="F716" s="1873">
        <v>10</v>
      </c>
      <c r="G716" s="1875" t="s">
        <v>2094</v>
      </c>
      <c r="H716" s="1472">
        <v>48</v>
      </c>
      <c r="I716" s="1468"/>
      <c r="J716" s="1468">
        <v>10.37</v>
      </c>
      <c r="K716" s="1872"/>
      <c r="L716" s="1873"/>
      <c r="M716" s="1873"/>
      <c r="N716" s="1873"/>
      <c r="O716" s="1468"/>
      <c r="P716" s="1873"/>
      <c r="Q716" s="1873"/>
    </row>
    <row r="717" spans="1:17" s="1467" customFormat="1" ht="30.75" customHeight="1">
      <c r="A717" s="1874">
        <v>714</v>
      </c>
      <c r="B717" s="1873">
        <v>713</v>
      </c>
      <c r="C717" s="1473" t="s">
        <v>1866</v>
      </c>
      <c r="D717" s="1473" t="s">
        <v>1859</v>
      </c>
      <c r="E717" s="381" t="s">
        <v>1868</v>
      </c>
      <c r="F717" s="1873">
        <v>10</v>
      </c>
      <c r="G717" s="1875" t="s">
        <v>2094</v>
      </c>
      <c r="H717" s="1472">
        <v>48</v>
      </c>
      <c r="I717" s="1468"/>
      <c r="J717" s="1468"/>
      <c r="K717" s="1872"/>
      <c r="L717" s="1873"/>
      <c r="M717" s="1873"/>
      <c r="N717" s="1873"/>
      <c r="O717" s="1468"/>
      <c r="P717" s="1873"/>
      <c r="Q717" s="1873"/>
    </row>
    <row r="718" spans="1:17" s="1467" customFormat="1" ht="30.75" customHeight="1">
      <c r="A718" s="1874">
        <v>715</v>
      </c>
      <c r="B718" s="1873">
        <v>714</v>
      </c>
      <c r="C718" s="1473" t="s">
        <v>1866</v>
      </c>
      <c r="D718" s="1473" t="s">
        <v>1859</v>
      </c>
      <c r="E718" s="381" t="s">
        <v>1284</v>
      </c>
      <c r="F718" s="1873">
        <v>10</v>
      </c>
      <c r="G718" s="1875" t="s">
        <v>2094</v>
      </c>
      <c r="H718" s="1472">
        <v>48</v>
      </c>
      <c r="I718" s="1468"/>
      <c r="J718" s="1468">
        <v>13.72</v>
      </c>
      <c r="K718" s="1872"/>
      <c r="L718" s="1873"/>
      <c r="M718" s="1873"/>
      <c r="N718" s="1873"/>
      <c r="O718" s="1468"/>
      <c r="P718" s="1873"/>
      <c r="Q718" s="1873"/>
    </row>
    <row r="719" spans="1:17" s="1467" customFormat="1" ht="30.75" customHeight="1">
      <c r="A719" s="1874">
        <v>716</v>
      </c>
      <c r="B719" s="1873">
        <v>715</v>
      </c>
      <c r="C719" s="380" t="s">
        <v>1869</v>
      </c>
      <c r="D719" s="380" t="s">
        <v>1859</v>
      </c>
      <c r="E719" s="381" t="s">
        <v>1317</v>
      </c>
      <c r="F719" s="1873">
        <v>10</v>
      </c>
      <c r="G719" s="1875" t="s">
        <v>2094</v>
      </c>
      <c r="H719" s="1472">
        <v>50</v>
      </c>
      <c r="I719" s="1468"/>
      <c r="J719" s="1468">
        <v>20.03</v>
      </c>
      <c r="K719" s="1872"/>
      <c r="L719" s="1873"/>
      <c r="M719" s="1873"/>
      <c r="N719" s="1873"/>
      <c r="O719" s="1468"/>
      <c r="P719" s="1873"/>
      <c r="Q719" s="1873"/>
    </row>
    <row r="720" spans="1:17" s="1467" customFormat="1" ht="30.75" customHeight="1">
      <c r="A720" s="1874">
        <v>717</v>
      </c>
      <c r="B720" s="1873">
        <v>716</v>
      </c>
      <c r="C720" s="380" t="s">
        <v>1870</v>
      </c>
      <c r="D720" s="380" t="s">
        <v>1859</v>
      </c>
      <c r="E720" s="381" t="s">
        <v>1296</v>
      </c>
      <c r="F720" s="1873">
        <v>10</v>
      </c>
      <c r="G720" s="1875" t="s">
        <v>2094</v>
      </c>
      <c r="H720" s="1472">
        <v>35</v>
      </c>
      <c r="I720" s="1468"/>
      <c r="J720" s="1468">
        <v>17.66</v>
      </c>
      <c r="K720" s="1872"/>
      <c r="L720" s="1873"/>
      <c r="M720" s="1873"/>
      <c r="N720" s="1873"/>
      <c r="O720" s="1873"/>
      <c r="P720" s="1873"/>
      <c r="Q720" s="1873"/>
    </row>
    <row r="721" spans="1:17" s="1467" customFormat="1" ht="30.75" customHeight="1">
      <c r="A721" s="1874">
        <v>718</v>
      </c>
      <c r="B721" s="1873">
        <v>717</v>
      </c>
      <c r="C721" s="1496" t="s">
        <v>1871</v>
      </c>
      <c r="D721" s="1473" t="s">
        <v>1859</v>
      </c>
      <c r="E721" s="381" t="s">
        <v>1355</v>
      </c>
      <c r="F721" s="1873">
        <v>10</v>
      </c>
      <c r="G721" s="1875" t="s">
        <v>2094</v>
      </c>
      <c r="H721" s="1472">
        <v>32</v>
      </c>
      <c r="I721" s="1468"/>
      <c r="J721" s="1468"/>
      <c r="K721" s="1872"/>
      <c r="L721" s="1873"/>
      <c r="M721" s="1873"/>
      <c r="N721" s="1873"/>
      <c r="O721" s="1873"/>
      <c r="P721" s="1873"/>
      <c r="Q721" s="1873"/>
    </row>
    <row r="722" spans="1:17" s="1467" customFormat="1" ht="30.75" customHeight="1">
      <c r="A722" s="1874">
        <v>719</v>
      </c>
      <c r="B722" s="1873">
        <v>718</v>
      </c>
      <c r="C722" s="1496" t="s">
        <v>1872</v>
      </c>
      <c r="D722" s="1473" t="s">
        <v>1859</v>
      </c>
      <c r="E722" s="381" t="s">
        <v>1668</v>
      </c>
      <c r="F722" s="1873">
        <v>10</v>
      </c>
      <c r="G722" s="1875" t="s">
        <v>2094</v>
      </c>
      <c r="H722" s="1472">
        <v>28</v>
      </c>
      <c r="I722" s="1468"/>
      <c r="J722" s="1468"/>
      <c r="K722" s="1872"/>
      <c r="L722" s="1873"/>
      <c r="M722" s="1873"/>
      <c r="N722" s="1873"/>
      <c r="O722" s="1873"/>
      <c r="P722" s="1873"/>
      <c r="Q722" s="1873"/>
    </row>
    <row r="723" spans="1:17" s="1467" customFormat="1" ht="30.75" customHeight="1">
      <c r="A723" s="1874">
        <v>720</v>
      </c>
      <c r="B723" s="1873">
        <v>719</v>
      </c>
      <c r="C723" s="380" t="s">
        <v>1873</v>
      </c>
      <c r="D723" s="380" t="s">
        <v>1859</v>
      </c>
      <c r="E723" s="381" t="s">
        <v>1309</v>
      </c>
      <c r="F723" s="1873">
        <v>10</v>
      </c>
      <c r="G723" s="1875" t="s">
        <v>2094</v>
      </c>
      <c r="H723" s="1472">
        <v>35</v>
      </c>
      <c r="I723" s="1468"/>
      <c r="J723" s="1468"/>
      <c r="K723" s="1872"/>
      <c r="L723" s="1873"/>
      <c r="M723" s="1873"/>
      <c r="N723" s="1873"/>
      <c r="O723" s="1468"/>
      <c r="P723" s="1873"/>
      <c r="Q723" s="1873"/>
    </row>
    <row r="724" spans="1:17" s="1467" customFormat="1" ht="30.75" customHeight="1">
      <c r="A724" s="1874">
        <v>721</v>
      </c>
      <c r="B724" s="1873">
        <v>720</v>
      </c>
      <c r="C724" s="380" t="s">
        <v>1874</v>
      </c>
      <c r="D724" s="380" t="s">
        <v>1859</v>
      </c>
      <c r="E724" s="381" t="s">
        <v>1312</v>
      </c>
      <c r="F724" s="1873">
        <v>10</v>
      </c>
      <c r="G724" s="1875" t="s">
        <v>2094</v>
      </c>
      <c r="H724" s="1472">
        <v>55</v>
      </c>
      <c r="I724" s="1468"/>
      <c r="J724" s="1468"/>
      <c r="K724" s="1872"/>
      <c r="L724" s="1873"/>
      <c r="M724" s="1873"/>
      <c r="N724" s="1873"/>
      <c r="O724" s="1468"/>
      <c r="P724" s="1873"/>
      <c r="Q724" s="1468"/>
    </row>
    <row r="725" spans="1:17" s="1467" customFormat="1" ht="30.75" customHeight="1">
      <c r="A725" s="1874">
        <v>722</v>
      </c>
      <c r="B725" s="1873">
        <v>721</v>
      </c>
      <c r="C725" s="1473" t="s">
        <v>1875</v>
      </c>
      <c r="D725" s="1473" t="s">
        <v>1859</v>
      </c>
      <c r="E725" s="381" t="s">
        <v>1296</v>
      </c>
      <c r="F725" s="1873">
        <v>10</v>
      </c>
      <c r="G725" s="1875" t="s">
        <v>2094</v>
      </c>
      <c r="H725" s="1472">
        <v>37</v>
      </c>
      <c r="I725" s="1468"/>
      <c r="J725" s="1468"/>
      <c r="K725" s="1872"/>
      <c r="L725" s="1873"/>
      <c r="M725" s="1873"/>
      <c r="N725" s="1873"/>
      <c r="O725" s="1873"/>
      <c r="P725" s="1873"/>
      <c r="Q725" s="1873"/>
    </row>
    <row r="726" spans="1:17" s="1467" customFormat="1" ht="30.75" customHeight="1">
      <c r="A726" s="1874">
        <v>723</v>
      </c>
      <c r="B726" s="1873">
        <v>722</v>
      </c>
      <c r="C726" s="380" t="s">
        <v>1531</v>
      </c>
      <c r="D726" s="380" t="s">
        <v>1859</v>
      </c>
      <c r="E726" s="381" t="s">
        <v>1312</v>
      </c>
      <c r="F726" s="1873">
        <v>10</v>
      </c>
      <c r="G726" s="1875" t="s">
        <v>2094</v>
      </c>
      <c r="H726" s="1472"/>
      <c r="I726" s="1468"/>
      <c r="J726" s="1468"/>
      <c r="K726" s="1872"/>
      <c r="L726" s="1873"/>
      <c r="M726" s="1873"/>
      <c r="N726" s="1873"/>
      <c r="O726" s="1873"/>
      <c r="P726" s="1873"/>
      <c r="Q726" s="1873"/>
    </row>
    <row r="727" spans="1:17" s="1467" customFormat="1" ht="30.75" customHeight="1">
      <c r="A727" s="1874">
        <v>724</v>
      </c>
      <c r="B727" s="1873">
        <v>723</v>
      </c>
      <c r="C727" s="380" t="s">
        <v>1876</v>
      </c>
      <c r="D727" s="380" t="s">
        <v>1859</v>
      </c>
      <c r="E727" s="381" t="s">
        <v>1332</v>
      </c>
      <c r="F727" s="1873">
        <v>10</v>
      </c>
      <c r="G727" s="1875" t="s">
        <v>2094</v>
      </c>
      <c r="H727" s="1472"/>
      <c r="I727" s="1468"/>
      <c r="J727" s="1468"/>
      <c r="K727" s="1872"/>
      <c r="L727" s="1873"/>
      <c r="M727" s="1873"/>
      <c r="N727" s="1873"/>
      <c r="O727" s="1873"/>
      <c r="P727" s="1873"/>
      <c r="Q727" s="1873"/>
    </row>
    <row r="728" spans="1:17" s="1467" customFormat="1" ht="30.75" customHeight="1">
      <c r="A728" s="1874">
        <v>725</v>
      </c>
      <c r="B728" s="1873">
        <v>724</v>
      </c>
      <c r="C728" s="1473" t="s">
        <v>1877</v>
      </c>
      <c r="D728" s="1473" t="s">
        <v>1859</v>
      </c>
      <c r="E728" s="381" t="s">
        <v>1330</v>
      </c>
      <c r="F728" s="1873">
        <v>10</v>
      </c>
      <c r="G728" s="1875" t="s">
        <v>2094</v>
      </c>
      <c r="H728" s="395" t="s">
        <v>1878</v>
      </c>
      <c r="I728" s="1468"/>
      <c r="J728" s="1468"/>
      <c r="K728" s="1872"/>
      <c r="L728" s="1873"/>
      <c r="M728" s="1873"/>
      <c r="N728" s="1873"/>
      <c r="O728" s="1873"/>
      <c r="P728" s="1873"/>
      <c r="Q728" s="1873"/>
    </row>
    <row r="729" spans="1:17" s="1467" customFormat="1" ht="30.75" customHeight="1">
      <c r="A729" s="1874">
        <v>726</v>
      </c>
      <c r="B729" s="1873">
        <v>725</v>
      </c>
      <c r="C729" s="1473" t="s">
        <v>1879</v>
      </c>
      <c r="D729" s="1473" t="s">
        <v>1880</v>
      </c>
      <c r="E729" s="381" t="s">
        <v>1355</v>
      </c>
      <c r="F729" s="1873">
        <v>10</v>
      </c>
      <c r="G729" s="1875" t="s">
        <v>2094</v>
      </c>
      <c r="H729" s="1472">
        <v>31</v>
      </c>
      <c r="I729" s="1468"/>
      <c r="J729" s="1468">
        <v>0</v>
      </c>
      <c r="K729" s="1872"/>
      <c r="L729" s="1873"/>
      <c r="M729" s="1873"/>
      <c r="N729" s="1873"/>
      <c r="O729" s="1873"/>
      <c r="P729" s="1873"/>
      <c r="Q729" s="1468"/>
    </row>
    <row r="730" spans="1:17" s="1467" customFormat="1" ht="30.75" customHeight="1">
      <c r="A730" s="1874">
        <v>727</v>
      </c>
      <c r="B730" s="1873">
        <v>726</v>
      </c>
      <c r="C730" s="1473" t="s">
        <v>1879</v>
      </c>
      <c r="D730" s="1473" t="s">
        <v>1880</v>
      </c>
      <c r="E730" s="381" t="s">
        <v>1645</v>
      </c>
      <c r="F730" s="1873">
        <v>10</v>
      </c>
      <c r="G730" s="1875" t="s">
        <v>2094</v>
      </c>
      <c r="H730" s="1472">
        <v>32</v>
      </c>
      <c r="I730" s="1468"/>
      <c r="J730" s="1468">
        <v>10.81</v>
      </c>
      <c r="K730" s="1872"/>
      <c r="L730" s="1873"/>
      <c r="M730" s="1873"/>
      <c r="N730" s="1873"/>
      <c r="O730" s="1469"/>
      <c r="P730" s="1873"/>
      <c r="Q730" s="1468"/>
    </row>
    <row r="731" spans="1:17" s="1467" customFormat="1" ht="30.75" customHeight="1">
      <c r="A731" s="1874">
        <v>728</v>
      </c>
      <c r="B731" s="1873">
        <v>727</v>
      </c>
      <c r="C731" s="1473" t="s">
        <v>1881</v>
      </c>
      <c r="D731" s="1473" t="s">
        <v>1880</v>
      </c>
      <c r="E731" s="381" t="s">
        <v>1309</v>
      </c>
      <c r="F731" s="1873">
        <v>10</v>
      </c>
      <c r="G731" s="1875" t="s">
        <v>2094</v>
      </c>
      <c r="H731" s="1472">
        <v>28</v>
      </c>
      <c r="I731" s="1468"/>
      <c r="J731" s="1468">
        <v>0</v>
      </c>
      <c r="K731" s="1872"/>
      <c r="L731" s="1873"/>
      <c r="M731" s="1486"/>
      <c r="N731" s="1486"/>
      <c r="O731" s="1511"/>
      <c r="P731" s="1873"/>
      <c r="Q731" s="1468"/>
    </row>
    <row r="732" spans="1:17" s="1467" customFormat="1" ht="50.25" customHeight="1">
      <c r="A732" s="1874">
        <v>729</v>
      </c>
      <c r="B732" s="1873">
        <v>728</v>
      </c>
      <c r="C732" s="1473" t="s">
        <v>1879</v>
      </c>
      <c r="D732" s="1473" t="s">
        <v>1880</v>
      </c>
      <c r="E732" s="381" t="s">
        <v>1298</v>
      </c>
      <c r="F732" s="1873">
        <v>10</v>
      </c>
      <c r="G732" s="1875" t="s">
        <v>2094</v>
      </c>
      <c r="H732" s="1472"/>
      <c r="I732" s="1468"/>
      <c r="J732" s="1468">
        <v>0</v>
      </c>
      <c r="K732" s="1872"/>
      <c r="L732" s="1510"/>
      <c r="M732" s="1514"/>
      <c r="N732" s="1514"/>
      <c r="O732" s="1150"/>
      <c r="P732" s="1873"/>
      <c r="Q732" s="1468"/>
    </row>
    <row r="733" spans="1:17" s="1467" customFormat="1" ht="30.75" customHeight="1">
      <c r="A733" s="1874">
        <v>730</v>
      </c>
      <c r="B733" s="1873">
        <v>729</v>
      </c>
      <c r="C733" s="1473" t="s">
        <v>1391</v>
      </c>
      <c r="D733" s="1473" t="s">
        <v>1880</v>
      </c>
      <c r="E733" s="381" t="s">
        <v>1332</v>
      </c>
      <c r="F733" s="1873">
        <v>10</v>
      </c>
      <c r="G733" s="1875" t="s">
        <v>2094</v>
      </c>
      <c r="H733" s="1472">
        <v>29</v>
      </c>
      <c r="I733" s="1468"/>
      <c r="J733" s="1468">
        <v>0</v>
      </c>
      <c r="K733" s="1872"/>
      <c r="L733" s="1873"/>
      <c r="M733" s="1512"/>
      <c r="N733" s="1512"/>
      <c r="O733" s="1513"/>
      <c r="P733" s="1873"/>
      <c r="Q733" s="1468"/>
    </row>
    <row r="734" spans="1:17" s="1467" customFormat="1" ht="30.75" customHeight="1">
      <c r="A734" s="1874">
        <v>731</v>
      </c>
      <c r="B734" s="1873">
        <v>730</v>
      </c>
      <c r="C734" s="1473" t="s">
        <v>1882</v>
      </c>
      <c r="D734" s="1473" t="s">
        <v>1880</v>
      </c>
      <c r="E734" s="381" t="s">
        <v>1309</v>
      </c>
      <c r="F734" s="1873">
        <v>10</v>
      </c>
      <c r="G734" s="1875" t="s">
        <v>2094</v>
      </c>
      <c r="H734" s="1472">
        <v>28</v>
      </c>
      <c r="I734" s="1468"/>
      <c r="J734" s="1468">
        <v>0</v>
      </c>
      <c r="K734" s="1872"/>
      <c r="L734" s="1873"/>
      <c r="M734" s="1873"/>
      <c r="N734" s="1873"/>
      <c r="O734" s="1468"/>
      <c r="P734" s="1873"/>
      <c r="Q734" s="1873"/>
    </row>
    <row r="735" spans="1:17" s="1467" customFormat="1" ht="30.75" customHeight="1">
      <c r="A735" s="1874">
        <v>732</v>
      </c>
      <c r="B735" s="1873">
        <v>731</v>
      </c>
      <c r="C735" s="1473" t="s">
        <v>1882</v>
      </c>
      <c r="D735" s="1473" t="s">
        <v>1880</v>
      </c>
      <c r="E735" s="381" t="s">
        <v>1309</v>
      </c>
      <c r="F735" s="1873">
        <v>10</v>
      </c>
      <c r="G735" s="1875" t="s">
        <v>2094</v>
      </c>
      <c r="H735" s="1472">
        <v>28</v>
      </c>
      <c r="I735" s="1468"/>
      <c r="J735" s="1468">
        <v>6.45</v>
      </c>
      <c r="K735" s="1872"/>
      <c r="L735" s="1873"/>
      <c r="M735" s="1873"/>
      <c r="N735" s="1873"/>
      <c r="O735" s="1469"/>
      <c r="P735" s="1873"/>
      <c r="Q735" s="1873"/>
    </row>
    <row r="736" spans="1:17" s="1467" customFormat="1" ht="30.75" customHeight="1">
      <c r="A736" s="1874">
        <v>733</v>
      </c>
      <c r="B736" s="1873">
        <v>732</v>
      </c>
      <c r="C736" s="1473" t="s">
        <v>1879</v>
      </c>
      <c r="D736" s="1473" t="s">
        <v>1880</v>
      </c>
      <c r="E736" s="381" t="s">
        <v>1317</v>
      </c>
      <c r="F736" s="1873">
        <v>10</v>
      </c>
      <c r="G736" s="1875" t="s">
        <v>2094</v>
      </c>
      <c r="H736" s="1472">
        <v>31</v>
      </c>
      <c r="I736" s="1468"/>
      <c r="J736" s="1468">
        <v>1.06</v>
      </c>
      <c r="K736" s="1872"/>
      <c r="L736" s="1873"/>
      <c r="M736" s="1873"/>
      <c r="N736" s="1873"/>
      <c r="O736" s="1468"/>
      <c r="P736" s="1873"/>
      <c r="Q736" s="1873"/>
    </row>
    <row r="737" spans="1:17" s="1467" customFormat="1" ht="30.75" customHeight="1">
      <c r="A737" s="1874">
        <v>734</v>
      </c>
      <c r="B737" s="1873">
        <v>733</v>
      </c>
      <c r="C737" s="1473" t="s">
        <v>1879</v>
      </c>
      <c r="D737" s="1473" t="s">
        <v>1880</v>
      </c>
      <c r="E737" s="381" t="s">
        <v>1860</v>
      </c>
      <c r="F737" s="1873">
        <v>10</v>
      </c>
      <c r="G737" s="1875" t="s">
        <v>2094</v>
      </c>
      <c r="H737" s="1472">
        <v>31</v>
      </c>
      <c r="I737" s="1468"/>
      <c r="J737" s="1468">
        <v>0</v>
      </c>
      <c r="K737" s="1872"/>
      <c r="L737" s="1873"/>
      <c r="M737" s="1873"/>
      <c r="N737" s="1873"/>
      <c r="O737" s="1873"/>
      <c r="P737" s="1873"/>
      <c r="Q737" s="1873"/>
    </row>
    <row r="738" spans="1:17" s="1467" customFormat="1" ht="30.75" customHeight="1">
      <c r="A738" s="1874">
        <v>735</v>
      </c>
      <c r="B738" s="1873">
        <v>734</v>
      </c>
      <c r="C738" s="1473" t="s">
        <v>1882</v>
      </c>
      <c r="D738" s="1473" t="s">
        <v>1880</v>
      </c>
      <c r="E738" s="381" t="s">
        <v>1317</v>
      </c>
      <c r="F738" s="1873">
        <v>10</v>
      </c>
      <c r="G738" s="1875" t="s">
        <v>2094</v>
      </c>
      <c r="H738" s="1472">
        <v>28</v>
      </c>
      <c r="I738" s="1468"/>
      <c r="J738" s="1468">
        <v>0</v>
      </c>
      <c r="K738" s="1872"/>
      <c r="L738" s="1873"/>
      <c r="M738" s="1873"/>
      <c r="N738" s="1873"/>
      <c r="O738" s="1873"/>
      <c r="P738" s="1873"/>
      <c r="Q738" s="1873"/>
    </row>
    <row r="739" spans="1:17" s="1467" customFormat="1" ht="30.75" customHeight="1">
      <c r="A739" s="1874">
        <v>736</v>
      </c>
      <c r="B739" s="1873">
        <v>735</v>
      </c>
      <c r="C739" s="380" t="s">
        <v>1879</v>
      </c>
      <c r="D739" s="1473" t="s">
        <v>1880</v>
      </c>
      <c r="E739" s="381" t="s">
        <v>1883</v>
      </c>
      <c r="F739" s="1873">
        <v>10</v>
      </c>
      <c r="G739" s="1875" t="s">
        <v>2094</v>
      </c>
      <c r="H739" s="1472">
        <v>20</v>
      </c>
      <c r="I739" s="1468"/>
      <c r="J739" s="1468">
        <v>0</v>
      </c>
      <c r="K739" s="1872"/>
      <c r="L739" s="1873"/>
      <c r="M739" s="1873"/>
      <c r="N739" s="1873"/>
      <c r="O739" s="1873"/>
      <c r="P739" s="1873"/>
      <c r="Q739" s="1873"/>
    </row>
    <row r="740" spans="1:17" s="1467" customFormat="1" ht="30.75" customHeight="1">
      <c r="A740" s="1874">
        <v>737</v>
      </c>
      <c r="B740" s="1873">
        <v>736</v>
      </c>
      <c r="C740" s="380" t="s">
        <v>1884</v>
      </c>
      <c r="D740" s="1473" t="s">
        <v>1880</v>
      </c>
      <c r="E740" s="381" t="s">
        <v>1885</v>
      </c>
      <c r="F740" s="1873">
        <v>10</v>
      </c>
      <c r="G740" s="1875" t="s">
        <v>2094</v>
      </c>
      <c r="H740" s="1472">
        <v>23</v>
      </c>
      <c r="I740" s="1468"/>
      <c r="J740" s="1468">
        <v>0.11</v>
      </c>
      <c r="K740" s="1872"/>
      <c r="L740" s="1873"/>
      <c r="M740" s="1873"/>
      <c r="N740" s="1873"/>
      <c r="O740" s="1468"/>
      <c r="P740" s="1873"/>
      <c r="Q740" s="1873"/>
    </row>
    <row r="741" spans="1:17" s="1467" customFormat="1" ht="30.75" customHeight="1">
      <c r="A741" s="1874">
        <v>738</v>
      </c>
      <c r="B741" s="1873">
        <v>737</v>
      </c>
      <c r="C741" s="380" t="s">
        <v>1884</v>
      </c>
      <c r="D741" s="1473" t="s">
        <v>1880</v>
      </c>
      <c r="E741" s="381" t="s">
        <v>1885</v>
      </c>
      <c r="F741" s="1873">
        <v>10</v>
      </c>
      <c r="G741" s="1875" t="s">
        <v>2094</v>
      </c>
      <c r="H741" s="1472">
        <v>23</v>
      </c>
      <c r="I741" s="1468"/>
      <c r="J741" s="1468">
        <v>12.77</v>
      </c>
      <c r="K741" s="1872"/>
      <c r="L741" s="1873"/>
      <c r="M741" s="1873"/>
      <c r="N741" s="1873"/>
      <c r="O741" s="1873"/>
      <c r="P741" s="1873"/>
      <c r="Q741" s="1873"/>
    </row>
    <row r="742" spans="1:17" s="1471" customFormat="1" ht="30.75" customHeight="1">
      <c r="A742" s="1470">
        <v>739</v>
      </c>
      <c r="B742" s="1873">
        <v>738</v>
      </c>
      <c r="C742" s="380" t="s">
        <v>1879</v>
      </c>
      <c r="D742" s="1473" t="s">
        <v>1880</v>
      </c>
      <c r="E742" s="381" t="s">
        <v>1296</v>
      </c>
      <c r="F742" s="1873">
        <v>10</v>
      </c>
      <c r="G742" s="1875" t="s">
        <v>2094</v>
      </c>
      <c r="H742" s="1472"/>
      <c r="I742" s="1468"/>
      <c r="J742" s="1468">
        <v>0</v>
      </c>
      <c r="K742" s="1872"/>
      <c r="L742" s="1873"/>
      <c r="M742" s="1873"/>
      <c r="N742" s="1873"/>
      <c r="O742" s="1469"/>
      <c r="P742" s="1873"/>
      <c r="Q742" s="1873"/>
    </row>
    <row r="743" spans="1:17" s="1467" customFormat="1" ht="30.75" customHeight="1">
      <c r="A743" s="1874">
        <v>740</v>
      </c>
      <c r="B743" s="1873">
        <v>739</v>
      </c>
      <c r="C743" s="380" t="s">
        <v>1879</v>
      </c>
      <c r="D743" s="1473" t="s">
        <v>1880</v>
      </c>
      <c r="E743" s="381" t="s">
        <v>1309</v>
      </c>
      <c r="F743" s="1873">
        <v>10</v>
      </c>
      <c r="G743" s="1875" t="s">
        <v>2094</v>
      </c>
      <c r="H743" s="1472"/>
      <c r="I743" s="1468"/>
      <c r="J743" s="1468">
        <v>0</v>
      </c>
      <c r="K743" s="1872"/>
      <c r="L743" s="1873"/>
      <c r="M743" s="1873"/>
      <c r="N743" s="1873"/>
      <c r="O743" s="1873"/>
      <c r="P743" s="1873"/>
      <c r="Q743" s="1873"/>
    </row>
    <row r="744" spans="1:17" s="1467" customFormat="1" ht="30.75" customHeight="1">
      <c r="A744" s="1874">
        <v>741</v>
      </c>
      <c r="B744" s="1873">
        <v>740</v>
      </c>
      <c r="C744" s="380" t="s">
        <v>1879</v>
      </c>
      <c r="D744" s="1473" t="s">
        <v>1880</v>
      </c>
      <c r="E744" s="381" t="s">
        <v>1309</v>
      </c>
      <c r="F744" s="1873">
        <v>10</v>
      </c>
      <c r="G744" s="1875" t="s">
        <v>2094</v>
      </c>
      <c r="H744" s="1472"/>
      <c r="I744" s="1468"/>
      <c r="J744" s="1468">
        <v>3.59</v>
      </c>
      <c r="K744" s="1872"/>
      <c r="L744" s="1873"/>
      <c r="M744" s="1873"/>
      <c r="N744" s="1873"/>
      <c r="O744" s="1873"/>
      <c r="P744" s="1873"/>
      <c r="Q744" s="1873"/>
    </row>
    <row r="745" spans="1:17" ht="30.75" customHeight="1">
      <c r="A745" s="1497"/>
      <c r="B745" s="1873">
        <v>741</v>
      </c>
      <c r="C745" s="380" t="s">
        <v>1886</v>
      </c>
      <c r="D745" s="1473" t="s">
        <v>1880</v>
      </c>
      <c r="E745" s="381" t="s">
        <v>1860</v>
      </c>
      <c r="F745" s="1873">
        <v>10</v>
      </c>
      <c r="G745" s="1875" t="s">
        <v>2094</v>
      </c>
      <c r="H745" s="1472"/>
      <c r="I745" s="1468"/>
      <c r="J745" s="1468">
        <v>0</v>
      </c>
      <c r="K745" s="1872"/>
      <c r="L745" s="1873"/>
      <c r="M745" s="1873"/>
      <c r="N745" s="1873"/>
      <c r="O745" s="1873"/>
      <c r="P745" s="1873"/>
      <c r="Q745" s="1873"/>
    </row>
    <row r="746" spans="1:17" ht="30.75" customHeight="1">
      <c r="B746" s="1873">
        <v>742</v>
      </c>
      <c r="C746" s="380" t="s">
        <v>1887</v>
      </c>
      <c r="D746" s="1473" t="s">
        <v>1888</v>
      </c>
      <c r="E746" s="381" t="s">
        <v>1317</v>
      </c>
      <c r="F746" s="1873">
        <v>10</v>
      </c>
      <c r="G746" s="1875" t="s">
        <v>2094</v>
      </c>
      <c r="H746" s="1472"/>
      <c r="I746" s="1468"/>
      <c r="J746" s="1468">
        <v>0</v>
      </c>
      <c r="K746" s="1872"/>
      <c r="L746" s="1873"/>
      <c r="M746" s="1873"/>
      <c r="N746" s="1873"/>
      <c r="O746" s="1873"/>
      <c r="P746" s="1873"/>
      <c r="Q746" s="1873"/>
    </row>
    <row r="747" spans="1:17" ht="30.75" customHeight="1">
      <c r="B747" s="1873">
        <v>743</v>
      </c>
      <c r="C747" s="1473" t="s">
        <v>1889</v>
      </c>
      <c r="D747" s="1473" t="s">
        <v>1880</v>
      </c>
      <c r="E747" s="381" t="s">
        <v>1330</v>
      </c>
      <c r="F747" s="1873">
        <v>10</v>
      </c>
      <c r="G747" s="1875" t="s">
        <v>2094</v>
      </c>
      <c r="H747" s="395" t="s">
        <v>1890</v>
      </c>
      <c r="I747" s="1468"/>
      <c r="J747" s="1468">
        <v>0</v>
      </c>
      <c r="K747" s="1872"/>
      <c r="L747" s="1873"/>
      <c r="M747" s="1873"/>
      <c r="N747" s="1873"/>
      <c r="O747" s="1873"/>
      <c r="P747" s="1873"/>
      <c r="Q747" s="1873"/>
    </row>
    <row r="748" spans="1:17" s="1499" customFormat="1" ht="87.75" customHeight="1">
      <c r="B748" s="1873">
        <v>744</v>
      </c>
      <c r="C748" s="1516" t="s">
        <v>1891</v>
      </c>
      <c r="D748" s="1517" t="s">
        <v>1880</v>
      </c>
      <c r="E748" s="1518" t="s">
        <v>1284</v>
      </c>
      <c r="F748" s="1515">
        <v>10</v>
      </c>
      <c r="G748" s="1519" t="s">
        <v>2094</v>
      </c>
      <c r="H748" s="1520"/>
      <c r="I748" s="1521"/>
      <c r="J748" s="1521">
        <v>0</v>
      </c>
      <c r="K748" s="1522"/>
      <c r="L748" s="1515"/>
      <c r="M748" s="1515"/>
      <c r="N748" s="1515"/>
      <c r="O748" s="1521"/>
      <c r="P748" s="1515"/>
      <c r="Q748" s="1515"/>
    </row>
    <row r="749" spans="1:17" ht="30.75" customHeight="1">
      <c r="B749" s="1873">
        <v>745</v>
      </c>
      <c r="C749" s="1473" t="s">
        <v>1720</v>
      </c>
      <c r="D749" s="1473" t="s">
        <v>1880</v>
      </c>
      <c r="E749" s="381" t="s">
        <v>1330</v>
      </c>
      <c r="F749" s="1873">
        <v>10</v>
      </c>
      <c r="G749" s="1875" t="s">
        <v>2094</v>
      </c>
      <c r="H749" s="395">
        <v>17</v>
      </c>
      <c r="I749" s="1468"/>
      <c r="J749" s="1468">
        <v>0</v>
      </c>
      <c r="K749" s="1872"/>
      <c r="L749" s="1873"/>
      <c r="M749" s="1873"/>
      <c r="N749" s="1873"/>
      <c r="O749" s="1873"/>
      <c r="P749" s="1873"/>
      <c r="Q749" s="1873"/>
    </row>
    <row r="750" spans="1:17" ht="30.75" customHeight="1">
      <c r="B750" s="1873">
        <v>746</v>
      </c>
      <c r="C750" s="1473" t="s">
        <v>1877</v>
      </c>
      <c r="D750" s="1473" t="s">
        <v>1880</v>
      </c>
      <c r="E750" s="381" t="s">
        <v>1337</v>
      </c>
      <c r="F750" s="1873">
        <v>10</v>
      </c>
      <c r="G750" s="1875" t="s">
        <v>2094</v>
      </c>
      <c r="H750" s="395">
        <v>16</v>
      </c>
      <c r="I750" s="1468"/>
      <c r="J750" s="1468">
        <v>0</v>
      </c>
      <c r="K750" s="1872"/>
      <c r="L750" s="1873"/>
      <c r="M750" s="1873"/>
      <c r="N750" s="1873"/>
      <c r="O750" s="1873"/>
      <c r="P750" s="1873"/>
      <c r="Q750" s="1873"/>
    </row>
    <row r="751" spans="1:17" ht="30.75" customHeight="1">
      <c r="B751" s="1873">
        <v>747</v>
      </c>
      <c r="C751" s="1473" t="s">
        <v>1892</v>
      </c>
      <c r="D751" s="1473" t="s">
        <v>1880</v>
      </c>
      <c r="E751" s="381" t="s">
        <v>1328</v>
      </c>
      <c r="F751" s="1873">
        <v>10</v>
      </c>
      <c r="G751" s="1875" t="s">
        <v>2094</v>
      </c>
      <c r="H751" s="395" t="s">
        <v>1893</v>
      </c>
      <c r="I751" s="1468"/>
      <c r="J751" s="1468">
        <v>0</v>
      </c>
      <c r="K751" s="1872"/>
      <c r="L751" s="1873"/>
      <c r="M751" s="1873"/>
      <c r="N751" s="1873"/>
      <c r="O751" s="1873"/>
      <c r="P751" s="1873"/>
      <c r="Q751" s="1873"/>
    </row>
    <row r="752" spans="1:17" ht="30.75" customHeight="1">
      <c r="B752" s="1873">
        <v>748</v>
      </c>
      <c r="C752" s="1473" t="s">
        <v>1894</v>
      </c>
      <c r="D752" s="1473" t="s">
        <v>1895</v>
      </c>
      <c r="E752" s="381" t="s">
        <v>1309</v>
      </c>
      <c r="F752" s="1873">
        <v>10</v>
      </c>
      <c r="G752" s="1875" t="s">
        <v>2094</v>
      </c>
      <c r="H752" s="395">
        <v>13</v>
      </c>
      <c r="I752" s="1468"/>
      <c r="J752" s="1468">
        <v>0</v>
      </c>
      <c r="K752" s="1872"/>
      <c r="L752" s="1873"/>
      <c r="M752" s="1873"/>
      <c r="N752" s="1873"/>
      <c r="O752" s="1873"/>
      <c r="P752" s="1873"/>
      <c r="Q752" s="1873"/>
    </row>
    <row r="753" spans="2:17" ht="30.75" customHeight="1">
      <c r="B753" s="1873">
        <v>749</v>
      </c>
      <c r="C753" s="1473" t="s">
        <v>1896</v>
      </c>
      <c r="D753" s="1473" t="s">
        <v>1895</v>
      </c>
      <c r="E753" s="381" t="s">
        <v>1337</v>
      </c>
      <c r="F753" s="1873">
        <v>10</v>
      </c>
      <c r="G753" s="1875" t="s">
        <v>2094</v>
      </c>
      <c r="H753" s="395" t="s">
        <v>1897</v>
      </c>
      <c r="I753" s="1468"/>
      <c r="J753" s="1468">
        <v>0</v>
      </c>
      <c r="K753" s="1872"/>
      <c r="L753" s="1873"/>
      <c r="M753" s="1873"/>
      <c r="N753" s="1873"/>
      <c r="O753" s="1873"/>
      <c r="P753" s="1873"/>
      <c r="Q753" s="1873"/>
    </row>
    <row r="754" spans="2:17" ht="30.75" customHeight="1">
      <c r="B754" s="1873">
        <v>750</v>
      </c>
      <c r="C754" s="1473" t="s">
        <v>1898</v>
      </c>
      <c r="D754" s="1473" t="s">
        <v>1895</v>
      </c>
      <c r="E754" s="381" t="s">
        <v>1320</v>
      </c>
      <c r="F754" s="1873">
        <v>10</v>
      </c>
      <c r="G754" s="1875" t="s">
        <v>2094</v>
      </c>
      <c r="H754" s="395">
        <v>12</v>
      </c>
      <c r="I754" s="1468"/>
      <c r="J754" s="1468">
        <v>4.6100000000000003</v>
      </c>
      <c r="K754" s="1872"/>
      <c r="L754" s="1873"/>
      <c r="M754" s="1873"/>
      <c r="N754" s="1873"/>
      <c r="O754" s="1873"/>
      <c r="P754" s="1873"/>
      <c r="Q754" s="1873"/>
    </row>
    <row r="755" spans="2:17" ht="30.75" customHeight="1">
      <c r="B755" s="1873">
        <v>751</v>
      </c>
      <c r="C755" s="1473" t="s">
        <v>1899</v>
      </c>
      <c r="D755" s="1473" t="s">
        <v>1895</v>
      </c>
      <c r="E755" s="381" t="s">
        <v>1330</v>
      </c>
      <c r="F755" s="1873">
        <v>10</v>
      </c>
      <c r="G755" s="1875" t="s">
        <v>2094</v>
      </c>
      <c r="H755" s="395">
        <v>11</v>
      </c>
      <c r="I755" s="1468"/>
      <c r="J755" s="1468">
        <v>0</v>
      </c>
      <c r="K755" s="1872"/>
      <c r="L755" s="1873"/>
      <c r="M755" s="1873"/>
      <c r="N755" s="1873"/>
      <c r="O755" s="1873"/>
      <c r="P755" s="1873"/>
      <c r="Q755" s="1873"/>
    </row>
    <row r="756" spans="2:17" ht="30.75" customHeight="1">
      <c r="B756" s="1873">
        <v>752</v>
      </c>
      <c r="C756" s="1473" t="s">
        <v>1900</v>
      </c>
      <c r="D756" s="1473" t="s">
        <v>1895</v>
      </c>
      <c r="E756" s="381" t="s">
        <v>1340</v>
      </c>
      <c r="F756" s="1873">
        <v>10</v>
      </c>
      <c r="G756" s="1875" t="s">
        <v>2094</v>
      </c>
      <c r="H756" s="395">
        <v>11</v>
      </c>
      <c r="I756" s="1468"/>
      <c r="J756" s="1468"/>
      <c r="K756" s="1872"/>
      <c r="L756" s="1873"/>
      <c r="M756" s="1873"/>
      <c r="N756" s="1873"/>
      <c r="O756" s="1873"/>
      <c r="P756" s="1873"/>
      <c r="Q756" s="1873"/>
    </row>
    <row r="757" spans="2:17" ht="30.75" customHeight="1">
      <c r="B757" s="1873">
        <v>753</v>
      </c>
      <c r="C757" s="1473" t="s">
        <v>1604</v>
      </c>
      <c r="D757" s="1473" t="s">
        <v>1895</v>
      </c>
      <c r="E757" s="381" t="s">
        <v>1371</v>
      </c>
      <c r="F757" s="1873">
        <v>10</v>
      </c>
      <c r="G757" s="1875" t="s">
        <v>2094</v>
      </c>
      <c r="H757" s="395" t="s">
        <v>1901</v>
      </c>
      <c r="I757" s="1468"/>
      <c r="J757" s="1468">
        <v>0</v>
      </c>
      <c r="K757" s="1872"/>
      <c r="L757" s="1873"/>
      <c r="M757" s="1873"/>
      <c r="N757" s="1873"/>
      <c r="O757" s="1873"/>
      <c r="P757" s="1873"/>
      <c r="Q757" s="1873"/>
    </row>
    <row r="758" spans="2:17" ht="30.75" customHeight="1">
      <c r="B758" s="1873">
        <v>754</v>
      </c>
      <c r="C758" s="1473" t="s">
        <v>1902</v>
      </c>
      <c r="D758" s="1473" t="s">
        <v>1895</v>
      </c>
      <c r="E758" s="381" t="s">
        <v>1325</v>
      </c>
      <c r="F758" s="1873">
        <v>10</v>
      </c>
      <c r="G758" s="1875" t="s">
        <v>2094</v>
      </c>
      <c r="H758" s="395">
        <v>16</v>
      </c>
      <c r="I758" s="1468"/>
      <c r="J758" s="1468">
        <v>6.94</v>
      </c>
      <c r="K758" s="1872"/>
      <c r="L758" s="1873"/>
      <c r="M758" s="1873"/>
      <c r="N758" s="1873"/>
      <c r="O758" s="1873"/>
      <c r="P758" s="1873"/>
      <c r="Q758" s="1873"/>
    </row>
    <row r="759" spans="2:17" ht="30.75" customHeight="1">
      <c r="B759" s="1873">
        <v>755</v>
      </c>
      <c r="C759" s="1473" t="s">
        <v>1866</v>
      </c>
      <c r="D759" s="1473" t="s">
        <v>1880</v>
      </c>
      <c r="E759" s="381" t="s">
        <v>1867</v>
      </c>
      <c r="F759" s="1873">
        <v>10</v>
      </c>
      <c r="G759" s="1875" t="s">
        <v>2094</v>
      </c>
      <c r="H759" s="1472">
        <v>43</v>
      </c>
      <c r="I759" s="1468"/>
      <c r="J759" s="1468">
        <v>0</v>
      </c>
      <c r="K759" s="1872"/>
      <c r="L759" s="1873"/>
      <c r="M759" s="1873"/>
      <c r="N759" s="1873"/>
      <c r="O759" s="1873"/>
      <c r="P759" s="1873"/>
      <c r="Q759" s="1873"/>
    </row>
    <row r="760" spans="2:17" ht="30.75" customHeight="1">
      <c r="B760" s="1873">
        <v>756</v>
      </c>
      <c r="C760" s="1473" t="s">
        <v>1903</v>
      </c>
      <c r="D760" s="1473" t="s">
        <v>1904</v>
      </c>
      <c r="E760" s="381" t="s">
        <v>1905</v>
      </c>
      <c r="F760" s="1873">
        <v>10</v>
      </c>
      <c r="G760" s="1875" t="s">
        <v>2094</v>
      </c>
      <c r="H760" s="395" t="s">
        <v>1906</v>
      </c>
      <c r="I760" s="1468"/>
      <c r="J760" s="1468">
        <v>3.59</v>
      </c>
      <c r="K760" s="1872"/>
      <c r="L760" s="1873"/>
      <c r="M760" s="1873"/>
      <c r="N760" s="1873"/>
      <c r="O760" s="1873"/>
      <c r="P760" s="1873"/>
      <c r="Q760" s="1873"/>
    </row>
    <row r="761" spans="2:17" ht="30.75" customHeight="1">
      <c r="B761" s="1873">
        <v>757</v>
      </c>
      <c r="C761" s="380" t="s">
        <v>1907</v>
      </c>
      <c r="D761" s="1473" t="s">
        <v>1904</v>
      </c>
      <c r="E761" s="381" t="s">
        <v>1340</v>
      </c>
      <c r="F761" s="1873">
        <v>10</v>
      </c>
      <c r="G761" s="1875" t="s">
        <v>2094</v>
      </c>
      <c r="H761" s="395">
        <v>12</v>
      </c>
      <c r="I761" s="1468"/>
      <c r="J761" s="1468">
        <v>0</v>
      </c>
      <c r="K761" s="1872"/>
      <c r="L761" s="1873"/>
      <c r="M761" s="1873"/>
      <c r="N761" s="1873"/>
      <c r="O761" s="1873"/>
      <c r="P761" s="1873"/>
      <c r="Q761" s="1873"/>
    </row>
    <row r="762" spans="2:17" ht="94.5">
      <c r="B762" s="1873">
        <v>758</v>
      </c>
      <c r="C762" s="1517" t="s">
        <v>1891</v>
      </c>
      <c r="D762" s="1473" t="s">
        <v>1880</v>
      </c>
      <c r="E762" s="381" t="s">
        <v>1332</v>
      </c>
      <c r="F762" s="1873">
        <v>10</v>
      </c>
      <c r="G762" s="1875" t="s">
        <v>2094</v>
      </c>
      <c r="H762" s="395">
        <v>17</v>
      </c>
      <c r="I762" s="1468"/>
      <c r="J762" s="1468">
        <v>0</v>
      </c>
      <c r="K762" s="1872"/>
      <c r="L762" s="1873"/>
      <c r="M762" s="1515" t="s">
        <v>2441</v>
      </c>
      <c r="N762" s="1515" t="s">
        <v>1246</v>
      </c>
      <c r="O762" s="1515">
        <v>412.08300000000003</v>
      </c>
      <c r="P762" s="1515">
        <v>4.9000000000000004</v>
      </c>
      <c r="Q762" s="1521">
        <v>0</v>
      </c>
    </row>
    <row r="763" spans="2:17" ht="30.75" customHeight="1">
      <c r="B763" s="1873">
        <v>759</v>
      </c>
      <c r="C763" s="380" t="s">
        <v>1908</v>
      </c>
      <c r="D763" s="380" t="s">
        <v>1909</v>
      </c>
      <c r="E763" s="381" t="s">
        <v>1309</v>
      </c>
      <c r="F763" s="1873">
        <v>10</v>
      </c>
      <c r="G763" s="1875" t="s">
        <v>2094</v>
      </c>
      <c r="H763" s="1472"/>
      <c r="I763" s="1468"/>
      <c r="J763" s="1468">
        <v>0</v>
      </c>
      <c r="K763" s="1872"/>
      <c r="L763" s="1873"/>
      <c r="M763" s="1873"/>
      <c r="N763" s="1512"/>
      <c r="O763" s="1873"/>
      <c r="P763" s="1873"/>
      <c r="Q763" s="1873"/>
    </row>
    <row r="764" spans="2:17" ht="30.75" customHeight="1">
      <c r="B764" s="1873">
        <v>760</v>
      </c>
      <c r="C764" s="380" t="s">
        <v>1910</v>
      </c>
      <c r="D764" s="380" t="s">
        <v>1737</v>
      </c>
      <c r="E764" s="381" t="s">
        <v>1865</v>
      </c>
      <c r="F764" s="1873">
        <v>10</v>
      </c>
      <c r="G764" s="1875" t="s">
        <v>2094</v>
      </c>
      <c r="H764" s="395"/>
      <c r="I764" s="1468"/>
      <c r="J764" s="1468">
        <v>0</v>
      </c>
      <c r="K764" s="1872"/>
      <c r="L764" s="1873"/>
      <c r="M764" s="1873"/>
      <c r="N764" s="1873"/>
      <c r="O764" s="1873"/>
      <c r="P764" s="1873"/>
      <c r="Q764" s="1873"/>
    </row>
    <row r="765" spans="2:17" ht="30.75" customHeight="1">
      <c r="B765" s="1873">
        <v>761</v>
      </c>
      <c r="C765" s="380" t="s">
        <v>1911</v>
      </c>
      <c r="D765" s="380" t="s">
        <v>1737</v>
      </c>
      <c r="E765" s="381" t="s">
        <v>1317</v>
      </c>
      <c r="F765" s="1873">
        <v>10</v>
      </c>
      <c r="G765" s="1875" t="s">
        <v>2094</v>
      </c>
      <c r="H765" s="395"/>
      <c r="I765" s="1468"/>
      <c r="J765" s="1468">
        <v>0</v>
      </c>
      <c r="K765" s="1872"/>
      <c r="L765" s="1873"/>
      <c r="M765" s="1873"/>
      <c r="N765" s="1873"/>
      <c r="O765" s="1873"/>
      <c r="P765" s="1873"/>
      <c r="Q765" s="1873"/>
    </row>
    <row r="766" spans="2:17" ht="30.75" customHeight="1">
      <c r="B766" s="1873">
        <v>762</v>
      </c>
      <c r="C766" s="380" t="s">
        <v>1912</v>
      </c>
      <c r="D766" s="380" t="s">
        <v>1269</v>
      </c>
      <c r="E766" s="381" t="s">
        <v>1317</v>
      </c>
      <c r="F766" s="1873">
        <v>10</v>
      </c>
      <c r="G766" s="1875" t="s">
        <v>2094</v>
      </c>
      <c r="H766" s="395"/>
      <c r="I766" s="1468"/>
      <c r="J766" s="1468">
        <v>0</v>
      </c>
      <c r="K766" s="1872"/>
      <c r="L766" s="1873"/>
      <c r="M766" s="1873"/>
      <c r="N766" s="1873"/>
      <c r="O766" s="1873"/>
      <c r="P766" s="1873"/>
      <c r="Q766" s="1873"/>
    </row>
    <row r="767" spans="2:17" ht="30.75" customHeight="1">
      <c r="B767" s="1873">
        <v>763</v>
      </c>
      <c r="C767" s="380" t="s">
        <v>1913</v>
      </c>
      <c r="D767" s="380" t="s">
        <v>1269</v>
      </c>
      <c r="E767" s="381" t="s">
        <v>1905</v>
      </c>
      <c r="F767" s="1873">
        <v>10</v>
      </c>
      <c r="G767" s="1875" t="s">
        <v>2094</v>
      </c>
      <c r="H767" s="395"/>
      <c r="I767" s="1468"/>
      <c r="J767" s="1468">
        <v>0</v>
      </c>
      <c r="K767" s="1872"/>
      <c r="L767" s="1873"/>
      <c r="M767" s="1873"/>
      <c r="N767" s="1873"/>
      <c r="O767" s="1873"/>
      <c r="P767" s="1873"/>
      <c r="Q767" s="1873"/>
    </row>
    <row r="768" spans="2:17" ht="30.75" customHeight="1">
      <c r="B768" s="1873">
        <v>764</v>
      </c>
      <c r="C768" s="380" t="s">
        <v>1350</v>
      </c>
      <c r="D768" s="380" t="s">
        <v>1269</v>
      </c>
      <c r="E768" s="381" t="s">
        <v>1317</v>
      </c>
      <c r="F768" s="1873">
        <v>10</v>
      </c>
      <c r="G768" s="1875" t="s">
        <v>2094</v>
      </c>
      <c r="H768" s="395"/>
      <c r="I768" s="1468"/>
      <c r="J768" s="1468">
        <v>0</v>
      </c>
      <c r="K768" s="1872"/>
      <c r="L768" s="1873"/>
      <c r="M768" s="1873"/>
      <c r="N768" s="1873"/>
      <c r="O768" s="1873"/>
      <c r="P768" s="1873"/>
      <c r="Q768" s="1873"/>
    </row>
    <row r="769" spans="2:17" ht="30.75" customHeight="1">
      <c r="B769" s="1873">
        <v>765</v>
      </c>
      <c r="C769" s="380" t="s">
        <v>1914</v>
      </c>
      <c r="D769" s="380" t="s">
        <v>1269</v>
      </c>
      <c r="E769" s="381" t="s">
        <v>1314</v>
      </c>
      <c r="F769" s="1873">
        <v>10</v>
      </c>
      <c r="G769" s="1875" t="s">
        <v>2094</v>
      </c>
      <c r="H769" s="395"/>
      <c r="I769" s="1468"/>
      <c r="J769" s="1468">
        <v>0</v>
      </c>
      <c r="K769" s="1872"/>
      <c r="L769" s="1873"/>
      <c r="M769" s="1873"/>
      <c r="N769" s="1873"/>
      <c r="O769" s="1873"/>
      <c r="P769" s="1873"/>
      <c r="Q769" s="1873"/>
    </row>
    <row r="770" spans="2:17" ht="30.75" customHeight="1">
      <c r="B770" s="1873">
        <v>766</v>
      </c>
      <c r="C770" s="1883" t="s">
        <v>1326</v>
      </c>
      <c r="D770" s="1884" t="s">
        <v>1597</v>
      </c>
      <c r="E770" s="1886" t="s">
        <v>1668</v>
      </c>
      <c r="F770" s="1873">
        <v>10</v>
      </c>
      <c r="G770" s="1875" t="s">
        <v>2094</v>
      </c>
      <c r="H770" s="1882">
        <v>17</v>
      </c>
      <c r="I770" s="1468"/>
      <c r="J770" s="1468">
        <v>0</v>
      </c>
      <c r="K770" s="1872"/>
      <c r="L770" s="1873"/>
      <c r="M770" s="1873"/>
      <c r="N770" s="1873"/>
      <c r="O770" s="1873"/>
      <c r="P770" s="1873"/>
      <c r="Q770" s="1873"/>
    </row>
    <row r="771" spans="2:17" ht="30.75" customHeight="1">
      <c r="B771" s="1873">
        <v>767</v>
      </c>
      <c r="C771" s="1883" t="s">
        <v>1365</v>
      </c>
      <c r="D771" s="1884" t="s">
        <v>1915</v>
      </c>
      <c r="E771" s="1886" t="s">
        <v>1337</v>
      </c>
      <c r="F771" s="1873">
        <v>10</v>
      </c>
      <c r="G771" s="1875" t="s">
        <v>2094</v>
      </c>
      <c r="H771" s="1882">
        <v>17</v>
      </c>
      <c r="I771" s="1468"/>
      <c r="J771" s="1468">
        <v>0</v>
      </c>
      <c r="K771" s="1872"/>
      <c r="L771" s="1873"/>
      <c r="M771" s="1873"/>
      <c r="N771" s="1873"/>
      <c r="O771" s="1873"/>
      <c r="P771" s="1873"/>
      <c r="Q771" s="1873"/>
    </row>
    <row r="772" spans="2:17" ht="30.75" customHeight="1">
      <c r="B772" s="1873">
        <v>768</v>
      </c>
      <c r="C772" s="1883" t="s">
        <v>1365</v>
      </c>
      <c r="D772" s="1884" t="s">
        <v>1915</v>
      </c>
      <c r="E772" s="1886" t="s">
        <v>1337</v>
      </c>
      <c r="F772" s="1873">
        <v>10</v>
      </c>
      <c r="G772" s="1875" t="s">
        <v>2094</v>
      </c>
      <c r="H772" s="1882">
        <v>17</v>
      </c>
      <c r="I772" s="1468"/>
      <c r="J772" s="1468">
        <v>0.26</v>
      </c>
      <c r="K772" s="1872"/>
      <c r="L772" s="1873"/>
      <c r="M772" s="1873"/>
      <c r="N772" s="1873"/>
      <c r="O772" s="1873"/>
      <c r="P772" s="1873"/>
      <c r="Q772" s="1873"/>
    </row>
    <row r="773" spans="2:17" ht="30.75" customHeight="1">
      <c r="B773" s="1873">
        <v>769</v>
      </c>
      <c r="C773" s="1883" t="s">
        <v>1916</v>
      </c>
      <c r="D773" s="1884" t="s">
        <v>1915</v>
      </c>
      <c r="E773" s="1886" t="s">
        <v>1371</v>
      </c>
      <c r="F773" s="1873">
        <v>10</v>
      </c>
      <c r="G773" s="1875" t="s">
        <v>2094</v>
      </c>
      <c r="H773" s="1882">
        <v>19</v>
      </c>
      <c r="I773" s="1468"/>
      <c r="J773" s="1468">
        <v>4.2</v>
      </c>
      <c r="K773" s="1872"/>
      <c r="L773" s="1873"/>
      <c r="M773" s="1873"/>
      <c r="N773" s="1873"/>
      <c r="O773" s="1873"/>
      <c r="P773" s="1873"/>
      <c r="Q773" s="1873"/>
    </row>
    <row r="774" spans="2:17" ht="30.75" customHeight="1">
      <c r="B774" s="1873">
        <v>770</v>
      </c>
      <c r="C774" s="1883" t="s">
        <v>1433</v>
      </c>
      <c r="D774" s="1884" t="s">
        <v>1917</v>
      </c>
      <c r="E774" s="1886" t="s">
        <v>1668</v>
      </c>
      <c r="F774" s="1873">
        <v>10</v>
      </c>
      <c r="G774" s="1875" t="s">
        <v>2094</v>
      </c>
      <c r="H774" s="1882">
        <v>17</v>
      </c>
      <c r="I774" s="1468"/>
      <c r="J774" s="1468"/>
      <c r="K774" s="1872"/>
      <c r="L774" s="1873"/>
      <c r="M774" s="1873"/>
      <c r="N774" s="1873"/>
      <c r="O774" s="1873"/>
      <c r="P774" s="1873"/>
      <c r="Q774" s="1873"/>
    </row>
    <row r="775" spans="2:17" ht="30.75" customHeight="1">
      <c r="B775" s="1873">
        <v>771</v>
      </c>
      <c r="C775" s="1883" t="s">
        <v>1918</v>
      </c>
      <c r="D775" s="1884" t="s">
        <v>1919</v>
      </c>
      <c r="E775" s="1886" t="s">
        <v>1771</v>
      </c>
      <c r="F775" s="1873">
        <v>10</v>
      </c>
      <c r="G775" s="1875" t="s">
        <v>2094</v>
      </c>
      <c r="H775" s="1882">
        <v>16</v>
      </c>
      <c r="I775" s="1468"/>
      <c r="J775" s="1468"/>
      <c r="K775" s="1872"/>
      <c r="L775" s="1873"/>
      <c r="M775" s="1873"/>
      <c r="N775" s="1873"/>
      <c r="O775" s="1873"/>
      <c r="P775" s="1873"/>
      <c r="Q775" s="1873"/>
    </row>
    <row r="776" spans="2:17" ht="30.75" customHeight="1">
      <c r="B776" s="1873">
        <v>772</v>
      </c>
      <c r="C776" s="1883" t="s">
        <v>1920</v>
      </c>
      <c r="D776" s="1884" t="s">
        <v>1737</v>
      </c>
      <c r="E776" s="1886" t="s">
        <v>1330</v>
      </c>
      <c r="F776" s="1873">
        <v>10</v>
      </c>
      <c r="G776" s="1875" t="s">
        <v>2094</v>
      </c>
      <c r="H776" s="1882"/>
      <c r="I776" s="1468"/>
      <c r="J776" s="1468"/>
      <c r="K776" s="1872"/>
      <c r="L776" s="1873"/>
      <c r="M776" s="1873"/>
      <c r="N776" s="1873"/>
      <c r="O776" s="1873"/>
      <c r="P776" s="1873"/>
      <c r="Q776" s="1873"/>
    </row>
    <row r="777" spans="2:17" ht="30.75" customHeight="1">
      <c r="B777" s="1873">
        <v>773</v>
      </c>
      <c r="C777" s="1883" t="s">
        <v>1921</v>
      </c>
      <c r="D777" s="1884" t="s">
        <v>1737</v>
      </c>
      <c r="E777" s="1886" t="s">
        <v>1922</v>
      </c>
      <c r="F777" s="1873">
        <v>10</v>
      </c>
      <c r="G777" s="1875" t="s">
        <v>2094</v>
      </c>
      <c r="H777" s="1882"/>
      <c r="I777" s="1468"/>
      <c r="J777" s="1468"/>
      <c r="K777" s="1872"/>
      <c r="L777" s="1873"/>
      <c r="M777" s="1873"/>
      <c r="N777" s="1873"/>
      <c r="O777" s="1873"/>
      <c r="P777" s="1873"/>
      <c r="Q777" s="1873"/>
    </row>
    <row r="778" spans="2:17" ht="30.75" customHeight="1">
      <c r="B778" s="1873">
        <v>774</v>
      </c>
      <c r="C778" s="1884" t="s">
        <v>1923</v>
      </c>
      <c r="D778" s="1884" t="s">
        <v>1597</v>
      </c>
      <c r="E778" s="1883">
        <v>2016</v>
      </c>
      <c r="F778" s="1873">
        <v>10</v>
      </c>
      <c r="G778" s="1875" t="s">
        <v>2094</v>
      </c>
      <c r="H778" s="1882">
        <v>39</v>
      </c>
      <c r="I778" s="1468"/>
      <c r="J778" s="1468"/>
      <c r="K778" s="1872"/>
      <c r="L778" s="1873"/>
      <c r="M778" s="1873"/>
      <c r="N778" s="1873"/>
      <c r="O778" s="1873"/>
      <c r="P778" s="1873"/>
      <c r="Q778" s="1873"/>
    </row>
    <row r="779" spans="2:17" ht="47.25">
      <c r="B779" s="2013">
        <v>775</v>
      </c>
      <c r="C779" s="1883" t="s">
        <v>1539</v>
      </c>
      <c r="D779" s="1473" t="s">
        <v>1880</v>
      </c>
      <c r="E779" s="1885">
        <v>1998</v>
      </c>
      <c r="F779" s="2013">
        <v>10</v>
      </c>
      <c r="G779" s="2014" t="s">
        <v>2094</v>
      </c>
      <c r="H779" s="1882">
        <v>19</v>
      </c>
      <c r="I779" s="1468"/>
      <c r="J779" s="1468"/>
      <c r="K779" s="2015"/>
      <c r="L779" s="2013"/>
      <c r="M779" s="2013"/>
      <c r="N779" s="2013"/>
      <c r="O779" s="2013"/>
      <c r="P779" s="2013"/>
      <c r="Q779" s="1468"/>
    </row>
    <row r="780" spans="2:17" ht="30.75" customHeight="1">
      <c r="B780" s="1873">
        <v>776</v>
      </c>
      <c r="C780" s="383" t="s">
        <v>1924</v>
      </c>
      <c r="D780" s="1473" t="s">
        <v>1297</v>
      </c>
      <c r="E780" s="1885">
        <v>2016</v>
      </c>
      <c r="F780" s="1873">
        <v>10</v>
      </c>
      <c r="G780" s="1875" t="s">
        <v>2094</v>
      </c>
      <c r="H780" s="1882"/>
      <c r="I780" s="1468"/>
      <c r="J780" s="1468"/>
      <c r="K780" s="1872"/>
      <c r="L780" s="1873"/>
      <c r="M780" s="1873"/>
      <c r="N780" s="1512"/>
      <c r="O780" s="1873"/>
      <c r="P780" s="1873"/>
      <c r="Q780" s="1873"/>
    </row>
    <row r="781" spans="2:17" ht="30.75" customHeight="1">
      <c r="B781" s="1873">
        <v>777</v>
      </c>
      <c r="C781" s="1883" t="s">
        <v>1604</v>
      </c>
      <c r="D781" s="1884" t="s">
        <v>1362</v>
      </c>
      <c r="E781" s="1883">
        <v>2013</v>
      </c>
      <c r="F781" s="1873">
        <v>10</v>
      </c>
      <c r="G781" s="1875" t="s">
        <v>2094</v>
      </c>
      <c r="H781" s="1882">
        <v>12</v>
      </c>
      <c r="I781" s="1468"/>
      <c r="J781" s="1468"/>
      <c r="K781" s="1872"/>
      <c r="L781" s="1873"/>
      <c r="M781" s="1873"/>
      <c r="N781" s="1873"/>
      <c r="O781" s="1873"/>
      <c r="P781" s="1873"/>
      <c r="Q781" s="1873"/>
    </row>
    <row r="782" spans="2:17" ht="30.75" customHeight="1">
      <c r="B782" s="1873">
        <v>778</v>
      </c>
      <c r="C782" s="1873" t="s">
        <v>1925</v>
      </c>
      <c r="D782" s="1873" t="s">
        <v>1462</v>
      </c>
      <c r="E782" s="1873">
        <v>2005</v>
      </c>
      <c r="F782" s="1873">
        <v>10</v>
      </c>
      <c r="G782" s="1875" t="s">
        <v>1926</v>
      </c>
      <c r="H782" s="1488"/>
      <c r="I782" s="1468"/>
      <c r="J782" s="1468"/>
      <c r="K782" s="1872"/>
      <c r="L782" s="1873"/>
      <c r="M782" s="1873"/>
      <c r="N782" s="1873"/>
      <c r="O782" s="1873"/>
      <c r="P782" s="1873"/>
      <c r="Q782" s="1873"/>
    </row>
    <row r="783" spans="2:17" ht="30.75" customHeight="1">
      <c r="B783" s="1873">
        <v>779</v>
      </c>
      <c r="C783" s="1873" t="s">
        <v>1927</v>
      </c>
      <c r="D783" s="1873" t="s">
        <v>1515</v>
      </c>
      <c r="E783" s="1873" t="s">
        <v>1675</v>
      </c>
      <c r="F783" s="1873">
        <v>10</v>
      </c>
      <c r="G783" s="1875" t="s">
        <v>1926</v>
      </c>
      <c r="H783" s="1488"/>
      <c r="I783" s="1468"/>
      <c r="J783" s="1468"/>
      <c r="K783" s="1872"/>
      <c r="L783" s="1873"/>
      <c r="M783" s="1873"/>
      <c r="N783" s="1873"/>
      <c r="O783" s="1873"/>
      <c r="P783" s="1873"/>
      <c r="Q783" s="1873"/>
    </row>
    <row r="784" spans="2:17" ht="30.75" customHeight="1">
      <c r="B784" s="1873">
        <v>780</v>
      </c>
      <c r="C784" s="1873" t="s">
        <v>1927</v>
      </c>
      <c r="D784" s="1873" t="s">
        <v>1515</v>
      </c>
      <c r="E784" s="1873" t="s">
        <v>1675</v>
      </c>
      <c r="F784" s="1873">
        <v>10</v>
      </c>
      <c r="G784" s="1875" t="s">
        <v>1926</v>
      </c>
      <c r="H784" s="1488"/>
      <c r="I784" s="1468"/>
      <c r="J784" s="1468"/>
      <c r="K784" s="1872"/>
      <c r="L784" s="1873"/>
      <c r="M784" s="1873"/>
      <c r="N784" s="1873"/>
      <c r="O784" s="1873"/>
      <c r="P784" s="1873"/>
      <c r="Q784" s="1873"/>
    </row>
    <row r="785" spans="2:17" ht="30.75" customHeight="1">
      <c r="B785" s="1873">
        <v>781</v>
      </c>
      <c r="C785" s="1873" t="s">
        <v>1515</v>
      </c>
      <c r="D785" s="1873" t="s">
        <v>1515</v>
      </c>
      <c r="E785" s="1873">
        <v>2016</v>
      </c>
      <c r="F785" s="1873">
        <v>10</v>
      </c>
      <c r="G785" s="1875" t="s">
        <v>1926</v>
      </c>
      <c r="H785" s="1488"/>
      <c r="I785" s="1468"/>
      <c r="J785" s="1468"/>
      <c r="K785" s="1872"/>
      <c r="L785" s="1873"/>
      <c r="M785" s="1873"/>
      <c r="N785" s="1873"/>
      <c r="O785" s="1873"/>
      <c r="P785" s="1873"/>
      <c r="Q785" s="1873"/>
    </row>
    <row r="791" spans="2:17" ht="15.75">
      <c r="B791" s="1500"/>
      <c r="C791" s="1501"/>
      <c r="D791" s="1501"/>
      <c r="E791" s="1501"/>
      <c r="F791" s="1501"/>
      <c r="G791" s="1502"/>
    </row>
    <row r="792" spans="2:17" ht="15.75">
      <c r="B792" s="1500"/>
      <c r="C792" s="1501"/>
      <c r="D792" s="1501"/>
      <c r="E792" s="1501"/>
      <c r="F792" s="1501"/>
      <c r="G792" s="1502"/>
    </row>
    <row r="793" spans="2:17" ht="15.75">
      <c r="B793" s="1500"/>
      <c r="C793" s="1501"/>
      <c r="D793" s="1501"/>
      <c r="E793" s="1501"/>
      <c r="F793" s="1501"/>
      <c r="G793" s="1502"/>
    </row>
    <row r="794" spans="2:17">
      <c r="B794" s="1500"/>
      <c r="C794" s="1500"/>
      <c r="D794" s="1506"/>
      <c r="E794" s="1500"/>
      <c r="F794" s="1500"/>
      <c r="G794" s="1507"/>
    </row>
  </sheetData>
  <autoFilter ref="A4:Q785"/>
  <mergeCells count="13">
    <mergeCell ref="M2:Q2"/>
    <mergeCell ref="B1:Q1"/>
    <mergeCell ref="A2:A3"/>
    <mergeCell ref="B2:B3"/>
    <mergeCell ref="C2:C3"/>
    <mergeCell ref="D2:D3"/>
    <mergeCell ref="E2:E3"/>
    <mergeCell ref="F2:F3"/>
    <mergeCell ref="G2:G3"/>
    <mergeCell ref="H2:H3"/>
    <mergeCell ref="I2:J2"/>
    <mergeCell ref="K2:K3"/>
    <mergeCell ref="L2:L3"/>
  </mergeCells>
  <printOptions horizontalCentered="1"/>
  <pageMargins left="0.35433070866141736" right="0" top="0.78740157480314965" bottom="0.39370078740157483" header="0" footer="0"/>
  <pageSetup paperSize="9" scale="56" fitToHeight="36"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721"/>
  <sheetViews>
    <sheetView view="pageBreakPreview" topLeftCell="A41" zoomScale="87" zoomScaleNormal="100" zoomScaleSheetLayoutView="87" workbookViewId="0">
      <selection activeCell="D46" sqref="D46"/>
    </sheetView>
  </sheetViews>
  <sheetFormatPr defaultRowHeight="15"/>
  <cols>
    <col min="1" max="1" width="5.5703125" style="375" customWidth="1"/>
    <col min="2" max="2" width="25" style="375" customWidth="1"/>
    <col min="3" max="3" width="30.5703125" style="375" customWidth="1"/>
    <col min="4" max="4" width="19" style="375" customWidth="1"/>
    <col min="5" max="5" width="20.7109375" style="375" customWidth="1"/>
    <col min="6" max="6" width="18.140625" style="375" customWidth="1"/>
    <col min="7" max="7" width="18.5703125" style="375" customWidth="1"/>
    <col min="8" max="8" width="24.7109375" style="375" customWidth="1"/>
    <col min="9" max="9" width="23.5703125" style="375" customWidth="1"/>
    <col min="10" max="10" width="22.5703125" style="375" bestFit="1" customWidth="1"/>
    <col min="11" max="16384" width="9.140625" style="375"/>
  </cols>
  <sheetData>
    <row r="1" spans="1:10" ht="39" customHeight="1">
      <c r="A1" s="2261" t="s">
        <v>1928</v>
      </c>
      <c r="B1" s="2261"/>
      <c r="C1" s="2261"/>
      <c r="D1" s="2261"/>
      <c r="E1" s="2261"/>
      <c r="F1" s="2261"/>
      <c r="G1" s="2261"/>
      <c r="H1" s="2261"/>
      <c r="I1" s="2261"/>
      <c r="J1" s="2261"/>
    </row>
    <row r="2" spans="1:10" ht="18.75" customHeight="1">
      <c r="A2" s="2262" t="s">
        <v>744</v>
      </c>
      <c r="B2" s="2262" t="s">
        <v>1929</v>
      </c>
      <c r="C2" s="2262" t="s">
        <v>1930</v>
      </c>
      <c r="D2" s="2262" t="s">
        <v>1931</v>
      </c>
      <c r="E2" s="2262" t="s">
        <v>1949</v>
      </c>
      <c r="F2" s="2262"/>
      <c r="G2" s="2262"/>
      <c r="H2" s="2262"/>
      <c r="I2" s="2262"/>
      <c r="J2" s="2262" t="s">
        <v>1932</v>
      </c>
    </row>
    <row r="3" spans="1:10" s="376" customFormat="1" ht="82.5" customHeight="1">
      <c r="A3" s="2262"/>
      <c r="B3" s="2262"/>
      <c r="C3" s="2262"/>
      <c r="D3" s="2262"/>
      <c r="E3" s="1923" t="s">
        <v>1933</v>
      </c>
      <c r="F3" s="1923" t="s">
        <v>1934</v>
      </c>
      <c r="G3" s="1923" t="s">
        <v>1935</v>
      </c>
      <c r="H3" s="1923" t="s">
        <v>1936</v>
      </c>
      <c r="I3" s="1923" t="s">
        <v>1937</v>
      </c>
      <c r="J3" s="2262"/>
    </row>
    <row r="4" spans="1:10" s="376" customFormat="1" ht="22.5" customHeight="1">
      <c r="A4" s="1923">
        <v>1</v>
      </c>
      <c r="B4" s="1923">
        <v>2</v>
      </c>
      <c r="C4" s="1923">
        <v>3</v>
      </c>
      <c r="D4" s="1923">
        <v>4</v>
      </c>
      <c r="E4" s="1923">
        <v>5</v>
      </c>
      <c r="F4" s="1923">
        <v>6</v>
      </c>
      <c r="G4" s="1923">
        <v>7</v>
      </c>
      <c r="H4" s="1923">
        <v>8</v>
      </c>
      <c r="I4" s="1923" t="s">
        <v>1938</v>
      </c>
      <c r="J4" s="1923" t="s">
        <v>1939</v>
      </c>
    </row>
    <row r="5" spans="1:10" s="1527" customFormat="1" ht="63">
      <c r="A5" s="1323">
        <v>1</v>
      </c>
      <c r="B5" s="1524" t="s">
        <v>1530</v>
      </c>
      <c r="C5" s="1903" t="s">
        <v>2346</v>
      </c>
      <c r="D5" s="1904">
        <v>1872.24</v>
      </c>
      <c r="E5" s="1901">
        <v>120</v>
      </c>
      <c r="F5" s="1901">
        <v>60</v>
      </c>
      <c r="G5" s="1901">
        <v>30</v>
      </c>
      <c r="H5" s="1901">
        <v>50</v>
      </c>
      <c r="I5" s="1901">
        <f>E5+F5+G5+H5</f>
        <v>260</v>
      </c>
      <c r="J5" s="1528">
        <f>D5/I5</f>
        <v>7.2009230769230772</v>
      </c>
    </row>
    <row r="6" spans="1:10" s="377" customFormat="1" ht="47.25">
      <c r="A6" s="1323">
        <v>2</v>
      </c>
      <c r="B6" s="1515" t="s">
        <v>1434</v>
      </c>
      <c r="C6" s="1902" t="s">
        <v>2441</v>
      </c>
      <c r="D6" s="1521">
        <v>412.08300000000003</v>
      </c>
      <c r="E6" s="1901">
        <v>20</v>
      </c>
      <c r="F6" s="1901">
        <v>35</v>
      </c>
      <c r="G6" s="1901">
        <v>50</v>
      </c>
      <c r="H6" s="1901">
        <v>30</v>
      </c>
      <c r="I6" s="1901">
        <f t="shared" ref="I6:I52" si="0">E6+F6+G6+H6</f>
        <v>135</v>
      </c>
      <c r="J6" s="1528">
        <f t="shared" ref="J6:J52" si="1">D6/I6</f>
        <v>3.0524666666666667</v>
      </c>
    </row>
    <row r="7" spans="1:10" s="377" customFormat="1" ht="31.5" hidden="1">
      <c r="A7" s="1323">
        <v>3</v>
      </c>
      <c r="B7" s="1515"/>
      <c r="C7" s="1902" t="s">
        <v>2302</v>
      </c>
      <c r="D7" s="1521">
        <v>412.08300000000003</v>
      </c>
      <c r="E7" s="1901">
        <v>20</v>
      </c>
      <c r="F7" s="1901">
        <v>35</v>
      </c>
      <c r="G7" s="1901">
        <v>50</v>
      </c>
      <c r="H7" s="1901">
        <v>30</v>
      </c>
      <c r="I7" s="1901">
        <f t="shared" si="0"/>
        <v>135</v>
      </c>
      <c r="J7" s="1528">
        <f t="shared" si="1"/>
        <v>3.0524666666666667</v>
      </c>
    </row>
    <row r="8" spans="1:10" s="377" customFormat="1" ht="31.5" hidden="1">
      <c r="A8" s="1323">
        <v>4</v>
      </c>
      <c r="B8" s="1515"/>
      <c r="C8" s="1902" t="s">
        <v>2302</v>
      </c>
      <c r="D8" s="1521">
        <v>412.08300000000003</v>
      </c>
      <c r="E8" s="1901">
        <v>20</v>
      </c>
      <c r="F8" s="1901">
        <v>35</v>
      </c>
      <c r="G8" s="1901">
        <v>50</v>
      </c>
      <c r="H8" s="1901">
        <v>30</v>
      </c>
      <c r="I8" s="1901">
        <f t="shared" si="0"/>
        <v>135</v>
      </c>
      <c r="J8" s="1528">
        <f t="shared" si="1"/>
        <v>3.0524666666666667</v>
      </c>
    </row>
    <row r="9" spans="1:10" s="377" customFormat="1" ht="31.5" hidden="1">
      <c r="A9" s="1323">
        <v>5</v>
      </c>
      <c r="B9" s="1515"/>
      <c r="C9" s="1902" t="s">
        <v>2302</v>
      </c>
      <c r="D9" s="1521">
        <v>412.08300000000003</v>
      </c>
      <c r="E9" s="1901">
        <v>20</v>
      </c>
      <c r="F9" s="1901">
        <v>35</v>
      </c>
      <c r="G9" s="1901">
        <v>50</v>
      </c>
      <c r="H9" s="1901">
        <v>30</v>
      </c>
      <c r="I9" s="1901">
        <f t="shared" si="0"/>
        <v>135</v>
      </c>
      <c r="J9" s="1528">
        <f t="shared" si="1"/>
        <v>3.0524666666666667</v>
      </c>
    </row>
    <row r="10" spans="1:10" s="377" customFormat="1" ht="31.5" hidden="1">
      <c r="A10" s="1323">
        <v>6</v>
      </c>
      <c r="B10" s="1515"/>
      <c r="C10" s="1902" t="s">
        <v>2302</v>
      </c>
      <c r="D10" s="1521">
        <v>412.08300000000003</v>
      </c>
      <c r="E10" s="1901">
        <v>20</v>
      </c>
      <c r="F10" s="1901">
        <v>35</v>
      </c>
      <c r="G10" s="1901">
        <v>50</v>
      </c>
      <c r="H10" s="1901">
        <v>30</v>
      </c>
      <c r="I10" s="1901">
        <f t="shared" si="0"/>
        <v>135</v>
      </c>
      <c r="J10" s="1528">
        <f t="shared" si="1"/>
        <v>3.0524666666666667</v>
      </c>
    </row>
    <row r="11" spans="1:10" s="377" customFormat="1" ht="31.5" hidden="1">
      <c r="A11" s="1323">
        <v>7</v>
      </c>
      <c r="B11" s="1515"/>
      <c r="C11" s="1902" t="s">
        <v>2302</v>
      </c>
      <c r="D11" s="1521">
        <v>412.08300000000003</v>
      </c>
      <c r="E11" s="1901">
        <v>20</v>
      </c>
      <c r="F11" s="1901">
        <v>35</v>
      </c>
      <c r="G11" s="1901">
        <v>50</v>
      </c>
      <c r="H11" s="1901">
        <v>30</v>
      </c>
      <c r="I11" s="1901">
        <f t="shared" si="0"/>
        <v>135</v>
      </c>
      <c r="J11" s="1528">
        <f t="shared" si="1"/>
        <v>3.0524666666666667</v>
      </c>
    </row>
    <row r="12" spans="1:10" s="377" customFormat="1" ht="31.5" hidden="1">
      <c r="A12" s="1323">
        <v>8</v>
      </c>
      <c r="B12" s="1515"/>
      <c r="C12" s="1902" t="s">
        <v>2302</v>
      </c>
      <c r="D12" s="1521">
        <v>412.08300000000003</v>
      </c>
      <c r="E12" s="1901">
        <v>20</v>
      </c>
      <c r="F12" s="1901">
        <v>35</v>
      </c>
      <c r="G12" s="1901">
        <v>50</v>
      </c>
      <c r="H12" s="1901">
        <v>30</v>
      </c>
      <c r="I12" s="1901">
        <f t="shared" si="0"/>
        <v>135</v>
      </c>
      <c r="J12" s="1528">
        <f t="shared" si="1"/>
        <v>3.0524666666666667</v>
      </c>
    </row>
    <row r="13" spans="1:10" s="377" customFormat="1" ht="31.5" hidden="1">
      <c r="A13" s="1323">
        <v>9</v>
      </c>
      <c r="B13" s="1515"/>
      <c r="C13" s="1902" t="s">
        <v>2302</v>
      </c>
      <c r="D13" s="1521">
        <v>412.08300000000003</v>
      </c>
      <c r="E13" s="1901">
        <v>20</v>
      </c>
      <c r="F13" s="1901">
        <v>35</v>
      </c>
      <c r="G13" s="1901">
        <v>50</v>
      </c>
      <c r="H13" s="1901">
        <v>30</v>
      </c>
      <c r="I13" s="1901">
        <f t="shared" si="0"/>
        <v>135</v>
      </c>
      <c r="J13" s="1528">
        <f t="shared" si="1"/>
        <v>3.0524666666666667</v>
      </c>
    </row>
    <row r="14" spans="1:10" s="377" customFormat="1" ht="31.5" hidden="1">
      <c r="A14" s="1323">
        <v>10</v>
      </c>
      <c r="B14" s="1515"/>
      <c r="C14" s="1902" t="s">
        <v>2302</v>
      </c>
      <c r="D14" s="1521">
        <v>412.08300000000003</v>
      </c>
      <c r="E14" s="1901">
        <v>20</v>
      </c>
      <c r="F14" s="1901">
        <v>35</v>
      </c>
      <c r="G14" s="1901">
        <v>50</v>
      </c>
      <c r="H14" s="1901">
        <v>30</v>
      </c>
      <c r="I14" s="1901">
        <f t="shared" si="0"/>
        <v>135</v>
      </c>
      <c r="J14" s="1528">
        <f t="shared" si="1"/>
        <v>3.0524666666666667</v>
      </c>
    </row>
    <row r="15" spans="1:10" s="377" customFormat="1" ht="31.5" hidden="1">
      <c r="A15" s="1323">
        <v>11</v>
      </c>
      <c r="B15" s="1515"/>
      <c r="C15" s="1902" t="s">
        <v>2302</v>
      </c>
      <c r="D15" s="1521">
        <v>412.08300000000003</v>
      </c>
      <c r="E15" s="1901">
        <v>20</v>
      </c>
      <c r="F15" s="1901">
        <v>35</v>
      </c>
      <c r="G15" s="1901">
        <v>50</v>
      </c>
      <c r="H15" s="1901">
        <v>30</v>
      </c>
      <c r="I15" s="1901">
        <f t="shared" si="0"/>
        <v>135</v>
      </c>
      <c r="J15" s="1528">
        <f t="shared" si="1"/>
        <v>3.0524666666666667</v>
      </c>
    </row>
    <row r="16" spans="1:10" s="377" customFormat="1" ht="31.5" hidden="1">
      <c r="A16" s="1323">
        <v>12</v>
      </c>
      <c r="B16" s="1515"/>
      <c r="C16" s="1902" t="s">
        <v>2302</v>
      </c>
      <c r="D16" s="1521">
        <v>412.08300000000003</v>
      </c>
      <c r="E16" s="1901">
        <v>20</v>
      </c>
      <c r="F16" s="1901">
        <v>35</v>
      </c>
      <c r="G16" s="1901">
        <v>50</v>
      </c>
      <c r="H16" s="1901">
        <v>30</v>
      </c>
      <c r="I16" s="1901">
        <f t="shared" si="0"/>
        <v>135</v>
      </c>
      <c r="J16" s="1528">
        <f t="shared" si="1"/>
        <v>3.0524666666666667</v>
      </c>
    </row>
    <row r="17" spans="1:10" s="377" customFormat="1" ht="31.5" hidden="1">
      <c r="A17" s="1323">
        <v>13</v>
      </c>
      <c r="B17" s="1515"/>
      <c r="C17" s="1902" t="s">
        <v>2302</v>
      </c>
      <c r="D17" s="1521">
        <v>412.08300000000003</v>
      </c>
      <c r="E17" s="1901">
        <v>20</v>
      </c>
      <c r="F17" s="1901">
        <v>35</v>
      </c>
      <c r="G17" s="1901">
        <v>50</v>
      </c>
      <c r="H17" s="1901">
        <v>30</v>
      </c>
      <c r="I17" s="1901">
        <f t="shared" si="0"/>
        <v>135</v>
      </c>
      <c r="J17" s="1528">
        <f t="shared" si="1"/>
        <v>3.0524666666666667</v>
      </c>
    </row>
    <row r="18" spans="1:10" s="377" customFormat="1" ht="31.5" hidden="1">
      <c r="A18" s="1323">
        <v>14</v>
      </c>
      <c r="B18" s="1515"/>
      <c r="C18" s="1902" t="s">
        <v>2302</v>
      </c>
      <c r="D18" s="1521">
        <v>412.08300000000003</v>
      </c>
      <c r="E18" s="1901">
        <v>20</v>
      </c>
      <c r="F18" s="1901">
        <v>35</v>
      </c>
      <c r="G18" s="1901">
        <v>50</v>
      </c>
      <c r="H18" s="1901">
        <v>30</v>
      </c>
      <c r="I18" s="1901">
        <f t="shared" si="0"/>
        <v>135</v>
      </c>
      <c r="J18" s="1528">
        <f t="shared" si="1"/>
        <v>3.0524666666666667</v>
      </c>
    </row>
    <row r="19" spans="1:10" s="377" customFormat="1" ht="31.5" hidden="1">
      <c r="A19" s="1323">
        <v>15</v>
      </c>
      <c r="B19" s="1515"/>
      <c r="C19" s="1902" t="s">
        <v>2302</v>
      </c>
      <c r="D19" s="1521">
        <v>412.08300000000003</v>
      </c>
      <c r="E19" s="1901">
        <v>20</v>
      </c>
      <c r="F19" s="1901">
        <v>35</v>
      </c>
      <c r="G19" s="1901">
        <v>50</v>
      </c>
      <c r="H19" s="1901">
        <v>30</v>
      </c>
      <c r="I19" s="1901">
        <f t="shared" si="0"/>
        <v>135</v>
      </c>
      <c r="J19" s="1528">
        <f t="shared" si="1"/>
        <v>3.0524666666666667</v>
      </c>
    </row>
    <row r="20" spans="1:10" s="377" customFormat="1" ht="31.5" hidden="1">
      <c r="A20" s="1323">
        <v>16</v>
      </c>
      <c r="B20" s="1515"/>
      <c r="C20" s="1902" t="s">
        <v>2302</v>
      </c>
      <c r="D20" s="1521">
        <v>412.08300000000003</v>
      </c>
      <c r="E20" s="1901">
        <v>20</v>
      </c>
      <c r="F20" s="1901">
        <v>35</v>
      </c>
      <c r="G20" s="1901">
        <v>50</v>
      </c>
      <c r="H20" s="1901">
        <v>30</v>
      </c>
      <c r="I20" s="1901">
        <f t="shared" si="0"/>
        <v>135</v>
      </c>
      <c r="J20" s="1528">
        <f t="shared" si="1"/>
        <v>3.0524666666666667</v>
      </c>
    </row>
    <row r="21" spans="1:10" s="377" customFormat="1" ht="31.5" hidden="1">
      <c r="A21" s="1323">
        <v>17</v>
      </c>
      <c r="B21" s="1515"/>
      <c r="C21" s="1902" t="s">
        <v>2302</v>
      </c>
      <c r="D21" s="1521">
        <v>412.08300000000003</v>
      </c>
      <c r="E21" s="1901">
        <v>20</v>
      </c>
      <c r="F21" s="1901">
        <v>35</v>
      </c>
      <c r="G21" s="1901">
        <v>50</v>
      </c>
      <c r="H21" s="1901">
        <v>30</v>
      </c>
      <c r="I21" s="1901">
        <f t="shared" si="0"/>
        <v>135</v>
      </c>
      <c r="J21" s="1528">
        <f t="shared" si="1"/>
        <v>3.0524666666666667</v>
      </c>
    </row>
    <row r="22" spans="1:10" s="377" customFormat="1" ht="31.5" hidden="1">
      <c r="A22" s="1323">
        <v>18</v>
      </c>
      <c r="B22" s="1515"/>
      <c r="C22" s="1902" t="s">
        <v>2302</v>
      </c>
      <c r="D22" s="1521">
        <v>412.08300000000003</v>
      </c>
      <c r="E22" s="1901">
        <v>20</v>
      </c>
      <c r="F22" s="1901">
        <v>35</v>
      </c>
      <c r="G22" s="1901">
        <v>50</v>
      </c>
      <c r="H22" s="1901">
        <v>30</v>
      </c>
      <c r="I22" s="1901">
        <f t="shared" si="0"/>
        <v>135</v>
      </c>
      <c r="J22" s="1528">
        <f t="shared" si="1"/>
        <v>3.0524666666666667</v>
      </c>
    </row>
    <row r="23" spans="1:10" s="377" customFormat="1" ht="31.5" hidden="1">
      <c r="A23" s="1323">
        <v>19</v>
      </c>
      <c r="B23" s="1515"/>
      <c r="C23" s="1902" t="s">
        <v>2302</v>
      </c>
      <c r="D23" s="1521">
        <v>412.08300000000003</v>
      </c>
      <c r="E23" s="1901">
        <v>20</v>
      </c>
      <c r="F23" s="1901">
        <v>35</v>
      </c>
      <c r="G23" s="1901">
        <v>50</v>
      </c>
      <c r="H23" s="1901">
        <v>30</v>
      </c>
      <c r="I23" s="1901">
        <f t="shared" si="0"/>
        <v>135</v>
      </c>
      <c r="J23" s="1528">
        <f t="shared" si="1"/>
        <v>3.0524666666666667</v>
      </c>
    </row>
    <row r="24" spans="1:10" s="377" customFormat="1" ht="31.5" hidden="1">
      <c r="A24" s="1323">
        <v>20</v>
      </c>
      <c r="B24" s="1515"/>
      <c r="C24" s="1902" t="s">
        <v>2302</v>
      </c>
      <c r="D24" s="1521">
        <v>412.08300000000003</v>
      </c>
      <c r="E24" s="1901">
        <v>20</v>
      </c>
      <c r="F24" s="1901">
        <v>35</v>
      </c>
      <c r="G24" s="1901">
        <v>50</v>
      </c>
      <c r="H24" s="1901">
        <v>30</v>
      </c>
      <c r="I24" s="1901">
        <f t="shared" si="0"/>
        <v>135</v>
      </c>
      <c r="J24" s="1528">
        <f t="shared" si="1"/>
        <v>3.0524666666666667</v>
      </c>
    </row>
    <row r="25" spans="1:10" s="377" customFormat="1" ht="31.5" hidden="1">
      <c r="A25" s="1323">
        <v>21</v>
      </c>
      <c r="B25" s="1515"/>
      <c r="C25" s="1902" t="s">
        <v>2302</v>
      </c>
      <c r="D25" s="1521">
        <v>412.08300000000003</v>
      </c>
      <c r="E25" s="1901">
        <v>20</v>
      </c>
      <c r="F25" s="1901">
        <v>35</v>
      </c>
      <c r="G25" s="1901">
        <v>50</v>
      </c>
      <c r="H25" s="1901">
        <v>30</v>
      </c>
      <c r="I25" s="1901">
        <f t="shared" si="0"/>
        <v>135</v>
      </c>
      <c r="J25" s="1528">
        <f t="shared" si="1"/>
        <v>3.0524666666666667</v>
      </c>
    </row>
    <row r="26" spans="1:10" ht="31.5" hidden="1">
      <c r="A26" s="1323">
        <v>22</v>
      </c>
      <c r="B26" s="1323"/>
      <c r="C26" s="1902" t="s">
        <v>2302</v>
      </c>
      <c r="D26" s="1521">
        <v>412.08300000000003</v>
      </c>
      <c r="E26" s="1901">
        <v>20</v>
      </c>
      <c r="F26" s="1901">
        <v>35</v>
      </c>
      <c r="G26" s="1901">
        <v>50</v>
      </c>
      <c r="H26" s="1901">
        <v>30</v>
      </c>
      <c r="I26" s="1901">
        <f t="shared" si="0"/>
        <v>135</v>
      </c>
      <c r="J26" s="1528">
        <f t="shared" si="1"/>
        <v>3.0524666666666667</v>
      </c>
    </row>
    <row r="27" spans="1:10" ht="31.5" hidden="1">
      <c r="A27" s="1323">
        <v>23</v>
      </c>
      <c r="B27" s="1323"/>
      <c r="C27" s="1902" t="s">
        <v>2302</v>
      </c>
      <c r="D27" s="1521">
        <v>412.08300000000003</v>
      </c>
      <c r="E27" s="1901">
        <v>20</v>
      </c>
      <c r="F27" s="1901">
        <v>35</v>
      </c>
      <c r="G27" s="1901">
        <v>50</v>
      </c>
      <c r="H27" s="1901">
        <v>30</v>
      </c>
      <c r="I27" s="1901">
        <f t="shared" si="0"/>
        <v>135</v>
      </c>
      <c r="J27" s="1528">
        <f t="shared" si="1"/>
        <v>3.0524666666666667</v>
      </c>
    </row>
    <row r="28" spans="1:10" ht="31.5" hidden="1">
      <c r="A28" s="1323">
        <v>24</v>
      </c>
      <c r="B28" s="1323"/>
      <c r="C28" s="1902" t="s">
        <v>2302</v>
      </c>
      <c r="D28" s="1521">
        <v>412.08300000000003</v>
      </c>
      <c r="E28" s="1901">
        <v>20</v>
      </c>
      <c r="F28" s="1901">
        <v>35</v>
      </c>
      <c r="G28" s="1901">
        <v>50</v>
      </c>
      <c r="H28" s="1901">
        <v>30</v>
      </c>
      <c r="I28" s="1901">
        <f t="shared" si="0"/>
        <v>135</v>
      </c>
      <c r="J28" s="1528">
        <f t="shared" si="1"/>
        <v>3.0524666666666667</v>
      </c>
    </row>
    <row r="29" spans="1:10" ht="31.5" hidden="1">
      <c r="A29" s="1323">
        <v>25</v>
      </c>
      <c r="B29" s="1323"/>
      <c r="C29" s="1902" t="s">
        <v>2302</v>
      </c>
      <c r="D29" s="1521">
        <v>412.08300000000003</v>
      </c>
      <c r="E29" s="1901">
        <v>20</v>
      </c>
      <c r="F29" s="1901">
        <v>35</v>
      </c>
      <c r="G29" s="1901">
        <v>50</v>
      </c>
      <c r="H29" s="1901">
        <v>30</v>
      </c>
      <c r="I29" s="1901">
        <f t="shared" si="0"/>
        <v>135</v>
      </c>
      <c r="J29" s="1528">
        <f t="shared" si="1"/>
        <v>3.0524666666666667</v>
      </c>
    </row>
    <row r="30" spans="1:10" ht="31.5" hidden="1">
      <c r="A30" s="1323">
        <v>26</v>
      </c>
      <c r="B30" s="1323"/>
      <c r="C30" s="1902" t="s">
        <v>2302</v>
      </c>
      <c r="D30" s="1521">
        <v>412.08300000000003</v>
      </c>
      <c r="E30" s="1901">
        <v>20</v>
      </c>
      <c r="F30" s="1901">
        <v>35</v>
      </c>
      <c r="G30" s="1901">
        <v>50</v>
      </c>
      <c r="H30" s="1901">
        <v>30</v>
      </c>
      <c r="I30" s="1901">
        <f t="shared" si="0"/>
        <v>135</v>
      </c>
      <c r="J30" s="1528">
        <f t="shared" si="1"/>
        <v>3.0524666666666667</v>
      </c>
    </row>
    <row r="31" spans="1:10" ht="31.5" hidden="1">
      <c r="A31" s="1323">
        <v>27</v>
      </c>
      <c r="B31" s="1323"/>
      <c r="C31" s="1902" t="s">
        <v>2302</v>
      </c>
      <c r="D31" s="1521">
        <v>412.08300000000003</v>
      </c>
      <c r="E31" s="1901">
        <v>20</v>
      </c>
      <c r="F31" s="1901">
        <v>35</v>
      </c>
      <c r="G31" s="1901">
        <v>50</v>
      </c>
      <c r="H31" s="1901">
        <v>30</v>
      </c>
      <c r="I31" s="1901">
        <f t="shared" si="0"/>
        <v>135</v>
      </c>
      <c r="J31" s="1528">
        <f t="shared" si="1"/>
        <v>3.0524666666666667</v>
      </c>
    </row>
    <row r="32" spans="1:10" ht="31.5" hidden="1">
      <c r="A32" s="1323">
        <v>28</v>
      </c>
      <c r="B32" s="1323"/>
      <c r="C32" s="1902" t="s">
        <v>2302</v>
      </c>
      <c r="D32" s="1521">
        <v>412.08300000000003</v>
      </c>
      <c r="E32" s="1901">
        <v>20</v>
      </c>
      <c r="F32" s="1901">
        <v>35</v>
      </c>
      <c r="G32" s="1901">
        <v>50</v>
      </c>
      <c r="H32" s="1901">
        <v>30</v>
      </c>
      <c r="I32" s="1901">
        <f t="shared" si="0"/>
        <v>135</v>
      </c>
      <c r="J32" s="1528">
        <f t="shared" si="1"/>
        <v>3.0524666666666667</v>
      </c>
    </row>
    <row r="33" spans="1:10" ht="31.5" hidden="1">
      <c r="A33" s="1323">
        <v>29</v>
      </c>
      <c r="B33" s="1323"/>
      <c r="C33" s="1902" t="s">
        <v>2302</v>
      </c>
      <c r="D33" s="1521">
        <v>412.08300000000003</v>
      </c>
      <c r="E33" s="1901">
        <v>20</v>
      </c>
      <c r="F33" s="1901">
        <v>35</v>
      </c>
      <c r="G33" s="1901">
        <v>50</v>
      </c>
      <c r="H33" s="1901">
        <v>30</v>
      </c>
      <c r="I33" s="1901">
        <f t="shared" si="0"/>
        <v>135</v>
      </c>
      <c r="J33" s="1528">
        <f t="shared" si="1"/>
        <v>3.0524666666666667</v>
      </c>
    </row>
    <row r="34" spans="1:10" ht="31.5" hidden="1">
      <c r="A34" s="1323">
        <v>30</v>
      </c>
      <c r="B34" s="1323"/>
      <c r="C34" s="1902" t="s">
        <v>2302</v>
      </c>
      <c r="D34" s="1521">
        <v>412.08300000000003</v>
      </c>
      <c r="E34" s="1901">
        <v>20</v>
      </c>
      <c r="F34" s="1901">
        <v>35</v>
      </c>
      <c r="G34" s="1901">
        <v>50</v>
      </c>
      <c r="H34" s="1901">
        <v>30</v>
      </c>
      <c r="I34" s="1901">
        <f t="shared" si="0"/>
        <v>135</v>
      </c>
      <c r="J34" s="1528">
        <f t="shared" si="1"/>
        <v>3.0524666666666667</v>
      </c>
    </row>
    <row r="35" spans="1:10" ht="47.25">
      <c r="A35" s="1323">
        <v>3</v>
      </c>
      <c r="B35" s="1323" t="s">
        <v>2344</v>
      </c>
      <c r="C35" s="1902" t="s">
        <v>2441</v>
      </c>
      <c r="D35" s="1521">
        <v>412.08300000000003</v>
      </c>
      <c r="E35" s="1901">
        <v>20</v>
      </c>
      <c r="F35" s="1901">
        <v>35</v>
      </c>
      <c r="G35" s="1901">
        <v>50</v>
      </c>
      <c r="H35" s="1901">
        <v>30</v>
      </c>
      <c r="I35" s="1901">
        <f t="shared" si="0"/>
        <v>135</v>
      </c>
      <c r="J35" s="1528">
        <f t="shared" si="1"/>
        <v>3.0524666666666667</v>
      </c>
    </row>
    <row r="36" spans="1:10" ht="47.25">
      <c r="A36" s="1323">
        <v>4</v>
      </c>
      <c r="B36" s="1323" t="s">
        <v>2345</v>
      </c>
      <c r="C36" s="1902" t="s">
        <v>2441</v>
      </c>
      <c r="D36" s="1521">
        <v>412.08300000000003</v>
      </c>
      <c r="E36" s="1901">
        <v>20</v>
      </c>
      <c r="F36" s="1901">
        <v>35</v>
      </c>
      <c r="G36" s="1901">
        <v>50</v>
      </c>
      <c r="H36" s="1901">
        <v>30</v>
      </c>
      <c r="I36" s="1901">
        <f t="shared" si="0"/>
        <v>135</v>
      </c>
      <c r="J36" s="1528">
        <f t="shared" si="1"/>
        <v>3.0524666666666667</v>
      </c>
    </row>
    <row r="37" spans="1:10" ht="47.25">
      <c r="A37" s="1323">
        <v>5</v>
      </c>
      <c r="B37" s="1323" t="s">
        <v>1361</v>
      </c>
      <c r="C37" s="1902" t="s">
        <v>2441</v>
      </c>
      <c r="D37" s="1521">
        <v>412.08300000000003</v>
      </c>
      <c r="E37" s="1901">
        <v>20</v>
      </c>
      <c r="F37" s="1901">
        <v>35</v>
      </c>
      <c r="G37" s="1901">
        <v>50</v>
      </c>
      <c r="H37" s="1901">
        <v>30</v>
      </c>
      <c r="I37" s="1901">
        <f t="shared" si="0"/>
        <v>135</v>
      </c>
      <c r="J37" s="1528">
        <f t="shared" si="1"/>
        <v>3.0524666666666667</v>
      </c>
    </row>
    <row r="38" spans="1:10" ht="47.25">
      <c r="A38" s="1323">
        <v>6</v>
      </c>
      <c r="B38" s="1323" t="s">
        <v>1478</v>
      </c>
      <c r="C38" s="1902" t="s">
        <v>2441</v>
      </c>
      <c r="D38" s="1521">
        <v>412.08300000000003</v>
      </c>
      <c r="E38" s="1901">
        <v>20</v>
      </c>
      <c r="F38" s="1901">
        <v>35</v>
      </c>
      <c r="G38" s="1901">
        <v>50</v>
      </c>
      <c r="H38" s="1901">
        <v>30</v>
      </c>
      <c r="I38" s="1901">
        <f t="shared" si="0"/>
        <v>135</v>
      </c>
      <c r="J38" s="1528">
        <f t="shared" si="1"/>
        <v>3.0524666666666667</v>
      </c>
    </row>
    <row r="39" spans="1:10" ht="47.25">
      <c r="A39" s="1323">
        <v>7</v>
      </c>
      <c r="B39" s="1323" t="s">
        <v>1434</v>
      </c>
      <c r="C39" s="1902" t="s">
        <v>2441</v>
      </c>
      <c r="D39" s="1521">
        <v>412.08300000000003</v>
      </c>
      <c r="E39" s="1901">
        <v>20</v>
      </c>
      <c r="F39" s="1901">
        <v>35</v>
      </c>
      <c r="G39" s="1901">
        <v>50</v>
      </c>
      <c r="H39" s="1901">
        <v>30</v>
      </c>
      <c r="I39" s="1901">
        <f t="shared" si="0"/>
        <v>135</v>
      </c>
      <c r="J39" s="1528">
        <f t="shared" si="1"/>
        <v>3.0524666666666667</v>
      </c>
    </row>
    <row r="40" spans="1:10" ht="47.25">
      <c r="A40" s="1323">
        <v>8</v>
      </c>
      <c r="B40" s="1323" t="s">
        <v>1326</v>
      </c>
      <c r="C40" s="1902" t="s">
        <v>2441</v>
      </c>
      <c r="D40" s="1521">
        <v>412.08300000000003</v>
      </c>
      <c r="E40" s="1901">
        <v>20</v>
      </c>
      <c r="F40" s="1901">
        <v>35</v>
      </c>
      <c r="G40" s="1901">
        <v>50</v>
      </c>
      <c r="H40" s="1901">
        <v>30</v>
      </c>
      <c r="I40" s="1901">
        <f t="shared" si="0"/>
        <v>135</v>
      </c>
      <c r="J40" s="1528">
        <f t="shared" si="1"/>
        <v>3.0524666666666667</v>
      </c>
    </row>
    <row r="41" spans="1:10" ht="47.25">
      <c r="A41" s="1323">
        <v>9</v>
      </c>
      <c r="B41" s="1323" t="s">
        <v>1339</v>
      </c>
      <c r="C41" s="1902" t="s">
        <v>2441</v>
      </c>
      <c r="D41" s="1521">
        <v>412.08300000000003</v>
      </c>
      <c r="E41" s="1901">
        <v>20</v>
      </c>
      <c r="F41" s="1901">
        <v>35</v>
      </c>
      <c r="G41" s="1901">
        <v>50</v>
      </c>
      <c r="H41" s="1901">
        <v>30</v>
      </c>
      <c r="I41" s="1901">
        <f t="shared" si="0"/>
        <v>135</v>
      </c>
      <c r="J41" s="1528">
        <f t="shared" si="1"/>
        <v>3.0524666666666667</v>
      </c>
    </row>
    <row r="42" spans="1:10" ht="47.25">
      <c r="A42" s="1323">
        <v>10</v>
      </c>
      <c r="B42" s="1323" t="s">
        <v>2330</v>
      </c>
      <c r="C42" s="1902" t="s">
        <v>2441</v>
      </c>
      <c r="D42" s="1521">
        <v>412.08300000000003</v>
      </c>
      <c r="E42" s="1901">
        <v>20</v>
      </c>
      <c r="F42" s="1901">
        <v>35</v>
      </c>
      <c r="G42" s="1901">
        <v>50</v>
      </c>
      <c r="H42" s="1901">
        <v>30</v>
      </c>
      <c r="I42" s="1901">
        <f t="shared" si="0"/>
        <v>135</v>
      </c>
      <c r="J42" s="1528">
        <f t="shared" si="1"/>
        <v>3.0524666666666667</v>
      </c>
    </row>
    <row r="43" spans="1:10" ht="47.25">
      <c r="A43" s="1323">
        <v>11</v>
      </c>
      <c r="B43" s="1323" t="s">
        <v>1361</v>
      </c>
      <c r="C43" s="1902" t="s">
        <v>2441</v>
      </c>
      <c r="D43" s="1521">
        <v>412.08300000000003</v>
      </c>
      <c r="E43" s="1901">
        <v>20</v>
      </c>
      <c r="F43" s="1901">
        <v>35</v>
      </c>
      <c r="G43" s="1901">
        <v>50</v>
      </c>
      <c r="H43" s="1901">
        <v>30</v>
      </c>
      <c r="I43" s="1901">
        <f t="shared" si="0"/>
        <v>135</v>
      </c>
      <c r="J43" s="1528">
        <f t="shared" si="1"/>
        <v>3.0524666666666667</v>
      </c>
    </row>
    <row r="44" spans="1:10" ht="47.25">
      <c r="A44" s="1323">
        <v>12</v>
      </c>
      <c r="B44" s="1323" t="s">
        <v>1338</v>
      </c>
      <c r="C44" s="1902" t="s">
        <v>2441</v>
      </c>
      <c r="D44" s="1521">
        <v>412.08300000000003</v>
      </c>
      <c r="E44" s="1901">
        <v>20</v>
      </c>
      <c r="F44" s="1901">
        <v>35</v>
      </c>
      <c r="G44" s="1901">
        <v>50</v>
      </c>
      <c r="H44" s="1901">
        <v>30</v>
      </c>
      <c r="I44" s="1901">
        <f t="shared" si="0"/>
        <v>135</v>
      </c>
      <c r="J44" s="1528">
        <f t="shared" si="1"/>
        <v>3.0524666666666667</v>
      </c>
    </row>
    <row r="45" spans="1:10" ht="47.25">
      <c r="A45" s="1323">
        <v>13</v>
      </c>
      <c r="B45" s="1323" t="s">
        <v>1245</v>
      </c>
      <c r="C45" s="1902" t="s">
        <v>2441</v>
      </c>
      <c r="D45" s="1521">
        <v>412.08300000000003</v>
      </c>
      <c r="E45" s="1901">
        <v>20</v>
      </c>
      <c r="F45" s="1901">
        <v>35</v>
      </c>
      <c r="G45" s="1901">
        <v>50</v>
      </c>
      <c r="H45" s="1901">
        <v>30</v>
      </c>
      <c r="I45" s="1901">
        <f t="shared" si="0"/>
        <v>135</v>
      </c>
      <c r="J45" s="1528">
        <f t="shared" si="1"/>
        <v>3.0524666666666667</v>
      </c>
    </row>
    <row r="46" spans="1:10" ht="47.25">
      <c r="A46" s="1323">
        <v>14</v>
      </c>
      <c r="B46" s="1323" t="s">
        <v>1729</v>
      </c>
      <c r="C46" s="1902" t="s">
        <v>2441</v>
      </c>
      <c r="D46" s="1521">
        <v>412.08300000000003</v>
      </c>
      <c r="E46" s="1901">
        <v>20</v>
      </c>
      <c r="F46" s="1901">
        <v>35</v>
      </c>
      <c r="G46" s="1901">
        <v>50</v>
      </c>
      <c r="H46" s="1901">
        <v>30</v>
      </c>
      <c r="I46" s="1901">
        <f t="shared" si="0"/>
        <v>135</v>
      </c>
      <c r="J46" s="1528">
        <f t="shared" si="1"/>
        <v>3.0524666666666667</v>
      </c>
    </row>
    <row r="47" spans="1:10" ht="47.25">
      <c r="A47" s="1323">
        <v>15</v>
      </c>
      <c r="B47" s="1524" t="s">
        <v>1338</v>
      </c>
      <c r="C47" s="1902" t="s">
        <v>2441</v>
      </c>
      <c r="D47" s="1521">
        <v>412.08300000000003</v>
      </c>
      <c r="E47" s="1901">
        <v>20</v>
      </c>
      <c r="F47" s="1901">
        <v>35</v>
      </c>
      <c r="G47" s="1901">
        <v>50</v>
      </c>
      <c r="H47" s="1901">
        <v>30</v>
      </c>
      <c r="I47" s="1901">
        <f t="shared" si="0"/>
        <v>135</v>
      </c>
      <c r="J47" s="1528">
        <f t="shared" si="1"/>
        <v>3.0524666666666667</v>
      </c>
    </row>
    <row r="48" spans="1:10" ht="47.25">
      <c r="A48" s="1323">
        <v>16</v>
      </c>
      <c r="B48" s="1524" t="s">
        <v>1778</v>
      </c>
      <c r="C48" s="1902" t="s">
        <v>2441</v>
      </c>
      <c r="D48" s="1521">
        <v>412.08300000000003</v>
      </c>
      <c r="E48" s="1901">
        <v>20</v>
      </c>
      <c r="F48" s="1901">
        <v>35</v>
      </c>
      <c r="G48" s="1901">
        <v>50</v>
      </c>
      <c r="H48" s="1901">
        <v>30</v>
      </c>
      <c r="I48" s="1901">
        <f t="shared" si="0"/>
        <v>135</v>
      </c>
      <c r="J48" s="1528">
        <f t="shared" si="1"/>
        <v>3.0524666666666667</v>
      </c>
    </row>
    <row r="49" spans="1:17" ht="47.25">
      <c r="A49" s="1323">
        <v>17</v>
      </c>
      <c r="B49" s="1896" t="s">
        <v>1326</v>
      </c>
      <c r="C49" s="1902" t="s">
        <v>2441</v>
      </c>
      <c r="D49" s="1521">
        <v>412.08300000000003</v>
      </c>
      <c r="E49" s="1901">
        <v>20</v>
      </c>
      <c r="F49" s="1901">
        <v>35</v>
      </c>
      <c r="G49" s="1901">
        <v>50</v>
      </c>
      <c r="H49" s="1901">
        <v>30</v>
      </c>
      <c r="I49" s="1901">
        <f t="shared" si="0"/>
        <v>135</v>
      </c>
      <c r="J49" s="1528">
        <f t="shared" si="1"/>
        <v>3.0524666666666667</v>
      </c>
      <c r="M49" s="378"/>
      <c r="N49" s="378"/>
      <c r="O49" s="378"/>
      <c r="P49" s="378"/>
      <c r="Q49" s="378"/>
    </row>
    <row r="50" spans="1:17" ht="47.25">
      <c r="A50" s="1323">
        <v>18</v>
      </c>
      <c r="B50" s="1517" t="s">
        <v>1339</v>
      </c>
      <c r="C50" s="1902" t="s">
        <v>2441</v>
      </c>
      <c r="D50" s="1521">
        <v>412.08300000000003</v>
      </c>
      <c r="E50" s="1901">
        <v>20</v>
      </c>
      <c r="F50" s="1901">
        <v>35</v>
      </c>
      <c r="G50" s="1901">
        <v>50</v>
      </c>
      <c r="H50" s="1901">
        <v>30</v>
      </c>
      <c r="I50" s="1901">
        <f t="shared" si="0"/>
        <v>135</v>
      </c>
      <c r="J50" s="1528">
        <f t="shared" si="1"/>
        <v>3.0524666666666667</v>
      </c>
    </row>
    <row r="51" spans="1:17" ht="47.25">
      <c r="A51" s="1323">
        <v>19</v>
      </c>
      <c r="B51" s="1524" t="s">
        <v>1339</v>
      </c>
      <c r="C51" s="1902" t="s">
        <v>2441</v>
      </c>
      <c r="D51" s="1521">
        <v>412.08300000000003</v>
      </c>
      <c r="E51" s="1901">
        <v>20</v>
      </c>
      <c r="F51" s="1901">
        <v>35</v>
      </c>
      <c r="G51" s="1901">
        <v>50</v>
      </c>
      <c r="H51" s="1901">
        <v>30</v>
      </c>
      <c r="I51" s="1901">
        <f t="shared" si="0"/>
        <v>135</v>
      </c>
      <c r="J51" s="1528">
        <f t="shared" si="1"/>
        <v>3.0524666666666667</v>
      </c>
    </row>
    <row r="52" spans="1:17" ht="47.25">
      <c r="A52" s="1323">
        <v>20</v>
      </c>
      <c r="B52" s="1524" t="s">
        <v>1525</v>
      </c>
      <c r="C52" s="1902" t="s">
        <v>2441</v>
      </c>
      <c r="D52" s="1521">
        <v>412.08300000000003</v>
      </c>
      <c r="E52" s="1901">
        <v>20</v>
      </c>
      <c r="F52" s="1901">
        <v>35</v>
      </c>
      <c r="G52" s="1901">
        <v>50</v>
      </c>
      <c r="H52" s="1901">
        <v>30</v>
      </c>
      <c r="I52" s="1901">
        <f t="shared" si="0"/>
        <v>135</v>
      </c>
      <c r="J52" s="1528">
        <f t="shared" si="1"/>
        <v>3.0524666666666667</v>
      </c>
    </row>
    <row r="53" spans="1:17">
      <c r="M53" s="378"/>
      <c r="N53" s="378"/>
      <c r="O53" s="378"/>
      <c r="P53" s="378"/>
      <c r="Q53" s="378"/>
    </row>
    <row r="132" spans="13:17">
      <c r="M132" s="378"/>
      <c r="N132" s="378"/>
      <c r="O132" s="378"/>
      <c r="P132" s="378"/>
      <c r="Q132" s="378"/>
    </row>
    <row r="143" spans="13:17">
      <c r="M143" s="378"/>
      <c r="N143" s="378"/>
      <c r="O143" s="378"/>
      <c r="P143" s="378"/>
      <c r="Q143" s="378"/>
    </row>
    <row r="150" spans="13:17">
      <c r="M150" s="378"/>
      <c r="N150" s="378"/>
      <c r="O150" s="378"/>
      <c r="P150" s="378"/>
      <c r="Q150" s="378"/>
    </row>
    <row r="169" spans="13:17">
      <c r="M169" s="378"/>
      <c r="N169" s="378"/>
      <c r="O169" s="378"/>
      <c r="P169" s="378"/>
      <c r="Q169" s="378"/>
    </row>
    <row r="170" spans="13:17">
      <c r="M170" s="378"/>
      <c r="N170" s="378"/>
      <c r="O170" s="378"/>
      <c r="P170" s="378"/>
      <c r="Q170" s="378"/>
    </row>
    <row r="194" spans="13:17">
      <c r="M194" s="378"/>
      <c r="N194" s="378"/>
      <c r="O194" s="378"/>
      <c r="P194" s="378"/>
      <c r="Q194" s="378"/>
    </row>
    <row r="214" spans="13:17">
      <c r="M214" s="378"/>
      <c r="N214" s="378"/>
      <c r="O214" s="378"/>
      <c r="P214" s="378"/>
      <c r="Q214" s="378"/>
    </row>
    <row r="252" spans="13:17">
      <c r="M252" s="378"/>
      <c r="N252" s="378"/>
      <c r="O252" s="378"/>
      <c r="P252" s="378"/>
      <c r="Q252" s="378"/>
    </row>
    <row r="263" spans="13:17">
      <c r="M263" s="378"/>
      <c r="N263" s="378"/>
      <c r="O263" s="378"/>
      <c r="P263" s="378"/>
      <c r="Q263" s="378"/>
    </row>
    <row r="265" spans="13:17">
      <c r="M265" s="378"/>
      <c r="N265" s="378"/>
      <c r="O265" s="378"/>
      <c r="P265" s="378"/>
      <c r="Q265" s="378"/>
    </row>
    <row r="286" spans="13:17">
      <c r="M286" s="378"/>
      <c r="N286" s="378"/>
      <c r="O286" s="378"/>
      <c r="P286" s="378"/>
      <c r="Q286" s="378"/>
    </row>
    <row r="328" spans="13:17">
      <c r="M328" s="378"/>
      <c r="N328" s="378"/>
      <c r="O328" s="378"/>
      <c r="P328" s="378"/>
      <c r="Q328" s="378"/>
    </row>
    <row r="347" spans="13:17">
      <c r="M347" s="378"/>
      <c r="N347" s="378"/>
      <c r="O347" s="378"/>
      <c r="P347" s="378"/>
      <c r="Q347" s="378"/>
    </row>
    <row r="401" spans="13:17">
      <c r="M401" s="378"/>
      <c r="N401" s="378"/>
      <c r="O401" s="378"/>
      <c r="P401" s="378"/>
      <c r="Q401" s="378"/>
    </row>
    <row r="440" spans="13:17">
      <c r="M440" s="378"/>
      <c r="N440" s="378"/>
      <c r="O440" s="378"/>
      <c r="P440" s="378"/>
      <c r="Q440" s="378"/>
    </row>
    <row r="441" spans="13:17">
      <c r="M441" s="378"/>
      <c r="N441" s="378"/>
      <c r="O441" s="378"/>
      <c r="P441" s="378"/>
      <c r="Q441" s="378"/>
    </row>
    <row r="442" spans="13:17">
      <c r="M442" s="378"/>
      <c r="N442" s="378"/>
      <c r="O442" s="378"/>
      <c r="P442" s="378"/>
      <c r="Q442" s="378"/>
    </row>
    <row r="527" spans="13:17">
      <c r="M527" s="378"/>
      <c r="N527" s="378"/>
      <c r="O527" s="378"/>
      <c r="P527" s="378"/>
      <c r="Q527" s="378"/>
    </row>
    <row r="551" spans="13:17">
      <c r="M551" s="378"/>
      <c r="N551" s="378"/>
      <c r="O551" s="378"/>
      <c r="P551" s="378"/>
      <c r="Q551" s="378"/>
    </row>
    <row r="552" spans="13:17">
      <c r="M552" s="378"/>
      <c r="N552" s="378"/>
      <c r="O552" s="378"/>
      <c r="P552" s="378"/>
      <c r="Q552" s="378"/>
    </row>
    <row r="639" spans="13:17">
      <c r="M639" s="378"/>
      <c r="N639" s="378"/>
      <c r="O639" s="378"/>
      <c r="P639" s="378"/>
      <c r="Q639" s="378"/>
    </row>
    <row r="673" spans="13:17">
      <c r="M673" s="378"/>
      <c r="N673" s="378"/>
      <c r="O673" s="378"/>
      <c r="P673" s="378"/>
      <c r="Q673" s="378"/>
    </row>
    <row r="681" spans="13:17">
      <c r="M681" s="378"/>
      <c r="N681" s="378"/>
      <c r="O681" s="378"/>
      <c r="P681" s="378"/>
      <c r="Q681" s="378"/>
    </row>
    <row r="721" spans="13:17">
      <c r="M721" s="378"/>
      <c r="N721" s="378"/>
      <c r="O721" s="378"/>
      <c r="P721" s="378"/>
      <c r="Q721" s="378"/>
    </row>
  </sheetData>
  <mergeCells count="7">
    <mergeCell ref="A1:J1"/>
    <mergeCell ref="A2:A3"/>
    <mergeCell ref="B2:B3"/>
    <mergeCell ref="C2:C3"/>
    <mergeCell ref="D2:D3"/>
    <mergeCell ref="E2:I2"/>
    <mergeCell ref="J2:J3"/>
  </mergeCells>
  <printOptions horizontalCentered="1"/>
  <pageMargins left="0.11811023622047245" right="0.11811023622047245" top="0.94488188976377963" bottom="0.15748031496062992" header="0.31496062992125984" footer="0.31496062992125984"/>
  <pageSetup paperSize="9" scale="5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rgb="FFFFC000"/>
    <pageSetUpPr fitToPage="1"/>
  </sheetPr>
  <dimension ref="A1:K33"/>
  <sheetViews>
    <sheetView view="pageBreakPreview" topLeftCell="A4" zoomScaleNormal="100" zoomScaleSheetLayoutView="100" workbookViewId="0">
      <selection activeCell="E96" sqref="E96"/>
    </sheetView>
  </sheetViews>
  <sheetFormatPr defaultRowHeight="12.75"/>
  <cols>
    <col min="1" max="1" width="14.5703125" style="1716" customWidth="1"/>
    <col min="2" max="2" width="8.7109375" style="1702" customWidth="1"/>
    <col min="3" max="3" width="10.140625" style="1702" customWidth="1"/>
    <col min="4" max="4" width="8.7109375" style="1702" customWidth="1"/>
    <col min="5" max="5" width="8.140625" style="1702" customWidth="1"/>
    <col min="6" max="6" width="11.28515625" style="1702" bestFit="1" customWidth="1"/>
    <col min="7" max="7" width="9.140625" style="1702"/>
    <col min="8" max="8" width="8.42578125" style="1702" customWidth="1"/>
    <col min="9" max="9" width="10.140625" style="1702" bestFit="1" customWidth="1"/>
    <col min="10" max="10" width="8.85546875" style="1702" customWidth="1"/>
    <col min="11" max="11" width="8.140625" style="1702" customWidth="1"/>
    <col min="12" max="16384" width="9.140625" style="1702"/>
  </cols>
  <sheetData>
    <row r="1" spans="1:11" ht="36" customHeight="1">
      <c r="A1" s="2269" t="s">
        <v>477</v>
      </c>
      <c r="B1" s="2270"/>
      <c r="C1" s="2270"/>
      <c r="D1" s="2270"/>
      <c r="E1" s="2270"/>
      <c r="F1" s="2270"/>
      <c r="G1" s="2270"/>
      <c r="H1" s="2270"/>
      <c r="I1" s="2270"/>
      <c r="J1" s="2270"/>
      <c r="K1" s="2271"/>
    </row>
    <row r="2" spans="1:11" s="1703" customFormat="1" ht="15">
      <c r="A2" s="2272" t="s">
        <v>478</v>
      </c>
      <c r="B2" s="2273"/>
      <c r="C2" s="2276">
        <v>2014</v>
      </c>
      <c r="D2" s="2277"/>
      <c r="E2" s="2278"/>
      <c r="F2" s="2277">
        <v>2015</v>
      </c>
      <c r="G2" s="2277"/>
      <c r="H2" s="2277"/>
      <c r="I2" s="2279">
        <v>2016</v>
      </c>
      <c r="J2" s="2280"/>
      <c r="K2" s="2281"/>
    </row>
    <row r="3" spans="1:11" ht="33.75" customHeight="1">
      <c r="A3" s="2274"/>
      <c r="B3" s="2275"/>
      <c r="C3" s="1697" t="s">
        <v>948</v>
      </c>
      <c r="D3" s="817" t="s">
        <v>525</v>
      </c>
      <c r="E3" s="817" t="s">
        <v>747</v>
      </c>
      <c r="F3" s="1697" t="s">
        <v>948</v>
      </c>
      <c r="G3" s="817" t="s">
        <v>525</v>
      </c>
      <c r="H3" s="818" t="s">
        <v>747</v>
      </c>
      <c r="I3" s="819" t="s">
        <v>948</v>
      </c>
      <c r="J3" s="820" t="s">
        <v>525</v>
      </c>
      <c r="K3" s="820" t="s">
        <v>747</v>
      </c>
    </row>
    <row r="4" spans="1:11" ht="34.5" customHeight="1">
      <c r="A4" s="2263" t="s">
        <v>479</v>
      </c>
      <c r="B4" s="821" t="s">
        <v>535</v>
      </c>
      <c r="C4" s="808">
        <v>2113.02</v>
      </c>
      <c r="D4" s="1831" t="s">
        <v>53</v>
      </c>
      <c r="E4" s="826"/>
      <c r="F4" s="808">
        <v>1992.1</v>
      </c>
      <c r="G4" s="1831" t="s">
        <v>53</v>
      </c>
      <c r="H4" s="826"/>
      <c r="I4" s="808">
        <v>2033.76</v>
      </c>
      <c r="J4" s="1831" t="s">
        <v>53</v>
      </c>
      <c r="K4" s="826"/>
    </row>
    <row r="5" spans="1:11" s="1705" customFormat="1" ht="17.25" customHeight="1">
      <c r="A5" s="2264"/>
      <c r="B5" s="822" t="s">
        <v>917</v>
      </c>
      <c r="C5" s="808">
        <v>312.37</v>
      </c>
      <c r="D5" s="1831" t="s">
        <v>53</v>
      </c>
      <c r="E5" s="1704"/>
      <c r="F5" s="808">
        <v>270.27</v>
      </c>
      <c r="G5" s="1831" t="s">
        <v>53</v>
      </c>
      <c r="H5" s="1704"/>
      <c r="I5" s="808">
        <v>264.30599999999998</v>
      </c>
      <c r="J5" s="1831" t="s">
        <v>53</v>
      </c>
      <c r="K5" s="1704"/>
    </row>
    <row r="6" spans="1:11" s="1705" customFormat="1" ht="18.75" customHeight="1">
      <c r="A6" s="2265"/>
      <c r="B6" s="822" t="s">
        <v>918</v>
      </c>
      <c r="C6" s="808">
        <v>1800.6479999999999</v>
      </c>
      <c r="D6" s="1831" t="s">
        <v>53</v>
      </c>
      <c r="E6" s="1704"/>
      <c r="F6" s="808">
        <v>1721.8340000000001</v>
      </c>
      <c r="G6" s="1831" t="s">
        <v>53</v>
      </c>
      <c r="H6" s="1704"/>
      <c r="I6" s="808">
        <v>1769.45</v>
      </c>
      <c r="J6" s="1831" t="s">
        <v>53</v>
      </c>
      <c r="K6" s="1704"/>
    </row>
    <row r="7" spans="1:11" ht="34.5" customHeight="1">
      <c r="A7" s="2263" t="s">
        <v>480</v>
      </c>
      <c r="B7" s="821" t="s">
        <v>535</v>
      </c>
      <c r="C7" s="808">
        <v>344.15000000000003</v>
      </c>
      <c r="D7" s="808">
        <v>303.37126305999999</v>
      </c>
      <c r="E7" s="826">
        <v>0.16287130540298286</v>
      </c>
      <c r="F7" s="808">
        <v>333.24199999999996</v>
      </c>
      <c r="G7" s="808">
        <v>379.14760691800001</v>
      </c>
      <c r="H7" s="826">
        <v>0.16728142707408847</v>
      </c>
      <c r="I7" s="808">
        <v>336.95099999999996</v>
      </c>
      <c r="J7" s="808">
        <v>460.06525885000002</v>
      </c>
      <c r="K7" s="826">
        <v>0.16567916701905241</v>
      </c>
    </row>
    <row r="8" spans="1:11" ht="17.25" customHeight="1">
      <c r="A8" s="2264"/>
      <c r="B8" s="822" t="s">
        <v>917</v>
      </c>
      <c r="C8" s="808">
        <v>124.80200000000001</v>
      </c>
      <c r="D8" s="808">
        <v>109.78606729000001</v>
      </c>
      <c r="E8" s="826">
        <v>0.39953260556391462</v>
      </c>
      <c r="F8" s="808">
        <v>122.625</v>
      </c>
      <c r="G8" s="808">
        <v>139.463485322</v>
      </c>
      <c r="H8" s="826">
        <v>0.45371295371295373</v>
      </c>
      <c r="I8" s="808">
        <v>123.56699999999999</v>
      </c>
      <c r="J8" s="808">
        <v>168.81156777000001</v>
      </c>
      <c r="K8" s="826">
        <v>0.46751492588136478</v>
      </c>
    </row>
    <row r="9" spans="1:11" ht="17.25" customHeight="1">
      <c r="A9" s="2265"/>
      <c r="B9" s="822" t="s">
        <v>918</v>
      </c>
      <c r="C9" s="808">
        <v>219.34800000000001</v>
      </c>
      <c r="D9" s="808">
        <v>193.58519576999998</v>
      </c>
      <c r="E9" s="826">
        <v>0.12181614618737256</v>
      </c>
      <c r="F9" s="808">
        <v>210.61699999999999</v>
      </c>
      <c r="G9" s="808">
        <v>239.68412159600001</v>
      </c>
      <c r="H9" s="826">
        <v>0.12232131552751309</v>
      </c>
      <c r="I9" s="808">
        <v>213.38399999999999</v>
      </c>
      <c r="J9" s="808">
        <v>291.25369108000001</v>
      </c>
      <c r="K9" s="826">
        <v>0.1205934047302834</v>
      </c>
    </row>
    <row r="10" spans="1:11" ht="33" customHeight="1">
      <c r="A10" s="2266" t="s">
        <v>481</v>
      </c>
      <c r="B10" s="821" t="s">
        <v>535</v>
      </c>
      <c r="C10" s="808">
        <v>-55.498999999999995</v>
      </c>
      <c r="D10" s="808">
        <v>-47.491930570000001</v>
      </c>
      <c r="E10" s="826">
        <v>-2.6265275544268905E-2</v>
      </c>
      <c r="F10" s="808">
        <v>-56.543999999999997</v>
      </c>
      <c r="G10" s="808">
        <v>-63.016234066999999</v>
      </c>
      <c r="H10" s="826">
        <v>-2.8384060269945742E-2</v>
      </c>
      <c r="I10" s="808">
        <v>-69.001000000000005</v>
      </c>
      <c r="J10" s="808">
        <v>-93.960150850000005</v>
      </c>
      <c r="K10" s="826">
        <v>-3.3927865486321859E-2</v>
      </c>
    </row>
    <row r="11" spans="1:11" ht="12.75" customHeight="1">
      <c r="A11" s="2266"/>
      <c r="B11" s="822" t="s">
        <v>917</v>
      </c>
      <c r="C11" s="808">
        <v>-0.111</v>
      </c>
      <c r="D11" s="808">
        <v>-7.9143690000000017E-2</v>
      </c>
      <c r="E11" s="826">
        <v>-3.5534782469507313E-4</v>
      </c>
      <c r="F11" s="808">
        <v>-0.104</v>
      </c>
      <c r="G11" s="808">
        <v>-0.11432299100000001</v>
      </c>
      <c r="H11" s="826">
        <v>-3.8480038480038478E-4</v>
      </c>
      <c r="I11" s="808">
        <v>-4.9000000000000002E-2</v>
      </c>
      <c r="J11" s="808">
        <v>-7.8595799999999993E-2</v>
      </c>
      <c r="K11" s="826">
        <v>-1.8539117538005193E-4</v>
      </c>
    </row>
    <row r="12" spans="1:11" ht="14.25" customHeight="1">
      <c r="A12" s="2266"/>
      <c r="B12" s="822" t="s">
        <v>918</v>
      </c>
      <c r="C12" s="808">
        <v>-55.387999999999998</v>
      </c>
      <c r="D12" s="808">
        <v>-47.412786879999999</v>
      </c>
      <c r="E12" s="826">
        <v>-3.0760037497611973E-2</v>
      </c>
      <c r="F12" s="808">
        <v>-56.44</v>
      </c>
      <c r="G12" s="808">
        <v>-62.901911075999998</v>
      </c>
      <c r="H12" s="826">
        <v>-3.2779001924691922E-2</v>
      </c>
      <c r="I12" s="808">
        <v>-68.951999999999998</v>
      </c>
      <c r="J12" s="808">
        <v>-93.881555050000031</v>
      </c>
      <c r="K12" s="826">
        <v>-3.8968040916669021E-2</v>
      </c>
    </row>
    <row r="13" spans="1:11" ht="14.25" customHeight="1">
      <c r="A13" s="823"/>
      <c r="B13" s="824"/>
      <c r="C13" s="824"/>
      <c r="D13" s="824"/>
      <c r="E13" s="824"/>
      <c r="F13" s="824"/>
      <c r="G13" s="824"/>
      <c r="H13" s="824"/>
      <c r="I13" s="825"/>
      <c r="J13" s="825"/>
      <c r="K13" s="825"/>
    </row>
    <row r="14" spans="1:11" s="1703" customFormat="1" ht="15">
      <c r="A14" s="2266" t="s">
        <v>478</v>
      </c>
      <c r="B14" s="2266"/>
      <c r="C14" s="2282">
        <v>2017</v>
      </c>
      <c r="D14" s="2282"/>
      <c r="E14" s="2282"/>
      <c r="F14" s="2282">
        <v>2018</v>
      </c>
      <c r="G14" s="2282"/>
      <c r="H14" s="2282"/>
      <c r="I14" s="2282">
        <v>2019</v>
      </c>
      <c r="J14" s="2282"/>
      <c r="K14" s="2282"/>
    </row>
    <row r="15" spans="1:11" ht="33.75" customHeight="1">
      <c r="A15" s="2266"/>
      <c r="B15" s="2266"/>
      <c r="C15" s="1697" t="s">
        <v>948</v>
      </c>
      <c r="D15" s="817" t="s">
        <v>525</v>
      </c>
      <c r="E15" s="817" t="s">
        <v>747</v>
      </c>
      <c r="F15" s="1697" t="s">
        <v>948</v>
      </c>
      <c r="G15" s="817" t="s">
        <v>525</v>
      </c>
      <c r="H15" s="817" t="s">
        <v>747</v>
      </c>
      <c r="I15" s="1697" t="s">
        <v>948</v>
      </c>
      <c r="J15" s="817" t="s">
        <v>525</v>
      </c>
      <c r="K15" s="817" t="s">
        <v>747</v>
      </c>
    </row>
    <row r="16" spans="1:11" ht="33" customHeight="1">
      <c r="A16" s="2266" t="s">
        <v>479</v>
      </c>
      <c r="B16" s="821" t="s">
        <v>535</v>
      </c>
      <c r="C16" s="808">
        <v>2006.29</v>
      </c>
      <c r="D16" s="1831" t="s">
        <v>53</v>
      </c>
      <c r="E16" s="826"/>
      <c r="F16" s="808">
        <v>2045.17</v>
      </c>
      <c r="G16" s="1831" t="s">
        <v>53</v>
      </c>
      <c r="H16" s="826"/>
      <c r="I16" s="808">
        <v>2014.6329999999998</v>
      </c>
      <c r="J16" s="1831" t="s">
        <v>53</v>
      </c>
      <c r="K16" s="809"/>
    </row>
    <row r="17" spans="1:11" s="1705" customFormat="1" ht="18.75" customHeight="1">
      <c r="A17" s="2266"/>
      <c r="B17" s="822" t="s">
        <v>917</v>
      </c>
      <c r="C17" s="808">
        <v>286.33</v>
      </c>
      <c r="D17" s="1831" t="s">
        <v>53</v>
      </c>
      <c r="E17" s="1704"/>
      <c r="F17" s="808">
        <v>294.05900000000003</v>
      </c>
      <c r="G17" s="1831" t="s">
        <v>53</v>
      </c>
      <c r="H17" s="1704"/>
      <c r="I17" s="808">
        <v>286.5</v>
      </c>
      <c r="J17" s="1831" t="s">
        <v>53</v>
      </c>
      <c r="K17" s="1706"/>
    </row>
    <row r="18" spans="1:11" s="1705" customFormat="1" ht="19.5" customHeight="1">
      <c r="A18" s="2266"/>
      <c r="B18" s="822" t="s">
        <v>918</v>
      </c>
      <c r="C18" s="808">
        <v>1719.96</v>
      </c>
      <c r="D18" s="1831" t="s">
        <v>53</v>
      </c>
      <c r="E18" s="1704"/>
      <c r="F18" s="808">
        <v>1751.1089999999999</v>
      </c>
      <c r="G18" s="1831" t="s">
        <v>53</v>
      </c>
      <c r="H18" s="1704"/>
      <c r="I18" s="808">
        <v>1728.1329999999998</v>
      </c>
      <c r="J18" s="1831" t="s">
        <v>53</v>
      </c>
      <c r="K18" s="1706"/>
    </row>
    <row r="19" spans="1:11" ht="31.5" customHeight="1">
      <c r="A19" s="2266" t="s">
        <v>480</v>
      </c>
      <c r="B19" s="821" t="s">
        <v>535</v>
      </c>
      <c r="C19" s="808">
        <v>329.13900000000001</v>
      </c>
      <c r="D19" s="808">
        <v>462.66651812000009</v>
      </c>
      <c r="E19" s="826">
        <v>0.16405355158028004</v>
      </c>
      <c r="F19" s="808">
        <v>332.44100000000003</v>
      </c>
      <c r="G19" s="808">
        <v>538.41612744999998</v>
      </c>
      <c r="H19" s="826">
        <v>0.16254948248750228</v>
      </c>
      <c r="I19" s="808">
        <v>323.916</v>
      </c>
      <c r="J19" s="808">
        <f>I19*1000*1685.78/1000000</f>
        <v>546.05111448000002</v>
      </c>
      <c r="K19" s="826">
        <v>0.16078164112272558</v>
      </c>
    </row>
    <row r="20" spans="1:11" ht="17.25" customHeight="1">
      <c r="A20" s="2266"/>
      <c r="B20" s="822" t="s">
        <v>917</v>
      </c>
      <c r="C20" s="808">
        <v>121.768</v>
      </c>
      <c r="D20" s="808">
        <v>171.17446246000006</v>
      </c>
      <c r="E20" s="826">
        <v>0.42527153983166277</v>
      </c>
      <c r="F20" s="808">
        <v>125.107</v>
      </c>
      <c r="G20" s="808">
        <v>202.44140687999999</v>
      </c>
      <c r="H20" s="826">
        <v>0.42544863445771081</v>
      </c>
      <c r="I20" s="808">
        <v>122.79600000000001</v>
      </c>
      <c r="J20" s="808">
        <f t="shared" ref="J20:J24" si="0">I20*1000*1685.78/1000000</f>
        <v>207.00704088000001</v>
      </c>
      <c r="K20" s="826">
        <v>0.42860732984293198</v>
      </c>
    </row>
    <row r="21" spans="1:11" ht="19.5" customHeight="1">
      <c r="A21" s="2266"/>
      <c r="B21" s="822" t="s">
        <v>918</v>
      </c>
      <c r="C21" s="808">
        <v>207.37100000000001</v>
      </c>
      <c r="D21" s="808">
        <v>291.49205566000001</v>
      </c>
      <c r="E21" s="826">
        <v>0.12056733877532036</v>
      </c>
      <c r="F21" s="808">
        <v>207.334</v>
      </c>
      <c r="G21" s="808">
        <v>335.97472056999999</v>
      </c>
      <c r="H21" s="826">
        <v>0.11840153868205806</v>
      </c>
      <c r="I21" s="808">
        <v>201.12</v>
      </c>
      <c r="J21" s="808">
        <f t="shared" si="0"/>
        <v>339.04407360000005</v>
      </c>
      <c r="K21" s="826">
        <v>0.11637993140574251</v>
      </c>
    </row>
    <row r="22" spans="1:11" ht="28.5" customHeight="1">
      <c r="A22" s="2266" t="s">
        <v>481</v>
      </c>
      <c r="B22" s="821" t="s">
        <v>535</v>
      </c>
      <c r="C22" s="808">
        <v>-63.68</v>
      </c>
      <c r="D22" s="808">
        <v>-89.368966950000001</v>
      </c>
      <c r="E22" s="826">
        <v>-3.1740177142885628E-2</v>
      </c>
      <c r="F22" s="808">
        <v>-50.92</v>
      </c>
      <c r="G22" s="808">
        <f>G23+G24</f>
        <v>-90.062490189999991</v>
      </c>
      <c r="H22" s="826">
        <v>-2.489771011476808E-2</v>
      </c>
      <c r="I22" s="808">
        <v>-50.92</v>
      </c>
      <c r="J22" s="808">
        <f t="shared" si="0"/>
        <v>-85.839917599999993</v>
      </c>
      <c r="K22" s="826">
        <v>-2.5275074914388879E-2</v>
      </c>
    </row>
    <row r="23" spans="1:11" ht="12.75" customHeight="1">
      <c r="A23" s="2266"/>
      <c r="B23" s="822" t="s">
        <v>917</v>
      </c>
      <c r="C23" s="808">
        <v>-0.17</v>
      </c>
      <c r="D23" s="1707">
        <v>-0.23866278999999996</v>
      </c>
      <c r="E23" s="826">
        <v>-5.9372053225299488E-4</v>
      </c>
      <c r="F23" s="808">
        <v>-0.19</v>
      </c>
      <c r="G23" s="808">
        <v>-0.24234244999999999</v>
      </c>
      <c r="H23" s="826">
        <v>-6.4612883809031518E-4</v>
      </c>
      <c r="I23" s="808">
        <v>-3.1E-2</v>
      </c>
      <c r="J23" s="808">
        <f t="shared" si="0"/>
        <v>-5.2259180000000002E-2</v>
      </c>
      <c r="K23" s="826">
        <v>-1.0820244328097731E-4</v>
      </c>
    </row>
    <row r="24" spans="1:11" ht="13.5" customHeight="1">
      <c r="A24" s="2266"/>
      <c r="B24" s="822" t="s">
        <v>918</v>
      </c>
      <c r="C24" s="808">
        <v>-63.51</v>
      </c>
      <c r="D24" s="808">
        <v>-89.130304159999994</v>
      </c>
      <c r="E24" s="826">
        <v>-3.6925277332030979E-2</v>
      </c>
      <c r="F24" s="808">
        <v>-50.726999999999997</v>
      </c>
      <c r="G24" s="808">
        <v>-89.820147739999996</v>
      </c>
      <c r="H24" s="826">
        <v>-2.8968499390957386E-2</v>
      </c>
      <c r="I24" s="808">
        <v>-51.9</v>
      </c>
      <c r="J24" s="808">
        <f t="shared" si="0"/>
        <v>-87.491981999999993</v>
      </c>
      <c r="K24" s="826">
        <v>-3.0032410699870903E-2</v>
      </c>
    </row>
    <row r="25" spans="1:11" ht="15">
      <c r="A25" s="2268"/>
      <c r="B25" s="2268"/>
      <c r="C25" s="2268"/>
      <c r="D25" s="2268"/>
      <c r="E25" s="2268"/>
      <c r="F25" s="2268"/>
      <c r="G25" s="2268"/>
      <c r="H25" s="2268"/>
      <c r="I25" s="1708"/>
      <c r="J25" s="1708"/>
      <c r="K25" s="1708"/>
    </row>
    <row r="26" spans="1:11" ht="84" customHeight="1">
      <c r="A26" s="2267" t="s">
        <v>1991</v>
      </c>
      <c r="B26" s="2267"/>
      <c r="C26" s="2267"/>
      <c r="D26" s="2267"/>
      <c r="E26" s="2267"/>
      <c r="F26" s="2267"/>
      <c r="G26" s="2267"/>
      <c r="H26" s="2267"/>
      <c r="I26" s="2267"/>
      <c r="J26" s="2267"/>
      <c r="K26" s="2267"/>
    </row>
    <row r="27" spans="1:11" ht="14.25" customHeight="1">
      <c r="A27" s="1709"/>
      <c r="B27" s="1709"/>
      <c r="C27" s="1709"/>
      <c r="D27" s="1709"/>
      <c r="E27" s="1709"/>
      <c r="F27" s="1709"/>
      <c r="G27" s="1709"/>
      <c r="H27" s="1709"/>
      <c r="I27" s="1709"/>
      <c r="J27" s="1709"/>
      <c r="K27" s="1709"/>
    </row>
    <row r="28" spans="1:11" ht="24" customHeight="1">
      <c r="A28" s="2267" t="s">
        <v>482</v>
      </c>
      <c r="B28" s="2267"/>
      <c r="C28" s="2267"/>
      <c r="D28" s="2267"/>
      <c r="E28" s="2267"/>
      <c r="F28" s="2267"/>
      <c r="G28" s="2267"/>
      <c r="H28" s="2267"/>
      <c r="I28" s="2267"/>
      <c r="J28" s="2267"/>
      <c r="K28" s="2267"/>
    </row>
    <row r="29" spans="1:11" ht="12.75" customHeight="1">
      <c r="A29" s="1710"/>
      <c r="B29" s="1710"/>
      <c r="C29" s="1710"/>
      <c r="D29" s="1710"/>
      <c r="E29" s="1710"/>
      <c r="F29" s="1710"/>
      <c r="G29" s="1710"/>
      <c r="H29" s="1710"/>
    </row>
    <row r="30" spans="1:11" ht="12.75" customHeight="1">
      <c r="A30" s="1710"/>
      <c r="B30" s="1710"/>
      <c r="C30" s="1710"/>
      <c r="D30" s="1710"/>
      <c r="E30" s="1710"/>
      <c r="F30" s="1710"/>
      <c r="G30" s="1710"/>
      <c r="H30" s="1710"/>
    </row>
    <row r="31" spans="1:11" ht="12.75" customHeight="1">
      <c r="A31" s="1710"/>
      <c r="B31" s="1710"/>
      <c r="C31" s="1710"/>
      <c r="D31" s="1710"/>
      <c r="E31" s="1710"/>
      <c r="F31" s="1710"/>
      <c r="G31" s="1710"/>
      <c r="H31" s="1710"/>
    </row>
    <row r="32" spans="1:11" ht="12.75" customHeight="1">
      <c r="A32" s="1710"/>
      <c r="B32" s="1710"/>
      <c r="C32" s="1710"/>
      <c r="D32" s="1710"/>
      <c r="E32" s="1710"/>
      <c r="F32" s="1710"/>
      <c r="G32" s="1710"/>
      <c r="H32" s="1710"/>
    </row>
    <row r="33" spans="1:8">
      <c r="A33" s="1711"/>
      <c r="B33" s="1712"/>
      <c r="C33" s="1713"/>
      <c r="D33" s="1714"/>
      <c r="E33" s="1715"/>
      <c r="F33" s="1713"/>
      <c r="G33" s="1714"/>
      <c r="H33" s="1715"/>
    </row>
  </sheetData>
  <customSheetViews>
    <customSheetView guid="{C9F8E0A7-7ADA-4A9A-A8B3-50B5B131F672}" showPageBreaks="1" fitToPage="1" view="pageBreakPreview">
      <selection activeCell="I17" sqref="I17"/>
      <pageMargins left="0.59055118110236227" right="0.19685039370078741" top="0.6692913385826772" bottom="0.39370078740157483" header="0.27559055118110237" footer="0.39370078740157483"/>
      <pageSetup paperSize="9" scale="91" orientation="portrait" r:id="rId1"/>
      <headerFooter alignWithMargins="0"/>
    </customSheetView>
  </customSheetViews>
  <mergeCells count="19">
    <mergeCell ref="A28:K28"/>
    <mergeCell ref="I14:K14"/>
    <mergeCell ref="A1:K1"/>
    <mergeCell ref="A2:B3"/>
    <mergeCell ref="C2:E2"/>
    <mergeCell ref="F2:H2"/>
    <mergeCell ref="I2:K2"/>
    <mergeCell ref="A4:A6"/>
    <mergeCell ref="A7:A9"/>
    <mergeCell ref="A10:A12"/>
    <mergeCell ref="A14:B15"/>
    <mergeCell ref="A26:K26"/>
    <mergeCell ref="A16:A18"/>
    <mergeCell ref="A19:A21"/>
    <mergeCell ref="A22:A24"/>
    <mergeCell ref="A25:E25"/>
    <mergeCell ref="F25:H25"/>
    <mergeCell ref="C14:E14"/>
    <mergeCell ref="F14:H14"/>
  </mergeCells>
  <phoneticPr fontId="31" type="noConversion"/>
  <pageMargins left="0.59055118110236227" right="0.19685039370078741" top="0.6692913385826772" bottom="0.39370078740157483" header="0.27559055118110237" footer="0.39370078740157483"/>
  <pageSetup paperSize="9" scale="91"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88"/>
  <sheetViews>
    <sheetView view="pageBreakPreview" zoomScale="73" zoomScaleNormal="100" zoomScaleSheetLayoutView="73" workbookViewId="0">
      <pane ySplit="3" topLeftCell="A64" activePane="bottomLeft" state="frozen"/>
      <selection pane="bottomLeft" activeCell="F71" sqref="F71"/>
    </sheetView>
  </sheetViews>
  <sheetFormatPr defaultRowHeight="15" outlineLevelRow="1"/>
  <cols>
    <col min="1" max="1" width="4.5703125" style="128" customWidth="1"/>
    <col min="2" max="2" width="46.85546875" style="2049" customWidth="1"/>
    <col min="3" max="3" width="12.42578125" style="128" customWidth="1"/>
    <col min="4" max="4" width="14.42578125" style="128" customWidth="1"/>
    <col min="5" max="5" width="20.140625" style="128" customWidth="1"/>
    <col min="6" max="6" width="19" style="128" customWidth="1"/>
    <col min="7" max="7" width="21.85546875" style="128" customWidth="1"/>
    <col min="8" max="8" width="19.5703125" style="128" customWidth="1"/>
    <col min="9" max="9" width="18.140625" style="128" customWidth="1"/>
    <col min="10" max="10" width="19.140625" style="128" customWidth="1"/>
    <col min="11" max="11" width="17.140625" style="185" customWidth="1"/>
    <col min="12" max="12" width="14.7109375" style="128" customWidth="1"/>
    <col min="13" max="13" width="20.7109375" style="185" bestFit="1" customWidth="1"/>
    <col min="14" max="14" width="13.7109375" style="128" customWidth="1"/>
    <col min="15" max="16384" width="9.140625" style="128"/>
  </cols>
  <sheetData>
    <row r="1" spans="1:13" ht="45.75" customHeight="1">
      <c r="A1" s="2067" t="s">
        <v>1034</v>
      </c>
      <c r="B1" s="2067"/>
      <c r="C1" s="2067"/>
      <c r="D1" s="2067"/>
      <c r="E1" s="2067"/>
      <c r="F1" s="2067"/>
      <c r="G1" s="2067"/>
      <c r="H1" s="2067"/>
      <c r="I1" s="2067"/>
      <c r="J1" s="2067"/>
      <c r="K1" s="2067"/>
      <c r="L1" s="2067"/>
      <c r="M1" s="2067"/>
    </row>
    <row r="2" spans="1:13" s="167" customFormat="1" ht="126">
      <c r="A2" s="168" t="s">
        <v>744</v>
      </c>
      <c r="B2" s="168" t="s">
        <v>1035</v>
      </c>
      <c r="C2" s="168" t="s">
        <v>1036</v>
      </c>
      <c r="D2" s="168" t="s">
        <v>1953</v>
      </c>
      <c r="E2" s="168" t="s">
        <v>1037</v>
      </c>
      <c r="F2" s="169" t="s">
        <v>1968</v>
      </c>
      <c r="G2" s="168" t="s">
        <v>1038</v>
      </c>
      <c r="H2" s="168" t="s">
        <v>1039</v>
      </c>
      <c r="I2" s="168" t="s">
        <v>1969</v>
      </c>
      <c r="J2" s="169" t="s">
        <v>1040</v>
      </c>
      <c r="K2" s="168" t="s">
        <v>1082</v>
      </c>
      <c r="L2" s="168" t="s">
        <v>760</v>
      </c>
      <c r="M2" s="168" t="s">
        <v>1041</v>
      </c>
    </row>
    <row r="3" spans="1:13" s="167" customFormat="1" ht="19.5" customHeight="1">
      <c r="A3" s="170">
        <v>1</v>
      </c>
      <c r="B3" s="166">
        <v>2</v>
      </c>
      <c r="C3" s="166">
        <v>3</v>
      </c>
      <c r="D3" s="166">
        <v>4</v>
      </c>
      <c r="E3" s="166">
        <v>5</v>
      </c>
      <c r="F3" s="166">
        <v>6</v>
      </c>
      <c r="G3" s="166">
        <v>7</v>
      </c>
      <c r="H3" s="166">
        <v>8</v>
      </c>
      <c r="I3" s="166" t="s">
        <v>1042</v>
      </c>
      <c r="J3" s="166">
        <v>10</v>
      </c>
      <c r="K3" s="168">
        <v>11</v>
      </c>
      <c r="L3" s="166">
        <v>12</v>
      </c>
      <c r="M3" s="168">
        <v>13</v>
      </c>
    </row>
    <row r="4" spans="1:13" s="167" customFormat="1" ht="59.25" customHeight="1">
      <c r="A4" s="170">
        <v>1</v>
      </c>
      <c r="B4" s="47" t="s">
        <v>1122</v>
      </c>
      <c r="C4" s="166">
        <v>2017</v>
      </c>
      <c r="D4" s="1865">
        <f t="shared" ref="D4:D12" si="0">E4+F4+J4</f>
        <v>86.45</v>
      </c>
      <c r="E4" s="583">
        <v>86.45</v>
      </c>
      <c r="F4" s="583">
        <v>0</v>
      </c>
      <c r="G4" s="1865">
        <f>E4</f>
        <v>86.45</v>
      </c>
      <c r="H4" s="1865">
        <v>86.45</v>
      </c>
      <c r="I4" s="1865">
        <f t="shared" ref="I4:I26" si="1">D4-E4</f>
        <v>0</v>
      </c>
      <c r="J4" s="1866">
        <f>'[4]6. Пров закупівлі'!F13</f>
        <v>0</v>
      </c>
      <c r="K4" s="168" t="s">
        <v>1046</v>
      </c>
      <c r="L4" s="166" t="s">
        <v>1944</v>
      </c>
      <c r="M4" s="168">
        <v>2022</v>
      </c>
    </row>
    <row r="5" spans="1:13" s="167" customFormat="1" ht="57.75" customHeight="1">
      <c r="A5" s="170">
        <v>2</v>
      </c>
      <c r="B5" s="47" t="s">
        <v>1113</v>
      </c>
      <c r="C5" s="166">
        <v>2017</v>
      </c>
      <c r="D5" s="1865">
        <f t="shared" si="0"/>
        <v>671.77</v>
      </c>
      <c r="E5" s="583">
        <v>671.77</v>
      </c>
      <c r="F5" s="583">
        <v>0</v>
      </c>
      <c r="G5" s="1865">
        <f t="shared" ref="G5:G27" si="2">E5</f>
        <v>671.77</v>
      </c>
      <c r="H5" s="1865">
        <v>671.77</v>
      </c>
      <c r="I5" s="1865">
        <f t="shared" si="1"/>
        <v>0</v>
      </c>
      <c r="J5" s="1866">
        <f>'[4]6. Пров закупівлі'!F17</f>
        <v>0</v>
      </c>
      <c r="K5" s="168" t="s">
        <v>1043</v>
      </c>
      <c r="L5" s="166" t="s">
        <v>1944</v>
      </c>
      <c r="M5" s="168">
        <v>2021</v>
      </c>
    </row>
    <row r="6" spans="1:13" s="167" customFormat="1" ht="30" customHeight="1">
      <c r="A6" s="170">
        <v>3</v>
      </c>
      <c r="B6" s="47" t="s">
        <v>1114</v>
      </c>
      <c r="C6" s="166">
        <v>2017</v>
      </c>
      <c r="D6" s="1865">
        <f t="shared" si="0"/>
        <v>529.5</v>
      </c>
      <c r="E6" s="583">
        <v>529.5</v>
      </c>
      <c r="F6" s="583">
        <v>0</v>
      </c>
      <c r="G6" s="1865">
        <f t="shared" si="2"/>
        <v>529.5</v>
      </c>
      <c r="H6" s="1865">
        <v>529.5</v>
      </c>
      <c r="I6" s="1865">
        <f t="shared" si="1"/>
        <v>0</v>
      </c>
      <c r="J6" s="1866">
        <f>'[4]6. Пров закупівлі'!F18</f>
        <v>0</v>
      </c>
      <c r="K6" s="168" t="s">
        <v>1043</v>
      </c>
      <c r="L6" s="166" t="s">
        <v>1944</v>
      </c>
      <c r="M6" s="168">
        <v>2021</v>
      </c>
    </row>
    <row r="7" spans="1:13" s="167" customFormat="1" ht="53.25" customHeight="1">
      <c r="A7" s="170">
        <v>4</v>
      </c>
      <c r="B7" s="2035" t="s">
        <v>1101</v>
      </c>
      <c r="C7" s="166">
        <v>2013</v>
      </c>
      <c r="D7" s="1865">
        <f t="shared" si="0"/>
        <v>234.67</v>
      </c>
      <c r="E7" s="583">
        <v>234.67</v>
      </c>
      <c r="F7" s="583">
        <v>0</v>
      </c>
      <c r="G7" s="1865">
        <f t="shared" si="2"/>
        <v>234.67</v>
      </c>
      <c r="H7" s="1865">
        <v>234.67</v>
      </c>
      <c r="I7" s="1865">
        <f t="shared" si="1"/>
        <v>0</v>
      </c>
      <c r="J7" s="1866">
        <f>'[4]6. Пров закупівлі'!F23</f>
        <v>0</v>
      </c>
      <c r="K7" s="168" t="s">
        <v>1043</v>
      </c>
      <c r="L7" s="166" t="s">
        <v>1944</v>
      </c>
      <c r="M7" s="168">
        <v>2021</v>
      </c>
    </row>
    <row r="8" spans="1:13" s="167" customFormat="1" ht="41.25" customHeight="1">
      <c r="A8" s="170">
        <v>5</v>
      </c>
      <c r="B8" s="2035" t="s">
        <v>1102</v>
      </c>
      <c r="C8" s="166">
        <v>2013</v>
      </c>
      <c r="D8" s="1865">
        <f t="shared" si="0"/>
        <v>248.44</v>
      </c>
      <c r="E8" s="583">
        <v>248.44</v>
      </c>
      <c r="F8" s="583">
        <v>0</v>
      </c>
      <c r="G8" s="1865">
        <f t="shared" si="2"/>
        <v>248.44</v>
      </c>
      <c r="H8" s="1865">
        <v>248.44</v>
      </c>
      <c r="I8" s="1865">
        <f t="shared" si="1"/>
        <v>0</v>
      </c>
      <c r="J8" s="1866">
        <f>'[4]6. Пров закупівлі'!F24</f>
        <v>0</v>
      </c>
      <c r="K8" s="168" t="s">
        <v>1043</v>
      </c>
      <c r="L8" s="166" t="s">
        <v>1944</v>
      </c>
      <c r="M8" s="168">
        <v>2021</v>
      </c>
    </row>
    <row r="9" spans="1:13" s="167" customFormat="1" ht="50.25" customHeight="1">
      <c r="A9" s="170">
        <v>6</v>
      </c>
      <c r="B9" s="47" t="s">
        <v>1164</v>
      </c>
      <c r="C9" s="166">
        <v>2016</v>
      </c>
      <c r="D9" s="1865">
        <f t="shared" si="0"/>
        <v>125.093</v>
      </c>
      <c r="E9" s="1865">
        <v>125.093</v>
      </c>
      <c r="F9" s="583">
        <v>0</v>
      </c>
      <c r="G9" s="1865">
        <f t="shared" si="2"/>
        <v>125.093</v>
      </c>
      <c r="H9" s="1865">
        <v>125.093</v>
      </c>
      <c r="I9" s="1865">
        <f t="shared" si="1"/>
        <v>0</v>
      </c>
      <c r="J9" s="1866">
        <f>'[4]6. Пров закупівлі'!F42</f>
        <v>0</v>
      </c>
      <c r="K9" s="168" t="s">
        <v>1043</v>
      </c>
      <c r="L9" s="166" t="s">
        <v>1944</v>
      </c>
      <c r="M9" s="168">
        <v>2021</v>
      </c>
    </row>
    <row r="10" spans="1:13" s="167" customFormat="1" ht="50.25" customHeight="1">
      <c r="A10" s="170">
        <v>7</v>
      </c>
      <c r="B10" s="47" t="s">
        <v>1165</v>
      </c>
      <c r="C10" s="166">
        <v>2016</v>
      </c>
      <c r="D10" s="1865">
        <f t="shared" si="0"/>
        <v>127.593</v>
      </c>
      <c r="E10" s="1865">
        <v>127.593</v>
      </c>
      <c r="F10" s="583">
        <v>0</v>
      </c>
      <c r="G10" s="1865">
        <f t="shared" si="2"/>
        <v>127.593</v>
      </c>
      <c r="H10" s="1865">
        <v>127.593</v>
      </c>
      <c r="I10" s="1865">
        <f t="shared" si="1"/>
        <v>0</v>
      </c>
      <c r="J10" s="1866">
        <v>0</v>
      </c>
      <c r="K10" s="168" t="s">
        <v>1043</v>
      </c>
      <c r="L10" s="166" t="s">
        <v>1944</v>
      </c>
      <c r="M10" s="168">
        <v>2021</v>
      </c>
    </row>
    <row r="11" spans="1:13" s="167" customFormat="1" ht="50.25" customHeight="1">
      <c r="A11" s="170">
        <v>8</v>
      </c>
      <c r="B11" s="47" t="s">
        <v>1166</v>
      </c>
      <c r="C11" s="166">
        <v>2016</v>
      </c>
      <c r="D11" s="1865">
        <f t="shared" si="0"/>
        <v>74.343000000000004</v>
      </c>
      <c r="E11" s="1865">
        <v>74.343000000000004</v>
      </c>
      <c r="F11" s="583">
        <v>0</v>
      </c>
      <c r="G11" s="1865">
        <f t="shared" si="2"/>
        <v>74.343000000000004</v>
      </c>
      <c r="H11" s="1865">
        <v>74.343000000000004</v>
      </c>
      <c r="I11" s="1865">
        <f t="shared" si="1"/>
        <v>0</v>
      </c>
      <c r="J11" s="1866">
        <v>0</v>
      </c>
      <c r="K11" s="168" t="s">
        <v>1043</v>
      </c>
      <c r="L11" s="166" t="s">
        <v>1944</v>
      </c>
      <c r="M11" s="168">
        <v>2021</v>
      </c>
    </row>
    <row r="12" spans="1:13" s="167" customFormat="1" ht="50.25" customHeight="1">
      <c r="A12" s="170">
        <v>9</v>
      </c>
      <c r="B12" s="47" t="s">
        <v>1167</v>
      </c>
      <c r="C12" s="166">
        <v>2016</v>
      </c>
      <c r="D12" s="1865">
        <f t="shared" si="0"/>
        <v>136.83000000000001</v>
      </c>
      <c r="E12" s="1865">
        <v>136.83000000000001</v>
      </c>
      <c r="F12" s="583">
        <v>0</v>
      </c>
      <c r="G12" s="1865">
        <f t="shared" si="2"/>
        <v>136.83000000000001</v>
      </c>
      <c r="H12" s="1865">
        <v>136.83000000000001</v>
      </c>
      <c r="I12" s="1865">
        <f t="shared" si="1"/>
        <v>0</v>
      </c>
      <c r="J12" s="1866">
        <f>'[4]6. Пров закупівлі'!F45</f>
        <v>0</v>
      </c>
      <c r="K12" s="168" t="s">
        <v>1043</v>
      </c>
      <c r="L12" s="166" t="s">
        <v>1944</v>
      </c>
      <c r="M12" s="168">
        <v>2021</v>
      </c>
    </row>
    <row r="13" spans="1:13" s="167" customFormat="1" ht="50.25" customHeight="1">
      <c r="A13" s="170">
        <v>10</v>
      </c>
      <c r="B13" s="46" t="s">
        <v>1125</v>
      </c>
      <c r="C13" s="166">
        <v>2017</v>
      </c>
      <c r="D13" s="1865">
        <f>E13+F13+J13</f>
        <v>2195.6600000000003</v>
      </c>
      <c r="E13" s="1865">
        <v>54.28</v>
      </c>
      <c r="F13" s="583">
        <v>0</v>
      </c>
      <c r="G13" s="1865">
        <f t="shared" si="2"/>
        <v>54.28</v>
      </c>
      <c r="H13" s="1865">
        <v>54.28</v>
      </c>
      <c r="I13" s="1865">
        <f t="shared" si="1"/>
        <v>2141.38</v>
      </c>
      <c r="J13" s="1867">
        <f>'6. Пров закупівлі'!H41</f>
        <v>2141.38</v>
      </c>
      <c r="K13" s="168" t="s">
        <v>1043</v>
      </c>
      <c r="L13" s="166" t="s">
        <v>1944</v>
      </c>
      <c r="M13" s="168" t="s">
        <v>2160</v>
      </c>
    </row>
    <row r="14" spans="1:13" s="167" customFormat="1" ht="50.25" customHeight="1">
      <c r="A14" s="170">
        <v>11</v>
      </c>
      <c r="B14" s="46" t="s">
        <v>1168</v>
      </c>
      <c r="C14" s="166">
        <v>2017</v>
      </c>
      <c r="D14" s="1865">
        <f t="shared" ref="D14:D25" si="3">E14+F14+J14</f>
        <v>3252.83</v>
      </c>
      <c r="E14" s="1865">
        <v>96.74</v>
      </c>
      <c r="F14" s="583">
        <v>0</v>
      </c>
      <c r="G14" s="1865">
        <f t="shared" si="2"/>
        <v>96.74</v>
      </c>
      <c r="H14" s="1865">
        <v>96.74</v>
      </c>
      <c r="I14" s="1865">
        <f t="shared" si="1"/>
        <v>3156.09</v>
      </c>
      <c r="J14" s="1866">
        <f>'6. Пров закупівлі'!H42</f>
        <v>3156.09</v>
      </c>
      <c r="K14" s="168" t="s">
        <v>1043</v>
      </c>
      <c r="L14" s="166" t="s">
        <v>1944</v>
      </c>
      <c r="M14" s="168" t="s">
        <v>2160</v>
      </c>
    </row>
    <row r="15" spans="1:13" s="167" customFormat="1" ht="50.25" customHeight="1">
      <c r="A15" s="170">
        <v>12</v>
      </c>
      <c r="B15" s="246" t="s">
        <v>1126</v>
      </c>
      <c r="C15" s="166">
        <v>2017</v>
      </c>
      <c r="D15" s="1865">
        <f t="shared" si="3"/>
        <v>79.800000000000011</v>
      </c>
      <c r="E15" s="1865">
        <f>95.76/1.2</f>
        <v>79.800000000000011</v>
      </c>
      <c r="F15" s="583">
        <v>0</v>
      </c>
      <c r="G15" s="1865">
        <f>E15</f>
        <v>79.800000000000011</v>
      </c>
      <c r="H15" s="1865">
        <v>79.800000000000011</v>
      </c>
      <c r="I15" s="1865">
        <f t="shared" si="1"/>
        <v>0</v>
      </c>
      <c r="J15" s="1866">
        <v>0</v>
      </c>
      <c r="K15" s="168" t="s">
        <v>1043</v>
      </c>
      <c r="L15" s="166" t="s">
        <v>1944</v>
      </c>
      <c r="M15" s="168">
        <v>2021</v>
      </c>
    </row>
    <row r="16" spans="1:13" s="167" customFormat="1" ht="67.5" customHeight="1">
      <c r="A16" s="170">
        <v>13</v>
      </c>
      <c r="B16" s="46" t="s">
        <v>2067</v>
      </c>
      <c r="C16" s="166">
        <v>2017</v>
      </c>
      <c r="D16" s="1865">
        <f>E16+F16+J16*2</f>
        <v>544.04999999999995</v>
      </c>
      <c r="E16" s="1865">
        <f>544.05-F16</f>
        <v>544.04999999999995</v>
      </c>
      <c r="F16" s="602">
        <v>0</v>
      </c>
      <c r="G16" s="1865">
        <f t="shared" ref="G16:G18" si="4">E16</f>
        <v>544.04999999999995</v>
      </c>
      <c r="H16" s="1865">
        <v>544.04999999999995</v>
      </c>
      <c r="I16" s="1865">
        <f>D16-E16</f>
        <v>0</v>
      </c>
      <c r="J16" s="1867">
        <v>0</v>
      </c>
      <c r="K16" s="168" t="s">
        <v>1043</v>
      </c>
      <c r="L16" s="166" t="s">
        <v>1944</v>
      </c>
      <c r="M16" s="168">
        <v>2021</v>
      </c>
    </row>
    <row r="17" spans="1:14" s="167" customFormat="1" ht="70.5" customHeight="1">
      <c r="A17" s="170">
        <v>14</v>
      </c>
      <c r="B17" s="46" t="s">
        <v>2068</v>
      </c>
      <c r="C17" s="166">
        <v>2017</v>
      </c>
      <c r="D17" s="1865">
        <f>E17+F17+J17*2</f>
        <v>733.56</v>
      </c>
      <c r="E17" s="1865">
        <f>733.56-F17</f>
        <v>733.56</v>
      </c>
      <c r="F17" s="602">
        <v>0</v>
      </c>
      <c r="G17" s="1865">
        <f t="shared" si="4"/>
        <v>733.56</v>
      </c>
      <c r="H17" s="1865">
        <v>733.56</v>
      </c>
      <c r="I17" s="1865">
        <f t="shared" si="1"/>
        <v>0</v>
      </c>
      <c r="J17" s="1867">
        <v>0</v>
      </c>
      <c r="K17" s="168" t="s">
        <v>1043</v>
      </c>
      <c r="L17" s="166" t="s">
        <v>1944</v>
      </c>
      <c r="M17" s="168">
        <v>2023</v>
      </c>
    </row>
    <row r="18" spans="1:14" s="167" customFormat="1" ht="51" customHeight="1">
      <c r="A18" s="170">
        <v>15</v>
      </c>
      <c r="B18" s="46" t="s">
        <v>2453</v>
      </c>
      <c r="C18" s="166">
        <v>2017</v>
      </c>
      <c r="D18" s="1865">
        <f t="shared" si="3"/>
        <v>720</v>
      </c>
      <c r="E18" s="1865">
        <f>720-F18</f>
        <v>720</v>
      </c>
      <c r="F18" s="602">
        <v>0</v>
      </c>
      <c r="G18" s="1865">
        <f t="shared" si="4"/>
        <v>720</v>
      </c>
      <c r="H18" s="1865">
        <v>720</v>
      </c>
      <c r="I18" s="1865">
        <f t="shared" si="1"/>
        <v>0</v>
      </c>
      <c r="J18" s="1866">
        <v>0</v>
      </c>
      <c r="K18" s="168" t="s">
        <v>1043</v>
      </c>
      <c r="L18" s="166" t="s">
        <v>1944</v>
      </c>
      <c r="M18" s="168">
        <v>2023</v>
      </c>
    </row>
    <row r="19" spans="1:14" s="167" customFormat="1" ht="50.25" customHeight="1">
      <c r="A19" s="170">
        <v>16</v>
      </c>
      <c r="B19" s="46" t="s">
        <v>1127</v>
      </c>
      <c r="C19" s="166">
        <v>2017</v>
      </c>
      <c r="D19" s="1865">
        <f t="shared" si="3"/>
        <v>307.69</v>
      </c>
      <c r="E19" s="1865">
        <v>307.69</v>
      </c>
      <c r="F19" s="602">
        <v>0</v>
      </c>
      <c r="G19" s="1865">
        <f t="shared" si="2"/>
        <v>307.69</v>
      </c>
      <c r="H19" s="1865">
        <v>307.69</v>
      </c>
      <c r="I19" s="1865">
        <f t="shared" si="1"/>
        <v>0</v>
      </c>
      <c r="J19" s="1866">
        <f>'[4]6. Пров закупівлі'!F87</f>
        <v>0</v>
      </c>
      <c r="K19" s="168" t="s">
        <v>1043</v>
      </c>
      <c r="L19" s="166" t="s">
        <v>1944</v>
      </c>
      <c r="M19" s="168">
        <v>2021</v>
      </c>
    </row>
    <row r="20" spans="1:14" s="167" customFormat="1" ht="50.25" customHeight="1">
      <c r="A20" s="170">
        <v>17</v>
      </c>
      <c r="B20" s="46" t="s">
        <v>1133</v>
      </c>
      <c r="C20" s="166">
        <v>2014</v>
      </c>
      <c r="D20" s="1865">
        <f t="shared" si="3"/>
        <v>304.26</v>
      </c>
      <c r="E20" s="1865">
        <v>304.26</v>
      </c>
      <c r="F20" s="602">
        <v>0</v>
      </c>
      <c r="G20" s="1865">
        <f t="shared" si="2"/>
        <v>304.26</v>
      </c>
      <c r="H20" s="1865">
        <v>304.26</v>
      </c>
      <c r="I20" s="1865">
        <f t="shared" si="1"/>
        <v>0</v>
      </c>
      <c r="J20" s="1866">
        <v>0</v>
      </c>
      <c r="K20" s="168" t="s">
        <v>1083</v>
      </c>
      <c r="L20" s="166" t="s">
        <v>1944</v>
      </c>
      <c r="M20" s="168">
        <v>2022</v>
      </c>
    </row>
    <row r="21" spans="1:14" s="167" customFormat="1" ht="50.25" customHeight="1">
      <c r="A21" s="170">
        <v>18</v>
      </c>
      <c r="B21" s="46" t="s">
        <v>1115</v>
      </c>
      <c r="C21" s="166">
        <v>2017</v>
      </c>
      <c r="D21" s="1865">
        <f t="shared" si="3"/>
        <v>417.2</v>
      </c>
      <c r="E21" s="1865">
        <v>417.2</v>
      </c>
      <c r="F21" s="602">
        <v>0</v>
      </c>
      <c r="G21" s="1865">
        <f t="shared" si="2"/>
        <v>417.2</v>
      </c>
      <c r="H21" s="1865">
        <v>417.2</v>
      </c>
      <c r="I21" s="1865">
        <f t="shared" si="1"/>
        <v>0</v>
      </c>
      <c r="J21" s="1866">
        <v>0</v>
      </c>
      <c r="K21" s="168" t="s">
        <v>1083</v>
      </c>
      <c r="L21" s="166" t="s">
        <v>1944</v>
      </c>
      <c r="M21" s="168">
        <v>2021</v>
      </c>
    </row>
    <row r="22" spans="1:14" s="167" customFormat="1" ht="50.25" customHeight="1">
      <c r="A22" s="170">
        <v>19</v>
      </c>
      <c r="B22" s="240" t="s">
        <v>1117</v>
      </c>
      <c r="C22" s="166">
        <v>2017</v>
      </c>
      <c r="D22" s="1865">
        <f t="shared" si="3"/>
        <v>13353.05</v>
      </c>
      <c r="E22" s="1865">
        <v>421.05</v>
      </c>
      <c r="F22" s="602">
        <v>0</v>
      </c>
      <c r="G22" s="1865">
        <f t="shared" si="2"/>
        <v>421.05</v>
      </c>
      <c r="H22" s="1865">
        <v>421.05</v>
      </c>
      <c r="I22" s="1865">
        <f t="shared" si="1"/>
        <v>12932</v>
      </c>
      <c r="J22" s="1866">
        <f>'6. Пров закупівлі'!H68</f>
        <v>12932</v>
      </c>
      <c r="K22" s="168" t="s">
        <v>1083</v>
      </c>
      <c r="L22" s="166" t="s">
        <v>1944</v>
      </c>
      <c r="M22" s="168" t="s">
        <v>2160</v>
      </c>
    </row>
    <row r="23" spans="1:14" s="167" customFormat="1" ht="66.75" customHeight="1">
      <c r="A23" s="170">
        <v>20</v>
      </c>
      <c r="B23" s="240" t="s">
        <v>1118</v>
      </c>
      <c r="C23" s="166">
        <v>2017</v>
      </c>
      <c r="D23" s="1865">
        <f>E23+F23+J23</f>
        <v>4508.68</v>
      </c>
      <c r="E23" s="1865">
        <v>229.76</v>
      </c>
      <c r="F23" s="602">
        <v>0</v>
      </c>
      <c r="G23" s="1865">
        <f t="shared" si="2"/>
        <v>229.76</v>
      </c>
      <c r="H23" s="1865">
        <v>229.76</v>
      </c>
      <c r="I23" s="1865">
        <f t="shared" si="1"/>
        <v>4278.92</v>
      </c>
      <c r="J23" s="1866">
        <f>'6. Пров закупівлі'!H71</f>
        <v>4278.92</v>
      </c>
      <c r="K23" s="168" t="s">
        <v>1083</v>
      </c>
      <c r="L23" s="166" t="s">
        <v>1944</v>
      </c>
      <c r="M23" s="168" t="s">
        <v>2160</v>
      </c>
    </row>
    <row r="24" spans="1:14" s="167" customFormat="1" ht="73.5" customHeight="1">
      <c r="A24" s="170">
        <v>21</v>
      </c>
      <c r="B24" s="240" t="s">
        <v>1119</v>
      </c>
      <c r="C24" s="166">
        <v>2017</v>
      </c>
      <c r="D24" s="1865">
        <f>E24+F24+J24</f>
        <v>3849.46</v>
      </c>
      <c r="E24" s="1865">
        <v>229.76</v>
      </c>
      <c r="F24" s="602">
        <v>0</v>
      </c>
      <c r="G24" s="1865">
        <f t="shared" si="2"/>
        <v>229.76</v>
      </c>
      <c r="H24" s="1865">
        <v>229.76</v>
      </c>
      <c r="I24" s="1865">
        <f t="shared" si="1"/>
        <v>3619.7</v>
      </c>
      <c r="J24" s="1866">
        <f>'6. Пров закупівлі'!H72</f>
        <v>3619.7</v>
      </c>
      <c r="K24" s="168" t="s">
        <v>1083</v>
      </c>
      <c r="L24" s="166" t="s">
        <v>1944</v>
      </c>
      <c r="M24" s="168" t="s">
        <v>2160</v>
      </c>
    </row>
    <row r="25" spans="1:14" s="167" customFormat="1" ht="50.25" customHeight="1">
      <c r="A25" s="170">
        <v>22</v>
      </c>
      <c r="B25" s="466" t="s">
        <v>1965</v>
      </c>
      <c r="C25" s="166">
        <v>2017</v>
      </c>
      <c r="D25" s="1865">
        <f t="shared" si="3"/>
        <v>254.75</v>
      </c>
      <c r="E25" s="1865">
        <v>254.75</v>
      </c>
      <c r="F25" s="602">
        <v>0</v>
      </c>
      <c r="G25" s="1865">
        <f>E25</f>
        <v>254.75</v>
      </c>
      <c r="H25" s="1865">
        <v>254.75</v>
      </c>
      <c r="I25" s="1865">
        <f t="shared" si="1"/>
        <v>0</v>
      </c>
      <c r="J25" s="1866">
        <v>0</v>
      </c>
      <c r="K25" s="168" t="s">
        <v>1083</v>
      </c>
      <c r="L25" s="166" t="s">
        <v>1944</v>
      </c>
      <c r="M25" s="168">
        <v>2021</v>
      </c>
    </row>
    <row r="26" spans="1:14" s="167" customFormat="1" ht="50.25" customHeight="1">
      <c r="A26" s="170">
        <v>23</v>
      </c>
      <c r="B26" s="46" t="s">
        <v>1120</v>
      </c>
      <c r="C26" s="166">
        <v>2017</v>
      </c>
      <c r="D26" s="1865">
        <f t="shared" ref="D26:D44" si="5">E26+F26+J26</f>
        <v>5339.98</v>
      </c>
      <c r="E26" s="1865">
        <v>279.48</v>
      </c>
      <c r="F26" s="602">
        <v>0</v>
      </c>
      <c r="G26" s="1865">
        <f t="shared" si="2"/>
        <v>279.48</v>
      </c>
      <c r="H26" s="1865">
        <v>279.48</v>
      </c>
      <c r="I26" s="1865">
        <f t="shared" si="1"/>
        <v>5060.5</v>
      </c>
      <c r="J26" s="1866">
        <f>'6. Пров закупівлі'!H69</f>
        <v>5060.5</v>
      </c>
      <c r="K26" s="168" t="s">
        <v>1083</v>
      </c>
      <c r="L26" s="166" t="s">
        <v>1944</v>
      </c>
      <c r="M26" s="168" t="s">
        <v>2160</v>
      </c>
    </row>
    <row r="27" spans="1:14" s="167" customFormat="1" ht="50.25" customHeight="1">
      <c r="A27" s="170">
        <v>24</v>
      </c>
      <c r="B27" s="46" t="s">
        <v>1121</v>
      </c>
      <c r="C27" s="166">
        <v>2017</v>
      </c>
      <c r="D27" s="1865">
        <f>E27+F27+J27*2</f>
        <v>251.1</v>
      </c>
      <c r="E27" s="1865">
        <v>251.1</v>
      </c>
      <c r="F27" s="602">
        <v>0</v>
      </c>
      <c r="G27" s="1865">
        <f t="shared" si="2"/>
        <v>251.1</v>
      </c>
      <c r="H27" s="1865">
        <v>251.1</v>
      </c>
      <c r="I27" s="1865">
        <f t="shared" ref="I27" si="6">D27-E27</f>
        <v>0</v>
      </c>
      <c r="J27" s="1866">
        <v>0</v>
      </c>
      <c r="K27" s="168" t="s">
        <v>1083</v>
      </c>
      <c r="L27" s="166" t="s">
        <v>1944</v>
      </c>
      <c r="M27" s="168">
        <v>2021</v>
      </c>
    </row>
    <row r="28" spans="1:14" s="167" customFormat="1" ht="50.25" customHeight="1">
      <c r="A28" s="170">
        <v>25</v>
      </c>
      <c r="B28" s="47" t="s">
        <v>2454</v>
      </c>
      <c r="C28" s="1322">
        <v>2017</v>
      </c>
      <c r="D28" s="1868">
        <f>E28+F28+J28</f>
        <v>513.86</v>
      </c>
      <c r="E28" s="1868">
        <v>513.86</v>
      </c>
      <c r="F28" s="1869">
        <v>0</v>
      </c>
      <c r="G28" s="1868">
        <f t="shared" ref="G28:G29" si="7">E28</f>
        <v>513.86</v>
      </c>
      <c r="H28" s="1868">
        <v>513.86</v>
      </c>
      <c r="I28" s="1868">
        <f>D28-E28</f>
        <v>0</v>
      </c>
      <c r="J28" s="1870">
        <v>0</v>
      </c>
      <c r="K28" s="1323" t="s">
        <v>1043</v>
      </c>
      <c r="L28" s="1322" t="s">
        <v>1944</v>
      </c>
      <c r="M28" s="168">
        <v>2021</v>
      </c>
      <c r="N28" s="1324"/>
    </row>
    <row r="29" spans="1:14" s="167" customFormat="1" ht="50.25" customHeight="1">
      <c r="A29" s="170">
        <v>26</v>
      </c>
      <c r="B29" s="403" t="s">
        <v>1180</v>
      </c>
      <c r="C29" s="166">
        <v>2018</v>
      </c>
      <c r="D29" s="1865">
        <v>239.26</v>
      </c>
      <c r="E29" s="1865">
        <v>239.26</v>
      </c>
      <c r="F29" s="602">
        <v>0</v>
      </c>
      <c r="G29" s="1865">
        <f t="shared" si="7"/>
        <v>239.26</v>
      </c>
      <c r="H29" s="1865">
        <f t="shared" ref="H29:H45" si="8">D29</f>
        <v>239.26</v>
      </c>
      <c r="I29" s="1865">
        <f>D29-E29</f>
        <v>0</v>
      </c>
      <c r="J29" s="1866">
        <v>0</v>
      </c>
      <c r="K29" s="168" t="s">
        <v>1083</v>
      </c>
      <c r="L29" s="166" t="s">
        <v>1944</v>
      </c>
      <c r="M29" s="168">
        <v>2025</v>
      </c>
    </row>
    <row r="30" spans="1:14" s="167" customFormat="1" ht="50.25" customHeight="1">
      <c r="A30" s="170">
        <v>27</v>
      </c>
      <c r="B30" s="2036" t="s">
        <v>2161</v>
      </c>
      <c r="C30" s="166">
        <v>2018</v>
      </c>
      <c r="D30" s="1865">
        <f t="shared" si="5"/>
        <v>30.73</v>
      </c>
      <c r="E30" s="1865">
        <v>30.73</v>
      </c>
      <c r="F30" s="1865">
        <v>0</v>
      </c>
      <c r="G30" s="1865">
        <f t="shared" ref="G30:G45" si="9">E30</f>
        <v>30.73</v>
      </c>
      <c r="H30" s="1865">
        <f t="shared" si="8"/>
        <v>30.73</v>
      </c>
      <c r="I30" s="1865">
        <f>D30-E30</f>
        <v>0</v>
      </c>
      <c r="J30" s="1866">
        <v>0</v>
      </c>
      <c r="K30" s="168" t="s">
        <v>1043</v>
      </c>
      <c r="L30" s="166" t="s">
        <v>1944</v>
      </c>
      <c r="M30" s="168">
        <v>2021</v>
      </c>
    </row>
    <row r="31" spans="1:14" s="167" customFormat="1" ht="50.25" customHeight="1">
      <c r="A31" s="170">
        <v>28</v>
      </c>
      <c r="B31" s="2036" t="s">
        <v>2162</v>
      </c>
      <c r="C31" s="166">
        <v>2018</v>
      </c>
      <c r="D31" s="1865">
        <f t="shared" si="5"/>
        <v>28.36</v>
      </c>
      <c r="E31" s="1865">
        <v>28.36</v>
      </c>
      <c r="F31" s="1865">
        <v>0</v>
      </c>
      <c r="G31" s="1865">
        <f t="shared" ref="G31:G40" si="10">E31</f>
        <v>28.36</v>
      </c>
      <c r="H31" s="1865">
        <f t="shared" si="8"/>
        <v>28.36</v>
      </c>
      <c r="I31" s="1865">
        <f t="shared" ref="I31:I45" si="11">D31-E31</f>
        <v>0</v>
      </c>
      <c r="J31" s="1866">
        <v>0</v>
      </c>
      <c r="K31" s="168" t="s">
        <v>1043</v>
      </c>
      <c r="L31" s="166" t="s">
        <v>1944</v>
      </c>
      <c r="M31" s="168">
        <v>2021</v>
      </c>
    </row>
    <row r="32" spans="1:14" s="167" customFormat="1" ht="65.25" customHeight="1">
      <c r="A32" s="170">
        <v>29</v>
      </c>
      <c r="B32" s="2036" t="s">
        <v>2311</v>
      </c>
      <c r="C32" s="166">
        <v>2018</v>
      </c>
      <c r="D32" s="1865">
        <f t="shared" si="5"/>
        <v>24.06</v>
      </c>
      <c r="E32" s="1865">
        <v>24.06</v>
      </c>
      <c r="F32" s="1865">
        <v>0</v>
      </c>
      <c r="G32" s="1871">
        <f t="shared" si="10"/>
        <v>24.06</v>
      </c>
      <c r="H32" s="1865">
        <f t="shared" si="8"/>
        <v>24.06</v>
      </c>
      <c r="I32" s="1865">
        <f t="shared" si="11"/>
        <v>0</v>
      </c>
      <c r="J32" s="1866">
        <v>0</v>
      </c>
      <c r="K32" s="168" t="s">
        <v>1043</v>
      </c>
      <c r="L32" s="166" t="s">
        <v>1944</v>
      </c>
      <c r="M32" s="168">
        <v>2021</v>
      </c>
    </row>
    <row r="33" spans="1:13" s="167" customFormat="1" ht="50.25" customHeight="1">
      <c r="A33" s="170">
        <v>30</v>
      </c>
      <c r="B33" s="2036" t="s">
        <v>2312</v>
      </c>
      <c r="C33" s="166">
        <v>2018</v>
      </c>
      <c r="D33" s="1865">
        <f t="shared" si="5"/>
        <v>24.12</v>
      </c>
      <c r="E33" s="1865">
        <v>24.12</v>
      </c>
      <c r="F33" s="1865">
        <v>0</v>
      </c>
      <c r="G33" s="1871">
        <f t="shared" si="10"/>
        <v>24.12</v>
      </c>
      <c r="H33" s="1865">
        <f t="shared" si="8"/>
        <v>24.12</v>
      </c>
      <c r="I33" s="1865">
        <f t="shared" si="11"/>
        <v>0</v>
      </c>
      <c r="J33" s="1866">
        <v>0</v>
      </c>
      <c r="K33" s="168" t="s">
        <v>1043</v>
      </c>
      <c r="L33" s="166" t="s">
        <v>1944</v>
      </c>
      <c r="M33" s="168">
        <v>2021</v>
      </c>
    </row>
    <row r="34" spans="1:13" s="167" customFormat="1" ht="50.25" customHeight="1">
      <c r="A34" s="170">
        <v>31</v>
      </c>
      <c r="B34" s="2036" t="s">
        <v>2313</v>
      </c>
      <c r="C34" s="166">
        <v>2018</v>
      </c>
      <c r="D34" s="1865">
        <f t="shared" si="5"/>
        <v>23.83</v>
      </c>
      <c r="E34" s="1865">
        <v>23.83</v>
      </c>
      <c r="F34" s="1865">
        <v>0</v>
      </c>
      <c r="G34" s="1871">
        <f t="shared" si="10"/>
        <v>23.83</v>
      </c>
      <c r="H34" s="1865">
        <f t="shared" si="8"/>
        <v>23.83</v>
      </c>
      <c r="I34" s="1865">
        <f t="shared" si="11"/>
        <v>0</v>
      </c>
      <c r="J34" s="1866">
        <v>0</v>
      </c>
      <c r="K34" s="168" t="s">
        <v>1043</v>
      </c>
      <c r="L34" s="166" t="s">
        <v>1944</v>
      </c>
      <c r="M34" s="168">
        <v>2021</v>
      </c>
    </row>
    <row r="35" spans="1:13" s="167" customFormat="1" ht="50.25" customHeight="1">
      <c r="A35" s="170">
        <v>32</v>
      </c>
      <c r="B35" s="2036" t="s">
        <v>2314</v>
      </c>
      <c r="C35" s="166">
        <v>2018</v>
      </c>
      <c r="D35" s="1865">
        <f t="shared" si="5"/>
        <v>20.5</v>
      </c>
      <c r="E35" s="1865">
        <v>20.5</v>
      </c>
      <c r="F35" s="1865">
        <v>0</v>
      </c>
      <c r="G35" s="1871">
        <f t="shared" si="10"/>
        <v>20.5</v>
      </c>
      <c r="H35" s="1865">
        <f t="shared" si="8"/>
        <v>20.5</v>
      </c>
      <c r="I35" s="1865">
        <f t="shared" si="11"/>
        <v>0</v>
      </c>
      <c r="J35" s="1866">
        <v>0</v>
      </c>
      <c r="K35" s="168" t="s">
        <v>1043</v>
      </c>
      <c r="L35" s="166" t="s">
        <v>1944</v>
      </c>
      <c r="M35" s="168">
        <v>2021</v>
      </c>
    </row>
    <row r="36" spans="1:13" s="167" customFormat="1" ht="64.5" customHeight="1">
      <c r="A36" s="170">
        <v>33</v>
      </c>
      <c r="B36" s="2036" t="s">
        <v>2315</v>
      </c>
      <c r="C36" s="166">
        <v>2018</v>
      </c>
      <c r="D36" s="1865">
        <f t="shared" si="5"/>
        <v>39.75</v>
      </c>
      <c r="E36" s="1865">
        <v>39.75</v>
      </c>
      <c r="F36" s="1865">
        <v>0</v>
      </c>
      <c r="G36" s="1871">
        <f t="shared" si="10"/>
        <v>39.75</v>
      </c>
      <c r="H36" s="1865">
        <f t="shared" si="8"/>
        <v>39.75</v>
      </c>
      <c r="I36" s="1865">
        <f t="shared" si="11"/>
        <v>0</v>
      </c>
      <c r="J36" s="1866">
        <v>0</v>
      </c>
      <c r="K36" s="168" t="s">
        <v>1043</v>
      </c>
      <c r="L36" s="166" t="s">
        <v>1944</v>
      </c>
      <c r="M36" s="168">
        <v>2021</v>
      </c>
    </row>
    <row r="37" spans="1:13" s="167" customFormat="1" ht="108.75" customHeight="1">
      <c r="A37" s="170">
        <v>34</v>
      </c>
      <c r="B37" s="2036" t="s">
        <v>2316</v>
      </c>
      <c r="C37" s="166">
        <v>2018</v>
      </c>
      <c r="D37" s="1865">
        <f t="shared" si="5"/>
        <v>3321.44</v>
      </c>
      <c r="E37" s="1865">
        <v>3321.44</v>
      </c>
      <c r="F37" s="1865">
        <v>0</v>
      </c>
      <c r="G37" s="1871">
        <f t="shared" si="10"/>
        <v>3321.44</v>
      </c>
      <c r="H37" s="1865">
        <f t="shared" si="8"/>
        <v>3321.44</v>
      </c>
      <c r="I37" s="1865">
        <f t="shared" si="11"/>
        <v>0</v>
      </c>
      <c r="J37" s="1866">
        <v>0</v>
      </c>
      <c r="K37" s="168" t="s">
        <v>1043</v>
      </c>
      <c r="L37" s="166" t="s">
        <v>1944</v>
      </c>
      <c r="M37" s="168">
        <v>2025</v>
      </c>
    </row>
    <row r="38" spans="1:13" s="167" customFormat="1" ht="110.25" customHeight="1">
      <c r="A38" s="170">
        <v>35</v>
      </c>
      <c r="B38" s="2036" t="s">
        <v>2317</v>
      </c>
      <c r="C38" s="166">
        <v>2018</v>
      </c>
      <c r="D38" s="1865">
        <f t="shared" si="5"/>
        <v>2872.01</v>
      </c>
      <c r="E38" s="1865">
        <v>2872.01</v>
      </c>
      <c r="F38" s="1865">
        <v>0</v>
      </c>
      <c r="G38" s="1871">
        <f t="shared" si="10"/>
        <v>2872.01</v>
      </c>
      <c r="H38" s="1865">
        <f t="shared" si="8"/>
        <v>2872.01</v>
      </c>
      <c r="I38" s="1865">
        <f t="shared" si="11"/>
        <v>0</v>
      </c>
      <c r="J38" s="1866">
        <v>0</v>
      </c>
      <c r="K38" s="168" t="s">
        <v>1043</v>
      </c>
      <c r="L38" s="166" t="s">
        <v>1944</v>
      </c>
      <c r="M38" s="168">
        <v>2025</v>
      </c>
    </row>
    <row r="39" spans="1:13" s="167" customFormat="1" ht="126" customHeight="1">
      <c r="A39" s="170">
        <v>36</v>
      </c>
      <c r="B39" s="2036" t="s">
        <v>2318</v>
      </c>
      <c r="C39" s="166">
        <v>2018</v>
      </c>
      <c r="D39" s="1865">
        <f t="shared" si="5"/>
        <v>455.8</v>
      </c>
      <c r="E39" s="1865">
        <v>455.8</v>
      </c>
      <c r="F39" s="1865">
        <v>0</v>
      </c>
      <c r="G39" s="1871">
        <f t="shared" si="10"/>
        <v>455.8</v>
      </c>
      <c r="H39" s="1865">
        <f t="shared" si="8"/>
        <v>455.8</v>
      </c>
      <c r="I39" s="1865">
        <f t="shared" si="11"/>
        <v>0</v>
      </c>
      <c r="J39" s="1866">
        <v>0</v>
      </c>
      <c r="K39" s="168" t="s">
        <v>1043</v>
      </c>
      <c r="L39" s="166" t="s">
        <v>1944</v>
      </c>
      <c r="M39" s="168">
        <v>2025</v>
      </c>
    </row>
    <row r="40" spans="1:13" s="167" customFormat="1" ht="126.75" customHeight="1">
      <c r="A40" s="170">
        <v>37</v>
      </c>
      <c r="B40" s="2036" t="s">
        <v>2319</v>
      </c>
      <c r="C40" s="166">
        <v>2018</v>
      </c>
      <c r="D40" s="1865">
        <f t="shared" si="5"/>
        <v>609.34</v>
      </c>
      <c r="E40" s="1865">
        <v>609.34</v>
      </c>
      <c r="F40" s="1865">
        <v>0</v>
      </c>
      <c r="G40" s="1871">
        <f t="shared" si="10"/>
        <v>609.34</v>
      </c>
      <c r="H40" s="1865">
        <f t="shared" si="8"/>
        <v>609.34</v>
      </c>
      <c r="I40" s="1865">
        <f t="shared" si="11"/>
        <v>0</v>
      </c>
      <c r="J40" s="1866">
        <v>0</v>
      </c>
      <c r="K40" s="168" t="s">
        <v>1043</v>
      </c>
      <c r="L40" s="166" t="s">
        <v>1944</v>
      </c>
      <c r="M40" s="168">
        <v>2025</v>
      </c>
    </row>
    <row r="41" spans="1:13" s="167" customFormat="1" ht="63">
      <c r="A41" s="170">
        <v>38</v>
      </c>
      <c r="B41" s="2037" t="s">
        <v>2163</v>
      </c>
      <c r="C41" s="166">
        <v>2018</v>
      </c>
      <c r="D41" s="1865">
        <f t="shared" ref="D41" si="12">E41+F41+J41</f>
        <v>21.42</v>
      </c>
      <c r="E41" s="1865">
        <v>21.42</v>
      </c>
      <c r="F41" s="533">
        <v>0</v>
      </c>
      <c r="G41" s="1871">
        <f t="shared" ref="G41" si="13">E41</f>
        <v>21.42</v>
      </c>
      <c r="H41" s="1865">
        <f t="shared" si="8"/>
        <v>21.42</v>
      </c>
      <c r="I41" s="1865">
        <f t="shared" ref="I41" si="14">D41-E41</f>
        <v>0</v>
      </c>
      <c r="J41" s="1866">
        <v>0</v>
      </c>
      <c r="K41" s="168" t="s">
        <v>1043</v>
      </c>
      <c r="L41" s="166" t="s">
        <v>1944</v>
      </c>
      <c r="M41" s="168">
        <v>2021</v>
      </c>
    </row>
    <row r="42" spans="1:13" s="167" customFormat="1" ht="63">
      <c r="A42" s="170">
        <v>39</v>
      </c>
      <c r="B42" s="2037" t="s">
        <v>2164</v>
      </c>
      <c r="C42" s="166">
        <v>2018</v>
      </c>
      <c r="D42" s="1865">
        <f t="shared" si="5"/>
        <v>27.8</v>
      </c>
      <c r="E42" s="533">
        <v>27.8</v>
      </c>
      <c r="F42" s="533">
        <v>0</v>
      </c>
      <c r="G42" s="1871">
        <f t="shared" si="9"/>
        <v>27.8</v>
      </c>
      <c r="H42" s="1865">
        <f t="shared" si="8"/>
        <v>27.8</v>
      </c>
      <c r="I42" s="1865">
        <f t="shared" si="11"/>
        <v>0</v>
      </c>
      <c r="J42" s="1866">
        <v>0</v>
      </c>
      <c r="K42" s="168" t="s">
        <v>1043</v>
      </c>
      <c r="L42" s="166" t="s">
        <v>1944</v>
      </c>
      <c r="M42" s="168">
        <v>2021</v>
      </c>
    </row>
    <row r="43" spans="1:13" s="167" customFormat="1" ht="78.75">
      <c r="A43" s="170">
        <v>40</v>
      </c>
      <c r="B43" s="2036" t="s">
        <v>2166</v>
      </c>
      <c r="C43" s="166">
        <v>2017</v>
      </c>
      <c r="D43" s="1865">
        <f t="shared" si="5"/>
        <v>1101.97</v>
      </c>
      <c r="E43" s="535">
        <f>1101.97</f>
        <v>1101.97</v>
      </c>
      <c r="F43" s="534">
        <v>0</v>
      </c>
      <c r="G43" s="1871">
        <f t="shared" si="9"/>
        <v>1101.97</v>
      </c>
      <c r="H43" s="1865">
        <f t="shared" si="8"/>
        <v>1101.97</v>
      </c>
      <c r="I43" s="1865">
        <f t="shared" si="11"/>
        <v>0</v>
      </c>
      <c r="J43" s="1866">
        <v>0</v>
      </c>
      <c r="K43" s="168" t="s">
        <v>1043</v>
      </c>
      <c r="L43" s="166" t="s">
        <v>1944</v>
      </c>
      <c r="M43" s="168">
        <v>2021</v>
      </c>
    </row>
    <row r="44" spans="1:13" s="167" customFormat="1" ht="78.75">
      <c r="A44" s="170">
        <v>41</v>
      </c>
      <c r="B44" s="2038" t="s">
        <v>2165</v>
      </c>
      <c r="C44" s="166">
        <v>2018</v>
      </c>
      <c r="D44" s="1865">
        <f t="shared" si="5"/>
        <v>716.68</v>
      </c>
      <c r="E44" s="1865">
        <v>716.68</v>
      </c>
      <c r="F44" s="533">
        <v>0</v>
      </c>
      <c r="G44" s="1871">
        <f t="shared" ref="G44" si="15">E44</f>
        <v>716.68</v>
      </c>
      <c r="H44" s="1865">
        <f t="shared" si="8"/>
        <v>716.68</v>
      </c>
      <c r="I44" s="1865">
        <f t="shared" si="11"/>
        <v>0</v>
      </c>
      <c r="J44" s="1866">
        <v>0</v>
      </c>
      <c r="K44" s="168" t="s">
        <v>1043</v>
      </c>
      <c r="L44" s="166" t="s">
        <v>1944</v>
      </c>
      <c r="M44" s="168">
        <v>2021</v>
      </c>
    </row>
    <row r="45" spans="1:13" s="167" customFormat="1" ht="47.25">
      <c r="A45" s="170">
        <v>42</v>
      </c>
      <c r="B45" s="2038" t="s">
        <v>2303</v>
      </c>
      <c r="C45" s="166">
        <v>2018</v>
      </c>
      <c r="D45" s="1865">
        <f>E45+F45+J45</f>
        <v>1418.75</v>
      </c>
      <c r="E45" s="1865">
        <v>1418.75</v>
      </c>
      <c r="F45" s="533">
        <v>0</v>
      </c>
      <c r="G45" s="1871">
        <f t="shared" si="9"/>
        <v>1418.75</v>
      </c>
      <c r="H45" s="1865">
        <f t="shared" si="8"/>
        <v>1418.75</v>
      </c>
      <c r="I45" s="1865">
        <f t="shared" si="11"/>
        <v>0</v>
      </c>
      <c r="J45" s="1866">
        <v>0</v>
      </c>
      <c r="K45" s="168" t="s">
        <v>2000</v>
      </c>
      <c r="L45" s="166" t="s">
        <v>1944</v>
      </c>
      <c r="M45" s="168" t="s">
        <v>2371</v>
      </c>
    </row>
    <row r="46" spans="1:13" s="167" customFormat="1" ht="47.25">
      <c r="A46" s="170">
        <v>43</v>
      </c>
      <c r="B46" s="2039" t="s">
        <v>2009</v>
      </c>
      <c r="C46" s="166">
        <v>2017</v>
      </c>
      <c r="D46" s="1865">
        <f t="shared" ref="D46:D47" si="16">E46+F46+J46</f>
        <v>6417.9669999999996</v>
      </c>
      <c r="E46" s="1865">
        <f>255.45/1.2</f>
        <v>212.875</v>
      </c>
      <c r="F46" s="533">
        <v>0</v>
      </c>
      <c r="G46" s="1871">
        <f t="shared" ref="G46:G48" si="17">E46</f>
        <v>212.875</v>
      </c>
      <c r="H46" s="1865">
        <f>E46</f>
        <v>212.875</v>
      </c>
      <c r="I46" s="1865">
        <f t="shared" ref="I46:I48" si="18">D46-E46</f>
        <v>6205.0919999999996</v>
      </c>
      <c r="J46" s="1866">
        <f>'6. Пров закупівлі'!H40</f>
        <v>6205.0919999999996</v>
      </c>
      <c r="K46" s="168" t="s">
        <v>2000</v>
      </c>
      <c r="L46" s="166" t="s">
        <v>1944</v>
      </c>
      <c r="M46" s="168" t="s">
        <v>2160</v>
      </c>
    </row>
    <row r="47" spans="1:13" s="167" customFormat="1" ht="47.25">
      <c r="A47" s="170">
        <v>44</v>
      </c>
      <c r="B47" s="2039" t="s">
        <v>2041</v>
      </c>
      <c r="C47" s="166">
        <v>2017</v>
      </c>
      <c r="D47" s="1865">
        <f t="shared" si="16"/>
        <v>3574.2550000000001</v>
      </c>
      <c r="E47" s="1865">
        <f>162.996/1.2</f>
        <v>135.83000000000001</v>
      </c>
      <c r="F47" s="533">
        <v>0</v>
      </c>
      <c r="G47" s="1871">
        <f t="shared" si="17"/>
        <v>135.83000000000001</v>
      </c>
      <c r="H47" s="1865">
        <f t="shared" ref="H47:H48" si="19">E47</f>
        <v>135.83000000000001</v>
      </c>
      <c r="I47" s="1865">
        <f t="shared" si="18"/>
        <v>3438.4250000000002</v>
      </c>
      <c r="J47" s="1866">
        <f>'6. Пров закупівлі'!H43</f>
        <v>3438.4250000000002</v>
      </c>
      <c r="K47" s="168" t="s">
        <v>2000</v>
      </c>
      <c r="L47" s="166" t="s">
        <v>1944</v>
      </c>
      <c r="M47" s="168" t="s">
        <v>2160</v>
      </c>
    </row>
    <row r="48" spans="1:13" s="167" customFormat="1" ht="47.25">
      <c r="A48" s="170">
        <v>45</v>
      </c>
      <c r="B48" s="2039" t="s">
        <v>2105</v>
      </c>
      <c r="C48" s="166">
        <v>2017</v>
      </c>
      <c r="D48" s="1865">
        <f>E48+F48+J48</f>
        <v>118.22000000000001</v>
      </c>
      <c r="E48" s="1865">
        <f>141.864/1.2</f>
        <v>118.22000000000001</v>
      </c>
      <c r="F48" s="533">
        <v>0</v>
      </c>
      <c r="G48" s="1871">
        <f t="shared" si="17"/>
        <v>118.22000000000001</v>
      </c>
      <c r="H48" s="1865">
        <f t="shared" si="19"/>
        <v>118.22000000000001</v>
      </c>
      <c r="I48" s="1865">
        <f t="shared" si="18"/>
        <v>0</v>
      </c>
      <c r="J48" s="1866">
        <v>0</v>
      </c>
      <c r="K48" s="168" t="s">
        <v>2000</v>
      </c>
      <c r="L48" s="166" t="s">
        <v>1944</v>
      </c>
      <c r="M48" s="168">
        <v>2021</v>
      </c>
    </row>
    <row r="49" spans="1:13" s="167" customFormat="1" ht="47.25">
      <c r="A49" s="170">
        <v>46</v>
      </c>
      <c r="B49" s="1971" t="s">
        <v>2193</v>
      </c>
      <c r="C49" s="166">
        <v>2019</v>
      </c>
      <c r="D49" s="1865">
        <f>E49+F49+J49</f>
        <v>6431.67</v>
      </c>
      <c r="E49" s="1865">
        <v>0</v>
      </c>
      <c r="F49" s="533">
        <v>0</v>
      </c>
      <c r="G49" s="1871">
        <f t="shared" ref="G49:G51" si="20">E49</f>
        <v>0</v>
      </c>
      <c r="H49" s="1865">
        <f t="shared" ref="H49:H51" si="21">E49</f>
        <v>0</v>
      </c>
      <c r="I49" s="1865">
        <f t="shared" ref="I49:I51" si="22">D49-E49</f>
        <v>6431.67</v>
      </c>
      <c r="J49" s="1866">
        <f>'6. Пров закупівлі'!H65</f>
        <v>6431.67</v>
      </c>
      <c r="K49" s="168" t="s">
        <v>2000</v>
      </c>
      <c r="L49" s="166" t="s">
        <v>1944</v>
      </c>
      <c r="M49" s="168" t="s">
        <v>2160</v>
      </c>
    </row>
    <row r="50" spans="1:13" s="167" customFormat="1" ht="47.25">
      <c r="A50" s="170">
        <v>47</v>
      </c>
      <c r="B50" s="2040" t="s">
        <v>2153</v>
      </c>
      <c r="C50" s="166">
        <v>2019</v>
      </c>
      <c r="D50" s="1865">
        <f>E50+F50+J50</f>
        <v>6157.07</v>
      </c>
      <c r="E50" s="1865">
        <v>0</v>
      </c>
      <c r="F50" s="533">
        <v>0</v>
      </c>
      <c r="G50" s="1871">
        <f t="shared" si="20"/>
        <v>0</v>
      </c>
      <c r="H50" s="1865">
        <f t="shared" si="21"/>
        <v>0</v>
      </c>
      <c r="I50" s="1865">
        <f t="shared" si="22"/>
        <v>6157.07</v>
      </c>
      <c r="J50" s="1866">
        <f>'6. Пров закупівлі'!H62</f>
        <v>6157.07</v>
      </c>
      <c r="K50" s="168" t="s">
        <v>2000</v>
      </c>
      <c r="L50" s="166" t="s">
        <v>1944</v>
      </c>
      <c r="M50" s="168" t="s">
        <v>2160</v>
      </c>
    </row>
    <row r="51" spans="1:13" s="167" customFormat="1" ht="47.25">
      <c r="A51" s="170">
        <v>48</v>
      </c>
      <c r="B51" s="2041" t="s">
        <v>2013</v>
      </c>
      <c r="C51" s="166">
        <v>2019</v>
      </c>
      <c r="D51" s="1865">
        <f>E51+F51+J51</f>
        <v>1190.24</v>
      </c>
      <c r="E51" s="1865">
        <v>0</v>
      </c>
      <c r="F51" s="533">
        <v>0</v>
      </c>
      <c r="G51" s="1871">
        <f t="shared" si="20"/>
        <v>0</v>
      </c>
      <c r="H51" s="1865">
        <f t="shared" si="21"/>
        <v>0</v>
      </c>
      <c r="I51" s="1865">
        <f t="shared" si="22"/>
        <v>1190.24</v>
      </c>
      <c r="J51" s="1866">
        <f>'6. Пров закупівлі'!H64</f>
        <v>1190.24</v>
      </c>
      <c r="K51" s="168" t="s">
        <v>2000</v>
      </c>
      <c r="L51" s="166" t="s">
        <v>1944</v>
      </c>
      <c r="M51" s="168" t="s">
        <v>2160</v>
      </c>
    </row>
    <row r="52" spans="1:13" s="167" customFormat="1" ht="47.25">
      <c r="A52" s="170">
        <v>49</v>
      </c>
      <c r="B52" s="2042" t="s">
        <v>2264</v>
      </c>
      <c r="C52" s="166">
        <v>2015</v>
      </c>
      <c r="D52" s="1865">
        <f t="shared" ref="D52:D56" si="23">E52+F52+J52</f>
        <v>4368.0510000000004</v>
      </c>
      <c r="E52" s="1865">
        <v>0</v>
      </c>
      <c r="F52" s="533">
        <v>0</v>
      </c>
      <c r="G52" s="1871">
        <f t="shared" ref="G52:G56" si="24">E52</f>
        <v>0</v>
      </c>
      <c r="H52" s="1865">
        <f t="shared" ref="H52:H56" si="25">E52</f>
        <v>0</v>
      </c>
      <c r="I52" s="1865">
        <f t="shared" ref="I52:I56" si="26">D52-E52</f>
        <v>4368.0510000000004</v>
      </c>
      <c r="J52" s="1866">
        <f>'6. Пров закупівлі'!H70</f>
        <v>4368.0510000000004</v>
      </c>
      <c r="K52" s="168" t="s">
        <v>2000</v>
      </c>
      <c r="L52" s="166" t="s">
        <v>1944</v>
      </c>
      <c r="M52" s="168" t="s">
        <v>2160</v>
      </c>
    </row>
    <row r="53" spans="1:13" s="167" customFormat="1" ht="47.25">
      <c r="A53" s="170">
        <v>50</v>
      </c>
      <c r="B53" s="2043" t="s">
        <v>2168</v>
      </c>
      <c r="C53" s="166">
        <v>2019</v>
      </c>
      <c r="D53" s="1865">
        <f t="shared" ref="D53" si="27">E53+F53+J53</f>
        <v>323.72000000000003</v>
      </c>
      <c r="E53" s="1865">
        <v>0</v>
      </c>
      <c r="F53" s="533">
        <v>0</v>
      </c>
      <c r="G53" s="1871">
        <f t="shared" ref="G53" si="28">E53</f>
        <v>0</v>
      </c>
      <c r="H53" s="1865">
        <f t="shared" ref="H53" si="29">E53</f>
        <v>0</v>
      </c>
      <c r="I53" s="1865">
        <f t="shared" ref="I53" si="30">D53-E53</f>
        <v>323.72000000000003</v>
      </c>
      <c r="J53" s="1866">
        <f>'6. Пров закупівлі'!H75</f>
        <v>323.72000000000003</v>
      </c>
      <c r="K53" s="168" t="s">
        <v>2000</v>
      </c>
      <c r="L53" s="166" t="s">
        <v>1944</v>
      </c>
      <c r="M53" s="168" t="s">
        <v>2160</v>
      </c>
    </row>
    <row r="54" spans="1:13" s="167" customFormat="1" ht="47.25">
      <c r="A54" s="170">
        <v>51</v>
      </c>
      <c r="B54" s="2043" t="s">
        <v>2159</v>
      </c>
      <c r="C54" s="166">
        <v>2019</v>
      </c>
      <c r="D54" s="1865">
        <f t="shared" si="23"/>
        <v>17100.72</v>
      </c>
      <c r="E54" s="1865">
        <v>0</v>
      </c>
      <c r="F54" s="533">
        <v>0</v>
      </c>
      <c r="G54" s="1871">
        <f t="shared" si="24"/>
        <v>0</v>
      </c>
      <c r="H54" s="1865">
        <f t="shared" si="25"/>
        <v>0</v>
      </c>
      <c r="I54" s="1865">
        <f t="shared" si="26"/>
        <v>17100.72</v>
      </c>
      <c r="J54" s="1866">
        <f>'6. Пров закупівлі'!H76</f>
        <v>17100.72</v>
      </c>
      <c r="K54" s="168" t="s">
        <v>2000</v>
      </c>
      <c r="L54" s="166" t="s">
        <v>1944</v>
      </c>
      <c r="M54" s="168" t="s">
        <v>2160</v>
      </c>
    </row>
    <row r="55" spans="1:13" s="167" customFormat="1" ht="47.25">
      <c r="A55" s="170">
        <v>52</v>
      </c>
      <c r="B55" s="2044" t="s">
        <v>2157</v>
      </c>
      <c r="C55" s="166">
        <v>2019</v>
      </c>
      <c r="D55" s="1865">
        <f t="shared" si="23"/>
        <v>4798.92</v>
      </c>
      <c r="E55" s="1865">
        <v>0</v>
      </c>
      <c r="F55" s="533">
        <v>0</v>
      </c>
      <c r="G55" s="1871">
        <f t="shared" si="24"/>
        <v>0</v>
      </c>
      <c r="H55" s="1865">
        <f t="shared" si="25"/>
        <v>0</v>
      </c>
      <c r="I55" s="1865">
        <f t="shared" si="26"/>
        <v>4798.92</v>
      </c>
      <c r="J55" s="1866">
        <f>'6. Пров закупівлі'!H77</f>
        <v>4798.92</v>
      </c>
      <c r="K55" s="168" t="s">
        <v>2000</v>
      </c>
      <c r="L55" s="166" t="s">
        <v>1944</v>
      </c>
      <c r="M55" s="168" t="s">
        <v>2160</v>
      </c>
    </row>
    <row r="56" spans="1:13" s="167" customFormat="1" ht="47.25">
      <c r="A56" s="170">
        <v>53</v>
      </c>
      <c r="B56" s="2044" t="s">
        <v>2158</v>
      </c>
      <c r="C56" s="166">
        <v>2019</v>
      </c>
      <c r="D56" s="1865">
        <f t="shared" si="23"/>
        <v>2968.24</v>
      </c>
      <c r="E56" s="1865">
        <v>0</v>
      </c>
      <c r="F56" s="533">
        <v>0</v>
      </c>
      <c r="G56" s="1871">
        <f t="shared" si="24"/>
        <v>0</v>
      </c>
      <c r="H56" s="1865">
        <f t="shared" si="25"/>
        <v>0</v>
      </c>
      <c r="I56" s="1865">
        <f t="shared" si="26"/>
        <v>2968.24</v>
      </c>
      <c r="J56" s="1866">
        <f>'6. Пров закупівлі'!H78</f>
        <v>2968.24</v>
      </c>
      <c r="K56" s="168" t="s">
        <v>2000</v>
      </c>
      <c r="L56" s="166" t="s">
        <v>1944</v>
      </c>
      <c r="M56" s="168" t="s">
        <v>2160</v>
      </c>
    </row>
    <row r="57" spans="1:13" s="167" customFormat="1" ht="47.25">
      <c r="A57" s="170">
        <v>54</v>
      </c>
      <c r="B57" s="2044" t="s">
        <v>2169</v>
      </c>
      <c r="C57" s="166">
        <v>2019</v>
      </c>
      <c r="D57" s="1865">
        <f t="shared" ref="D57" si="31">E57+F57+J57</f>
        <v>398.85</v>
      </c>
      <c r="E57" s="1865">
        <v>0</v>
      </c>
      <c r="F57" s="533">
        <v>0</v>
      </c>
      <c r="G57" s="1871">
        <f t="shared" ref="G57" si="32">E57</f>
        <v>0</v>
      </c>
      <c r="H57" s="1865">
        <f t="shared" ref="H57" si="33">E57</f>
        <v>0</v>
      </c>
      <c r="I57" s="1865">
        <f>D57-E57</f>
        <v>398.85</v>
      </c>
      <c r="J57" s="1866">
        <f>'6. Пров закупівлі'!H79</f>
        <v>398.85</v>
      </c>
      <c r="K57" s="168" t="s">
        <v>2000</v>
      </c>
      <c r="L57" s="166" t="s">
        <v>1944</v>
      </c>
      <c r="M57" s="168" t="s">
        <v>2160</v>
      </c>
    </row>
    <row r="58" spans="1:13" s="167" customFormat="1" ht="63">
      <c r="A58" s="170">
        <v>55</v>
      </c>
      <c r="B58" s="2044" t="s">
        <v>2369</v>
      </c>
      <c r="C58" s="166">
        <v>2018</v>
      </c>
      <c r="D58" s="1865">
        <f>512.39+39817.2575</f>
        <v>40329.647499999999</v>
      </c>
      <c r="E58" s="1865">
        <v>512.39</v>
      </c>
      <c r="F58" s="533">
        <v>22943.13</v>
      </c>
      <c r="G58" s="1871">
        <v>512.39</v>
      </c>
      <c r="H58" s="1865">
        <f t="shared" ref="H58:H65" si="34">D58-G58</f>
        <v>39817.2575</v>
      </c>
      <c r="I58" s="1865">
        <f t="shared" ref="I58:I65" si="35">D58-E58</f>
        <v>39817.2575</v>
      </c>
      <c r="J58" s="1866">
        <f>'6. Пров закупівлі'!H63</f>
        <v>15155.54</v>
      </c>
      <c r="K58" s="168" t="s">
        <v>1083</v>
      </c>
      <c r="L58" s="166" t="s">
        <v>1944</v>
      </c>
      <c r="M58" s="168" t="s">
        <v>2368</v>
      </c>
    </row>
    <row r="59" spans="1:13" s="167" customFormat="1" ht="63">
      <c r="A59" s="170">
        <v>56</v>
      </c>
      <c r="B59" s="2044" t="s">
        <v>2304</v>
      </c>
      <c r="C59" s="166">
        <v>2018</v>
      </c>
      <c r="D59" s="1865">
        <v>4051.7</v>
      </c>
      <c r="E59" s="1865">
        <v>2522.92</v>
      </c>
      <c r="F59" s="533">
        <v>1528.78</v>
      </c>
      <c r="G59" s="1871">
        <v>0</v>
      </c>
      <c r="H59" s="1865">
        <f t="shared" si="34"/>
        <v>4051.7</v>
      </c>
      <c r="I59" s="1865">
        <f t="shared" si="35"/>
        <v>1528.7799999999997</v>
      </c>
      <c r="J59" s="1866">
        <v>0</v>
      </c>
      <c r="K59" s="168" t="s">
        <v>2000</v>
      </c>
      <c r="L59" s="166" t="s">
        <v>1944</v>
      </c>
      <c r="M59" s="168" t="s">
        <v>2371</v>
      </c>
    </row>
    <row r="60" spans="1:13" s="167" customFormat="1" ht="47.25">
      <c r="A60" s="170">
        <v>57</v>
      </c>
      <c r="B60" s="2044" t="s">
        <v>2305</v>
      </c>
      <c r="C60" s="166">
        <v>2019</v>
      </c>
      <c r="D60" s="1865">
        <v>681.17083333333335</v>
      </c>
      <c r="E60" s="1865">
        <v>0</v>
      </c>
      <c r="F60" s="533">
        <v>681.17100000000005</v>
      </c>
      <c r="G60" s="1871">
        <v>0</v>
      </c>
      <c r="H60" s="1865">
        <f t="shared" si="34"/>
        <v>681.17083333333335</v>
      </c>
      <c r="I60" s="1865">
        <f t="shared" si="35"/>
        <v>681.17083333333335</v>
      </c>
      <c r="J60" s="1866">
        <v>0</v>
      </c>
      <c r="K60" s="168" t="s">
        <v>1043</v>
      </c>
      <c r="L60" s="166" t="s">
        <v>1944</v>
      </c>
      <c r="M60" s="168">
        <v>2021</v>
      </c>
    </row>
    <row r="61" spans="1:13" s="167" customFormat="1" ht="63">
      <c r="A61" s="170">
        <v>58</v>
      </c>
      <c r="B61" s="2044" t="s">
        <v>2306</v>
      </c>
      <c r="C61" s="166">
        <v>2019</v>
      </c>
      <c r="D61" s="1865">
        <v>438.34000000000003</v>
      </c>
      <c r="E61" s="1865">
        <v>0</v>
      </c>
      <c r="F61" s="533">
        <v>438.34</v>
      </c>
      <c r="G61" s="1871">
        <v>0</v>
      </c>
      <c r="H61" s="1865">
        <f t="shared" si="34"/>
        <v>438.34000000000003</v>
      </c>
      <c r="I61" s="1865">
        <f t="shared" si="35"/>
        <v>438.34000000000003</v>
      </c>
      <c r="J61" s="1866">
        <v>0</v>
      </c>
      <c r="K61" s="168" t="s">
        <v>1043</v>
      </c>
      <c r="L61" s="166" t="s">
        <v>1944</v>
      </c>
      <c r="M61" s="168">
        <v>2021</v>
      </c>
    </row>
    <row r="62" spans="1:13" s="167" customFormat="1" ht="31.5">
      <c r="A62" s="170">
        <v>59</v>
      </c>
      <c r="B62" s="2044" t="s">
        <v>2307</v>
      </c>
      <c r="C62" s="166">
        <v>2019</v>
      </c>
      <c r="D62" s="1865">
        <v>129.25</v>
      </c>
      <c r="E62" s="1865">
        <v>0</v>
      </c>
      <c r="F62" s="533">
        <v>129.25</v>
      </c>
      <c r="G62" s="1871">
        <v>0</v>
      </c>
      <c r="H62" s="1865">
        <f t="shared" si="34"/>
        <v>129.25</v>
      </c>
      <c r="I62" s="1865">
        <f t="shared" si="35"/>
        <v>129.25</v>
      </c>
      <c r="J62" s="1866">
        <v>0</v>
      </c>
      <c r="K62" s="168" t="s">
        <v>1043</v>
      </c>
      <c r="L62" s="166" t="s">
        <v>1944</v>
      </c>
      <c r="M62" s="168">
        <v>2021</v>
      </c>
    </row>
    <row r="63" spans="1:13" s="167" customFormat="1" ht="31.5">
      <c r="A63" s="170">
        <v>60</v>
      </c>
      <c r="B63" s="2044" t="s">
        <v>2308</v>
      </c>
      <c r="C63" s="166">
        <v>2019</v>
      </c>
      <c r="D63" s="1865">
        <v>98.06</v>
      </c>
      <c r="E63" s="1865">
        <v>0</v>
      </c>
      <c r="F63" s="533">
        <v>98.06</v>
      </c>
      <c r="G63" s="1871">
        <v>0</v>
      </c>
      <c r="H63" s="1865">
        <f t="shared" si="34"/>
        <v>98.06</v>
      </c>
      <c r="I63" s="1865">
        <f t="shared" si="35"/>
        <v>98.06</v>
      </c>
      <c r="J63" s="1866">
        <v>0</v>
      </c>
      <c r="K63" s="168" t="s">
        <v>1043</v>
      </c>
      <c r="L63" s="166" t="s">
        <v>1944</v>
      </c>
      <c r="M63" s="168">
        <v>2021</v>
      </c>
    </row>
    <row r="64" spans="1:13" s="167" customFormat="1" ht="63">
      <c r="A64" s="170">
        <v>61</v>
      </c>
      <c r="B64" s="2044" t="s">
        <v>2309</v>
      </c>
      <c r="C64" s="166">
        <v>2019</v>
      </c>
      <c r="D64" s="1865">
        <v>312.01</v>
      </c>
      <c r="E64" s="1865">
        <v>0</v>
      </c>
      <c r="F64" s="533">
        <v>312.01</v>
      </c>
      <c r="G64" s="1871">
        <v>0</v>
      </c>
      <c r="H64" s="1865">
        <f t="shared" si="34"/>
        <v>312.01</v>
      </c>
      <c r="I64" s="1865">
        <f t="shared" si="35"/>
        <v>312.01</v>
      </c>
      <c r="J64" s="1866">
        <v>0</v>
      </c>
      <c r="K64" s="168" t="s">
        <v>1043</v>
      </c>
      <c r="L64" s="166" t="s">
        <v>1944</v>
      </c>
      <c r="M64" s="168">
        <v>2021</v>
      </c>
    </row>
    <row r="65" spans="1:13" s="167" customFormat="1" ht="47.25">
      <c r="A65" s="170">
        <v>62</v>
      </c>
      <c r="B65" s="2044" t="s">
        <v>2310</v>
      </c>
      <c r="C65" s="166">
        <v>2019</v>
      </c>
      <c r="D65" s="1865">
        <v>220</v>
      </c>
      <c r="E65" s="1865">
        <v>0</v>
      </c>
      <c r="F65" s="533">
        <v>220</v>
      </c>
      <c r="G65" s="1871">
        <v>0</v>
      </c>
      <c r="H65" s="1865">
        <f t="shared" si="34"/>
        <v>220</v>
      </c>
      <c r="I65" s="1865">
        <f t="shared" si="35"/>
        <v>220</v>
      </c>
      <c r="J65" s="1866">
        <v>0</v>
      </c>
      <c r="K65" s="168" t="s">
        <v>1043</v>
      </c>
      <c r="L65" s="166" t="s">
        <v>1944</v>
      </c>
      <c r="M65" s="168">
        <v>2021</v>
      </c>
    </row>
    <row r="66" spans="1:13" ht="15.75" customHeight="1">
      <c r="A66" s="2068"/>
      <c r="B66" s="2068"/>
      <c r="C66" s="80"/>
      <c r="D66" s="1865">
        <f t="shared" ref="D66:I66" si="36">SUM(D4:D65)</f>
        <v>149944.5403333334</v>
      </c>
      <c r="E66" s="1865">
        <f t="shared" si="36"/>
        <v>22150.084000000003</v>
      </c>
      <c r="F66" s="1865">
        <f t="shared" si="36"/>
        <v>26350.740999999998</v>
      </c>
      <c r="G66" s="1865">
        <f t="shared" si="36"/>
        <v>19627.164000000004</v>
      </c>
      <c r="H66" s="1865">
        <f t="shared" si="36"/>
        <v>64862.562333333328</v>
      </c>
      <c r="I66" s="1865">
        <f t="shared" si="36"/>
        <v>127794.45633333335</v>
      </c>
      <c r="J66" s="1865">
        <f>SUM(J4:J65)</f>
        <v>99725.128000000026</v>
      </c>
      <c r="K66" s="177" t="s">
        <v>88</v>
      </c>
      <c r="L66" s="80" t="s">
        <v>88</v>
      </c>
      <c r="M66" s="177" t="s">
        <v>88</v>
      </c>
    </row>
    <row r="67" spans="1:13" s="158" customFormat="1" ht="15.75">
      <c r="A67" s="63"/>
      <c r="B67" s="2045"/>
      <c r="C67" s="62"/>
      <c r="D67" s="64"/>
      <c r="E67" s="64"/>
      <c r="F67" s="64"/>
      <c r="G67" s="64"/>
      <c r="H67" s="64"/>
      <c r="I67" s="536"/>
      <c r="J67" s="64"/>
      <c r="K67" s="179"/>
      <c r="L67" s="62"/>
      <c r="M67" s="178"/>
    </row>
    <row r="68" spans="1:13" s="158" customFormat="1" ht="15.75">
      <c r="A68" s="63"/>
      <c r="B68" s="2045"/>
      <c r="C68" s="62"/>
      <c r="D68" s="64"/>
      <c r="E68" s="64"/>
      <c r="F68" s="64"/>
      <c r="G68" s="64"/>
      <c r="H68" s="64"/>
      <c r="I68" s="536"/>
      <c r="J68" s="1623"/>
      <c r="K68" s="179"/>
      <c r="L68" s="62"/>
      <c r="M68" s="178"/>
    </row>
    <row r="69" spans="1:13" s="158" customFormat="1" ht="15.75">
      <c r="A69" s="63"/>
      <c r="B69" s="2045"/>
      <c r="C69" s="62"/>
      <c r="D69" s="64"/>
      <c r="E69" s="64"/>
      <c r="F69" s="64"/>
      <c r="G69" s="64"/>
      <c r="H69" s="64"/>
      <c r="I69" s="65"/>
      <c r="J69" s="64"/>
      <c r="K69" s="179"/>
      <c r="L69" s="62"/>
      <c r="M69" s="178"/>
    </row>
    <row r="70" spans="1:13" s="167" customFormat="1" ht="18" customHeight="1">
      <c r="A70" s="41"/>
      <c r="B70" s="53"/>
      <c r="C70" s="41"/>
      <c r="D70" s="40" t="s">
        <v>2002</v>
      </c>
      <c r="E70" s="40"/>
      <c r="F70" s="41"/>
      <c r="G70" s="41"/>
      <c r="H70" s="42" t="s">
        <v>538</v>
      </c>
      <c r="I70" s="42"/>
      <c r="J70" s="42"/>
      <c r="K70" s="321" t="s">
        <v>1191</v>
      </c>
      <c r="L70" s="41"/>
      <c r="M70" s="181"/>
    </row>
    <row r="71" spans="1:13" s="167" customFormat="1" ht="15.75">
      <c r="A71" s="41"/>
      <c r="B71" s="53"/>
      <c r="C71" s="41"/>
      <c r="D71" s="78"/>
      <c r="E71" s="78"/>
      <c r="F71" s="41"/>
      <c r="G71" s="41"/>
      <c r="H71" s="42" t="s">
        <v>539</v>
      </c>
      <c r="I71" s="42"/>
      <c r="J71" s="42"/>
      <c r="K71" s="182" t="s">
        <v>855</v>
      </c>
      <c r="L71" s="41"/>
      <c r="M71" s="181"/>
    </row>
    <row r="72" spans="1:13" s="167" customFormat="1" ht="15.75">
      <c r="A72" s="41"/>
      <c r="B72" s="53"/>
      <c r="C72" s="41"/>
      <c r="D72" s="78"/>
      <c r="E72" s="78"/>
      <c r="F72" s="41"/>
      <c r="G72" s="41"/>
      <c r="H72" s="42"/>
      <c r="I72" s="42"/>
      <c r="J72" s="42"/>
      <c r="K72" s="182"/>
      <c r="L72" s="41"/>
      <c r="M72" s="181"/>
    </row>
    <row r="73" spans="1:13" s="167" customFormat="1" ht="15.75">
      <c r="A73" s="41"/>
      <c r="B73" s="53"/>
      <c r="C73" s="41"/>
      <c r="D73" s="78"/>
      <c r="E73" s="78"/>
      <c r="F73" s="41"/>
      <c r="G73" s="41"/>
      <c r="H73" s="443" t="s">
        <v>856</v>
      </c>
      <c r="I73" s="42"/>
      <c r="J73" s="42"/>
      <c r="K73" s="182"/>
      <c r="L73" s="41"/>
      <c r="M73" s="181"/>
    </row>
    <row r="74" spans="1:13" s="167" customFormat="1" ht="15.75" outlineLevel="1">
      <c r="A74" s="41"/>
      <c r="B74" s="53"/>
      <c r="C74" s="41"/>
      <c r="D74" s="171" t="s">
        <v>740</v>
      </c>
      <c r="E74" s="78"/>
      <c r="F74" s="41"/>
      <c r="G74" s="41"/>
      <c r="H74" s="42" t="s">
        <v>538</v>
      </c>
      <c r="I74" s="42"/>
      <c r="J74" s="42"/>
      <c r="K74" s="180" t="s">
        <v>1071</v>
      </c>
      <c r="L74" s="41"/>
      <c r="M74" s="181"/>
    </row>
    <row r="75" spans="1:13" s="167" customFormat="1" ht="15.75" outlineLevel="1">
      <c r="A75" s="41"/>
      <c r="B75" s="53"/>
      <c r="C75" s="41"/>
      <c r="D75" s="78"/>
      <c r="E75" s="78"/>
      <c r="F75" s="41"/>
      <c r="G75" s="41"/>
      <c r="H75" s="42" t="s">
        <v>539</v>
      </c>
      <c r="I75" s="42"/>
      <c r="J75" s="42"/>
      <c r="K75" s="182" t="s">
        <v>855</v>
      </c>
      <c r="L75" s="41"/>
      <c r="M75" s="181"/>
    </row>
    <row r="76" spans="1:13" s="158" customFormat="1" ht="15.75">
      <c r="A76" s="159"/>
      <c r="B76" s="2046"/>
      <c r="C76" s="160"/>
      <c r="D76" s="2069" t="s">
        <v>1044</v>
      </c>
      <c r="E76" s="2069"/>
      <c r="F76" s="2069"/>
      <c r="G76" s="2069"/>
      <c r="H76" s="161"/>
      <c r="I76" s="64"/>
      <c r="J76" s="62"/>
      <c r="K76" s="178"/>
      <c r="L76" s="62"/>
      <c r="M76" s="178"/>
    </row>
    <row r="77" spans="1:13" s="158" customFormat="1" ht="15.75">
      <c r="A77" s="162"/>
      <c r="B77" s="2047"/>
      <c r="C77" s="160"/>
      <c r="D77" s="160"/>
      <c r="E77" s="163"/>
      <c r="F77" s="163"/>
      <c r="G77" s="163"/>
      <c r="H77" s="163"/>
      <c r="I77" s="64"/>
      <c r="J77" s="62"/>
      <c r="K77" s="178"/>
      <c r="L77" s="62"/>
      <c r="M77" s="178"/>
    </row>
    <row r="78" spans="1:13" s="158" customFormat="1" ht="15.75">
      <c r="A78" s="66"/>
      <c r="B78" s="2048"/>
      <c r="C78" s="62"/>
      <c r="E78" s="62"/>
      <c r="F78" s="62"/>
      <c r="G78" s="62"/>
      <c r="H78" s="62"/>
      <c r="I78" s="62"/>
      <c r="J78" s="62"/>
      <c r="K78" s="178"/>
      <c r="L78" s="62"/>
      <c r="M78" s="178"/>
    </row>
    <row r="79" spans="1:13">
      <c r="E79" s="30"/>
      <c r="F79" s="30"/>
      <c r="G79" s="26"/>
      <c r="H79" s="26"/>
      <c r="I79" s="26"/>
      <c r="J79" s="26"/>
      <c r="K79" s="183"/>
      <c r="L79" s="26"/>
      <c r="M79" s="183"/>
    </row>
    <row r="80" spans="1:13">
      <c r="A80" s="164"/>
      <c r="B80" s="2050"/>
      <c r="C80" s="26"/>
      <c r="D80" s="26"/>
      <c r="E80" s="26"/>
      <c r="F80" s="26"/>
      <c r="G80" s="26"/>
      <c r="H80" s="26"/>
      <c r="I80" s="454"/>
      <c r="J80" s="26"/>
      <c r="K80" s="183"/>
      <c r="L80" s="26"/>
      <c r="M80" s="183"/>
    </row>
    <row r="81" spans="1:13">
      <c r="C81" s="26"/>
      <c r="D81" s="26"/>
      <c r="E81" s="26"/>
      <c r="F81" s="26"/>
      <c r="G81" s="26"/>
      <c r="H81" s="26"/>
      <c r="I81" s="26"/>
      <c r="J81" s="26"/>
      <c r="K81" s="183"/>
      <c r="L81" s="26"/>
      <c r="M81" s="183"/>
    </row>
    <row r="82" spans="1:13">
      <c r="A82" s="26"/>
      <c r="B82" s="2051"/>
      <c r="C82" s="26"/>
      <c r="D82" s="26"/>
      <c r="E82" s="26"/>
      <c r="F82" s="26"/>
      <c r="G82" s="26"/>
      <c r="H82" s="26"/>
      <c r="I82" s="26"/>
      <c r="J82" s="125"/>
      <c r="K82" s="184"/>
      <c r="L82" s="125"/>
      <c r="M82" s="184"/>
    </row>
    <row r="83" spans="1:13">
      <c r="A83" s="26"/>
      <c r="B83" s="2051"/>
      <c r="C83" s="26"/>
      <c r="D83" s="26"/>
      <c r="E83" s="26"/>
      <c r="F83" s="26"/>
      <c r="G83" s="26"/>
      <c r="H83" s="26"/>
      <c r="I83" s="26"/>
      <c r="J83" s="125"/>
      <c r="K83" s="184"/>
      <c r="L83" s="125"/>
      <c r="M83" s="184"/>
    </row>
    <row r="84" spans="1:13" ht="15.75" hidden="1">
      <c r="A84" s="24" t="s">
        <v>740</v>
      </c>
      <c r="B84" s="2052"/>
      <c r="C84" s="26"/>
      <c r="D84" s="28"/>
      <c r="E84" s="28" t="s">
        <v>538</v>
      </c>
      <c r="F84" s="28"/>
      <c r="G84" s="28"/>
      <c r="H84" s="29" t="s">
        <v>741</v>
      </c>
      <c r="I84" s="28"/>
      <c r="J84" s="125"/>
      <c r="K84" s="184"/>
      <c r="L84" s="125"/>
      <c r="M84" s="184"/>
    </row>
    <row r="85" spans="1:13" hidden="1">
      <c r="A85" s="25"/>
      <c r="B85" s="2053"/>
      <c r="C85" s="26"/>
      <c r="D85" s="28"/>
      <c r="E85" s="28" t="s">
        <v>539</v>
      </c>
      <c r="F85" s="28"/>
      <c r="G85" s="28"/>
      <c r="H85" s="28" t="s">
        <v>855</v>
      </c>
      <c r="I85" s="28"/>
      <c r="J85" s="125"/>
      <c r="K85" s="184"/>
      <c r="L85" s="125"/>
      <c r="M85" s="184"/>
    </row>
    <row r="86" spans="1:13" hidden="1">
      <c r="A86" s="25"/>
      <c r="B86" s="2053"/>
      <c r="C86" s="26"/>
      <c r="D86" s="26"/>
      <c r="E86" s="26"/>
      <c r="F86" s="26"/>
      <c r="G86" s="26"/>
      <c r="H86" s="26"/>
      <c r="I86" s="26"/>
      <c r="J86" s="125"/>
      <c r="K86" s="184"/>
      <c r="L86" s="125"/>
      <c r="M86" s="184"/>
    </row>
    <row r="87" spans="1:13" ht="14.25" hidden="1">
      <c r="A87" s="2070" t="s">
        <v>540</v>
      </c>
      <c r="B87" s="2070"/>
      <c r="C87" s="2070"/>
      <c r="D87" s="2070"/>
      <c r="E87" s="30"/>
      <c r="F87" s="30"/>
      <c r="G87" s="26"/>
      <c r="H87" s="26"/>
      <c r="I87" s="26"/>
      <c r="J87" s="125"/>
      <c r="K87" s="184"/>
      <c r="L87" s="125"/>
      <c r="M87" s="184"/>
    </row>
    <row r="88" spans="1:13" hidden="1">
      <c r="A88" s="26"/>
      <c r="B88" s="2051"/>
      <c r="C88" s="26"/>
      <c r="D88" s="26"/>
      <c r="E88" s="26"/>
      <c r="F88" s="26"/>
      <c r="G88" s="26"/>
      <c r="H88" s="26"/>
      <c r="I88" s="26"/>
      <c r="J88" s="125"/>
      <c r="K88" s="184"/>
      <c r="L88" s="125"/>
      <c r="M88" s="184"/>
    </row>
  </sheetData>
  <mergeCells count="4">
    <mergeCell ref="A1:M1"/>
    <mergeCell ref="A66:B66"/>
    <mergeCell ref="D76:G76"/>
    <mergeCell ref="A87:D87"/>
  </mergeCells>
  <pageMargins left="0.59055118110236227" right="0.23622047244094491" top="0.78740157480314965" bottom="0.19685039370078741" header="0.35433070866141736" footer="0.51181102362204722"/>
  <pageSetup paperSize="9" scale="55" fitToHeight="0" orientation="landscape" r:id="rId1"/>
  <headerFooter alignWithMargins="0"/>
  <rowBreaks count="2" manualBreakCount="2">
    <brk id="23" max="12" man="1"/>
    <brk id="55" max="12"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54"/>
  <sheetViews>
    <sheetView view="pageBreakPreview" zoomScaleNormal="100" zoomScaleSheetLayoutView="100" workbookViewId="0">
      <pane ySplit="3" topLeftCell="A25" activePane="bottomLeft" state="frozen"/>
      <selection activeCell="E96" sqref="E96"/>
      <selection pane="bottomLeft" activeCell="G20" sqref="G20"/>
    </sheetView>
  </sheetViews>
  <sheetFormatPr defaultRowHeight="12.75"/>
  <cols>
    <col min="1" max="1" width="5.140625" style="1717" customWidth="1"/>
    <col min="2" max="2" width="29.140625" style="1717" customWidth="1"/>
    <col min="3" max="3" width="17.42578125" style="1717" customWidth="1"/>
    <col min="4" max="4" width="17.85546875" style="1717" customWidth="1"/>
    <col min="5" max="5" width="17.5703125" style="1717" customWidth="1"/>
    <col min="6" max="6" width="17.85546875" style="1717" customWidth="1"/>
    <col min="7" max="7" width="18.7109375" style="1717" customWidth="1"/>
    <col min="8" max="16384" width="9.140625" style="1717"/>
  </cols>
  <sheetData>
    <row r="1" spans="1:10" ht="40.5" customHeight="1">
      <c r="A1" s="2215" t="s">
        <v>2005</v>
      </c>
      <c r="B1" s="2227"/>
      <c r="C1" s="2227"/>
      <c r="D1" s="2227"/>
      <c r="E1" s="2227"/>
      <c r="F1" s="2227"/>
      <c r="G1" s="2228"/>
    </row>
    <row r="2" spans="1:10" ht="15" customHeight="1">
      <c r="A2" s="2283" t="s">
        <v>744</v>
      </c>
      <c r="B2" s="2283" t="s">
        <v>1992</v>
      </c>
      <c r="C2" s="2284" t="s">
        <v>922</v>
      </c>
      <c r="D2" s="2284"/>
      <c r="E2" s="2284"/>
      <c r="F2" s="2284"/>
      <c r="G2" s="2284"/>
    </row>
    <row r="3" spans="1:10" ht="29.25" customHeight="1">
      <c r="A3" s="2283"/>
      <c r="B3" s="2283"/>
      <c r="C3" s="815">
        <v>2015</v>
      </c>
      <c r="D3" s="815">
        <v>2016</v>
      </c>
      <c r="E3" s="816">
        <v>2017</v>
      </c>
      <c r="F3" s="816">
        <v>2018</v>
      </c>
      <c r="G3" s="816">
        <v>2019</v>
      </c>
      <c r="H3" s="1718"/>
    </row>
    <row r="4" spans="1:10" s="1719" customFormat="1" ht="48">
      <c r="A4" s="1698">
        <v>1</v>
      </c>
      <c r="B4" s="1358" t="s">
        <v>1045</v>
      </c>
      <c r="C4" s="1359">
        <v>31900</v>
      </c>
      <c r="D4" s="1359">
        <v>31900</v>
      </c>
      <c r="E4" s="1359">
        <v>31900</v>
      </c>
      <c r="F4" s="1359">
        <v>31900</v>
      </c>
      <c r="G4" s="1359">
        <v>31900</v>
      </c>
    </row>
    <row r="5" spans="1:10" ht="30">
      <c r="A5" s="2283">
        <v>2</v>
      </c>
      <c r="B5" s="1358" t="s">
        <v>923</v>
      </c>
      <c r="C5" s="949">
        <v>560874</v>
      </c>
      <c r="D5" s="1355">
        <v>562219</v>
      </c>
      <c r="E5" s="1355">
        <v>560637</v>
      </c>
      <c r="F5" s="1355">
        <v>563765</v>
      </c>
      <c r="G5" s="1355">
        <v>564231</v>
      </c>
    </row>
    <row r="6" spans="1:10" ht="30">
      <c r="A6" s="2283"/>
      <c r="B6" s="1360" t="s">
        <v>483</v>
      </c>
      <c r="C6" s="949">
        <v>560854</v>
      </c>
      <c r="D6" s="949">
        <v>562202</v>
      </c>
      <c r="E6" s="949">
        <v>560620</v>
      </c>
      <c r="F6" s="949">
        <v>563737</v>
      </c>
      <c r="G6" s="949">
        <v>564206</v>
      </c>
    </row>
    <row r="7" spans="1:10" ht="15">
      <c r="A7" s="2283"/>
      <c r="B7" s="1360" t="s">
        <v>924</v>
      </c>
      <c r="C7" s="949">
        <v>548330</v>
      </c>
      <c r="D7" s="949">
        <v>549506</v>
      </c>
      <c r="E7" s="949">
        <v>547912</v>
      </c>
      <c r="F7" s="949">
        <v>550889</v>
      </c>
      <c r="G7" s="949">
        <v>551109</v>
      </c>
    </row>
    <row r="8" spans="1:10" s="1719" customFormat="1" ht="38.25" customHeight="1">
      <c r="A8" s="2283">
        <v>3</v>
      </c>
      <c r="B8" s="1358" t="s">
        <v>484</v>
      </c>
      <c r="C8" s="1807">
        <f>C9+C14</f>
        <v>36507.118999999999</v>
      </c>
      <c r="D8" s="1807">
        <f>D9+D14</f>
        <v>36510.823000000004</v>
      </c>
      <c r="E8" s="811">
        <f>E9+E14</f>
        <v>35754.629000000001</v>
      </c>
      <c r="F8" s="811">
        <f>F9+F14</f>
        <v>35729.939999999995</v>
      </c>
      <c r="G8" s="811">
        <f>G9+G14</f>
        <v>35729.94</v>
      </c>
    </row>
    <row r="9" spans="1:10" s="1719" customFormat="1" ht="15" customHeight="1">
      <c r="A9" s="2283"/>
      <c r="B9" s="1361" t="s">
        <v>925</v>
      </c>
      <c r="C9" s="1362">
        <v>34896.188999999998</v>
      </c>
      <c r="D9" s="1362">
        <v>34896.629000000001</v>
      </c>
      <c r="E9" s="1362">
        <v>34137.203999999998</v>
      </c>
      <c r="F9" s="1362">
        <v>34109.729999999996</v>
      </c>
      <c r="G9" s="1362">
        <v>34109.730000000003</v>
      </c>
    </row>
    <row r="10" spans="1:10" s="1719" customFormat="1" ht="15">
      <c r="A10" s="2283"/>
      <c r="B10" s="1361" t="s">
        <v>1993</v>
      </c>
      <c r="C10" s="811">
        <v>1368.26</v>
      </c>
      <c r="D10" s="811">
        <v>1203.58</v>
      </c>
      <c r="E10" s="811">
        <v>1203.58</v>
      </c>
      <c r="F10" s="811">
        <v>1203.58</v>
      </c>
      <c r="G10" s="811">
        <v>1203.58</v>
      </c>
    </row>
    <row r="11" spans="1:10" s="1719" customFormat="1" ht="15">
      <c r="A11" s="2283"/>
      <c r="B11" s="1361" t="s">
        <v>926</v>
      </c>
      <c r="C11" s="811">
        <v>2668.0329999999999</v>
      </c>
      <c r="D11" s="811">
        <v>2471.6999999999998</v>
      </c>
      <c r="E11" s="811">
        <v>2471.6999999999998</v>
      </c>
      <c r="F11" s="811">
        <v>2471.6999999999998</v>
      </c>
      <c r="G11" s="811">
        <v>2471.6999999999998</v>
      </c>
      <c r="I11" s="1720"/>
      <c r="J11" s="1720"/>
    </row>
    <row r="12" spans="1:10" s="1719" customFormat="1" ht="15">
      <c r="A12" s="2283"/>
      <c r="B12" s="1361" t="s">
        <v>927</v>
      </c>
      <c r="C12" s="811">
        <v>12778.04</v>
      </c>
      <c r="D12" s="811">
        <v>12728.406999999999</v>
      </c>
      <c r="E12" s="811">
        <v>12728.406999999999</v>
      </c>
      <c r="F12" s="1363">
        <v>12729.39</v>
      </c>
      <c r="G12" s="1363">
        <v>12729.39</v>
      </c>
    </row>
    <row r="13" spans="1:10" s="1719" customFormat="1" ht="15">
      <c r="A13" s="2283"/>
      <c r="B13" s="1361" t="s">
        <v>485</v>
      </c>
      <c r="C13" s="811">
        <v>18081.855999999996</v>
      </c>
      <c r="D13" s="811">
        <v>17733.517</v>
      </c>
      <c r="E13" s="811">
        <v>17733.517</v>
      </c>
      <c r="F13" s="1363">
        <v>17705.060000000001</v>
      </c>
      <c r="G13" s="1363">
        <v>17705.060000000001</v>
      </c>
      <c r="H13" s="1720"/>
      <c r="I13" s="1720"/>
    </row>
    <row r="14" spans="1:10" s="1719" customFormat="1" ht="15">
      <c r="A14" s="2283"/>
      <c r="B14" s="1361" t="s">
        <v>928</v>
      </c>
      <c r="C14" s="1362">
        <v>1610.9299999999998</v>
      </c>
      <c r="D14" s="1362">
        <v>1614.194</v>
      </c>
      <c r="E14" s="1362">
        <v>1617.4250000000002</v>
      </c>
      <c r="F14" s="1362">
        <v>1620.21</v>
      </c>
      <c r="G14" s="1362">
        <v>1620.21</v>
      </c>
    </row>
    <row r="15" spans="1:10" s="1719" customFormat="1" ht="15">
      <c r="A15" s="2283"/>
      <c r="B15" s="1361" t="s">
        <v>1993</v>
      </c>
      <c r="C15" s="811">
        <v>0</v>
      </c>
      <c r="D15" s="811">
        <v>0</v>
      </c>
      <c r="E15" s="811">
        <v>0</v>
      </c>
      <c r="F15" s="811">
        <v>0</v>
      </c>
      <c r="G15" s="811">
        <v>0</v>
      </c>
    </row>
    <row r="16" spans="1:10" s="1719" customFormat="1" ht="15">
      <c r="A16" s="2283"/>
      <c r="B16" s="1361" t="s">
        <v>926</v>
      </c>
      <c r="C16" s="811">
        <v>0</v>
      </c>
      <c r="D16" s="811">
        <v>0</v>
      </c>
      <c r="E16" s="811">
        <v>0</v>
      </c>
      <c r="F16" s="811">
        <v>0</v>
      </c>
      <c r="G16" s="811">
        <v>0</v>
      </c>
    </row>
    <row r="17" spans="1:7" s="1719" customFormat="1" ht="15">
      <c r="A17" s="2283"/>
      <c r="B17" s="1361" t="s">
        <v>927</v>
      </c>
      <c r="C17" s="811">
        <v>933.69300000000021</v>
      </c>
      <c r="D17" s="811">
        <v>933.69299999999998</v>
      </c>
      <c r="E17" s="811">
        <v>935.71100000000001</v>
      </c>
      <c r="F17" s="1363">
        <v>938.03</v>
      </c>
      <c r="G17" s="1363">
        <v>938.03</v>
      </c>
    </row>
    <row r="18" spans="1:7" s="1719" customFormat="1" ht="15">
      <c r="A18" s="2283"/>
      <c r="B18" s="1361" t="s">
        <v>485</v>
      </c>
      <c r="C18" s="811">
        <v>680.50099999999998</v>
      </c>
      <c r="D18" s="811">
        <v>680.50099999999998</v>
      </c>
      <c r="E18" s="811">
        <v>681.71400000000006</v>
      </c>
      <c r="F18" s="1363">
        <v>682.18</v>
      </c>
      <c r="G18" s="1363">
        <v>682.18</v>
      </c>
    </row>
    <row r="19" spans="1:7" ht="46.5" customHeight="1">
      <c r="A19" s="2283">
        <v>4</v>
      </c>
      <c r="B19" s="1358" t="s">
        <v>937</v>
      </c>
      <c r="C19" s="1362">
        <v>3064.6219999999998</v>
      </c>
      <c r="D19" s="1362">
        <v>3064.6079999999997</v>
      </c>
      <c r="E19" s="1362">
        <v>3064.4</v>
      </c>
      <c r="F19" s="1362">
        <v>3061.42</v>
      </c>
      <c r="G19" s="1362">
        <v>3068.07</v>
      </c>
    </row>
    <row r="20" spans="1:7" ht="15">
      <c r="A20" s="2283"/>
      <c r="B20" s="1361" t="s">
        <v>1993</v>
      </c>
      <c r="C20" s="811">
        <v>980.9</v>
      </c>
      <c r="D20" s="811">
        <v>980.9</v>
      </c>
      <c r="E20" s="811">
        <v>980.9</v>
      </c>
      <c r="F20" s="811">
        <v>980.9</v>
      </c>
      <c r="G20" s="811">
        <v>980.9</v>
      </c>
    </row>
    <row r="21" spans="1:7" ht="15">
      <c r="A21" s="2283"/>
      <c r="B21" s="1361" t="s">
        <v>926</v>
      </c>
      <c r="C21" s="811">
        <v>564.29999999999995</v>
      </c>
      <c r="D21" s="811">
        <v>564.29999999999995</v>
      </c>
      <c r="E21" s="811">
        <v>565</v>
      </c>
      <c r="F21" s="811">
        <v>563.5</v>
      </c>
      <c r="G21" s="811">
        <v>565.20000000000005</v>
      </c>
    </row>
    <row r="22" spans="1:7" ht="15">
      <c r="A22" s="2283"/>
      <c r="B22" s="1361" t="s">
        <v>927</v>
      </c>
      <c r="C22" s="811">
        <v>1519.422</v>
      </c>
      <c r="D22" s="811">
        <v>1519.4079999999999</v>
      </c>
      <c r="E22" s="811">
        <v>1518.5</v>
      </c>
      <c r="F22" s="811">
        <v>1517.02</v>
      </c>
      <c r="G22" s="811">
        <v>1523.67</v>
      </c>
    </row>
    <row r="23" spans="1:7" ht="42" customHeight="1">
      <c r="A23" s="2286">
        <v>5</v>
      </c>
      <c r="B23" s="1358" t="s">
        <v>486</v>
      </c>
      <c r="C23" s="949">
        <v>3215</v>
      </c>
      <c r="D23" s="949">
        <v>3314</v>
      </c>
      <c r="E23" s="949">
        <v>3386</v>
      </c>
      <c r="F23" s="949">
        <v>3185</v>
      </c>
      <c r="G23" s="949">
        <v>3135</v>
      </c>
    </row>
    <row r="24" spans="1:7" ht="15">
      <c r="A24" s="2286"/>
      <c r="B24" s="1361" t="s">
        <v>487</v>
      </c>
      <c r="C24" s="949">
        <v>2354</v>
      </c>
      <c r="D24" s="949">
        <v>2903</v>
      </c>
      <c r="E24" s="949">
        <v>3029</v>
      </c>
      <c r="F24" s="949">
        <v>2839</v>
      </c>
      <c r="G24" s="949">
        <v>3135</v>
      </c>
    </row>
    <row r="25" spans="1:7" ht="30">
      <c r="A25" s="1699">
        <v>6</v>
      </c>
      <c r="B25" s="1358" t="s">
        <v>929</v>
      </c>
      <c r="C25" s="949" t="s">
        <v>584</v>
      </c>
      <c r="D25" s="949" t="s">
        <v>584</v>
      </c>
      <c r="E25" s="949">
        <v>4392</v>
      </c>
      <c r="F25" s="949" t="s">
        <v>584</v>
      </c>
      <c r="G25" s="949" t="s">
        <v>584</v>
      </c>
    </row>
    <row r="26" spans="1:7" ht="30">
      <c r="A26" s="1699">
        <v>7</v>
      </c>
      <c r="B26" s="1358" t="s">
        <v>526</v>
      </c>
      <c r="C26" s="811">
        <v>4895</v>
      </c>
      <c r="D26" s="811">
        <v>6497</v>
      </c>
      <c r="E26" s="811">
        <v>6847</v>
      </c>
      <c r="F26" s="811">
        <v>8920</v>
      </c>
      <c r="G26" s="811">
        <v>10765</v>
      </c>
    </row>
    <row r="27" spans="1:7" ht="45">
      <c r="A27" s="2283">
        <v>8</v>
      </c>
      <c r="B27" s="1358" t="s">
        <v>1024</v>
      </c>
      <c r="C27" s="1362"/>
      <c r="D27" s="1362"/>
      <c r="E27" s="1362"/>
      <c r="F27" s="1362"/>
      <c r="G27" s="1362"/>
    </row>
    <row r="28" spans="1:7" ht="15">
      <c r="A28" s="2283"/>
      <c r="B28" s="1361" t="s">
        <v>930</v>
      </c>
      <c r="C28" s="811">
        <v>2100.5</v>
      </c>
      <c r="D28" s="811">
        <v>1981.056</v>
      </c>
      <c r="E28" s="811">
        <v>2025.4659999999999</v>
      </c>
      <c r="F28" s="810">
        <v>2029.2080000000001</v>
      </c>
      <c r="G28" s="810">
        <v>2031.0409999999999</v>
      </c>
    </row>
    <row r="29" spans="1:7" ht="15">
      <c r="A29" s="2283"/>
      <c r="B29" s="1361" t="s">
        <v>931</v>
      </c>
      <c r="C29" s="811">
        <v>2113.018</v>
      </c>
      <c r="D29" s="811">
        <v>1992.104</v>
      </c>
      <c r="E29" s="811">
        <v>2033.76</v>
      </c>
      <c r="F29" s="811">
        <v>2006.289</v>
      </c>
      <c r="G29" s="811">
        <v>2045.1679999999999</v>
      </c>
    </row>
    <row r="30" spans="1:7" ht="30">
      <c r="A30" s="1698">
        <v>9</v>
      </c>
      <c r="B30" s="1358" t="s">
        <v>2189</v>
      </c>
      <c r="C30" s="949">
        <v>297231</v>
      </c>
      <c r="D30" s="949">
        <v>414101</v>
      </c>
      <c r="E30" s="949">
        <v>476200</v>
      </c>
      <c r="F30" s="949">
        <v>625431</v>
      </c>
      <c r="G30" s="949">
        <v>1167454</v>
      </c>
    </row>
    <row r="31" spans="1:7" ht="30">
      <c r="A31" s="1698">
        <v>10</v>
      </c>
      <c r="B31" s="1358" t="s">
        <v>2190</v>
      </c>
      <c r="C31" s="949">
        <v>360277</v>
      </c>
      <c r="D31" s="949">
        <v>460253</v>
      </c>
      <c r="E31" s="949">
        <v>550053</v>
      </c>
      <c r="F31" s="949">
        <v>632439</v>
      </c>
      <c r="G31" s="949">
        <v>1125638</v>
      </c>
    </row>
    <row r="32" spans="1:7" ht="45">
      <c r="A32" s="2283">
        <v>11</v>
      </c>
      <c r="B32" s="1358" t="s">
        <v>488</v>
      </c>
      <c r="C32" s="1362"/>
      <c r="D32" s="1362"/>
      <c r="E32" s="1362"/>
      <c r="F32" s="1362"/>
      <c r="G32" s="1362"/>
    </row>
    <row r="33" spans="1:7" ht="15">
      <c r="A33" s="2283"/>
      <c r="B33" s="1361" t="s">
        <v>932</v>
      </c>
      <c r="C33" s="1363">
        <v>1651.0630000000001</v>
      </c>
      <c r="D33" s="1363">
        <v>1585.222</v>
      </c>
      <c r="E33" s="1363">
        <v>1513.721</v>
      </c>
      <c r="F33" s="1363">
        <v>1424.3720000000001</v>
      </c>
      <c r="G33" s="1721" t="s">
        <v>2069</v>
      </c>
    </row>
    <row r="34" spans="1:7" ht="15">
      <c r="A34" s="2283"/>
      <c r="B34" s="1361" t="s">
        <v>931</v>
      </c>
      <c r="C34" s="1363">
        <v>1651.5060000000001</v>
      </c>
      <c r="D34" s="1363">
        <v>1596.39</v>
      </c>
      <c r="E34" s="1363">
        <v>1558.6790000000001</v>
      </c>
      <c r="F34" s="1363">
        <v>1472.7570000000001</v>
      </c>
      <c r="G34" s="1721" t="s">
        <v>2069</v>
      </c>
    </row>
    <row r="35" spans="1:7" ht="30">
      <c r="A35" s="1698">
        <v>12</v>
      </c>
      <c r="B35" s="1358" t="s">
        <v>489</v>
      </c>
      <c r="C35" s="949">
        <v>49944</v>
      </c>
      <c r="D35" s="949">
        <v>64691</v>
      </c>
      <c r="E35" s="949">
        <v>74378</v>
      </c>
      <c r="F35" s="949">
        <v>89437</v>
      </c>
      <c r="G35" s="1721" t="s">
        <v>2069</v>
      </c>
    </row>
    <row r="36" spans="1:7" ht="45">
      <c r="A36" s="1698">
        <v>13</v>
      </c>
      <c r="B36" s="1358" t="s">
        <v>490</v>
      </c>
      <c r="C36" s="949">
        <v>68807</v>
      </c>
      <c r="D36" s="949">
        <v>69149</v>
      </c>
      <c r="E36" s="949">
        <v>52294</v>
      </c>
      <c r="F36" s="949">
        <v>86646</v>
      </c>
      <c r="G36" s="1721" t="s">
        <v>2069</v>
      </c>
    </row>
    <row r="37" spans="1:7" ht="15">
      <c r="A37" s="2283">
        <v>14</v>
      </c>
      <c r="B37" s="1358" t="s">
        <v>491</v>
      </c>
      <c r="C37" s="1362">
        <v>-81909</v>
      </c>
      <c r="D37" s="1362">
        <v>-50610</v>
      </c>
      <c r="E37" s="1362">
        <v>-51769</v>
      </c>
      <c r="F37" s="1362">
        <v>-4217</v>
      </c>
      <c r="G37" s="1363">
        <v>41816</v>
      </c>
    </row>
    <row r="38" spans="1:7" ht="15">
      <c r="A38" s="2283"/>
      <c r="B38" s="1364" t="s">
        <v>933</v>
      </c>
      <c r="C38" s="811">
        <v>-63046</v>
      </c>
      <c r="D38" s="811">
        <v>-46152</v>
      </c>
      <c r="E38" s="811">
        <v>-73853</v>
      </c>
      <c r="F38" s="811">
        <v>-7008</v>
      </c>
      <c r="G38" s="1721" t="s">
        <v>2069</v>
      </c>
    </row>
    <row r="39" spans="1:7" ht="45">
      <c r="A39" s="2283"/>
      <c r="B39" s="1364" t="s">
        <v>2191</v>
      </c>
      <c r="C39" s="811">
        <v>-18863</v>
      </c>
      <c r="D39" s="811">
        <v>-4458</v>
      </c>
      <c r="E39" s="811">
        <v>22084</v>
      </c>
      <c r="F39" s="811">
        <v>2791</v>
      </c>
      <c r="G39" s="1363">
        <v>41816</v>
      </c>
    </row>
    <row r="40" spans="1:7" ht="30">
      <c r="A40" s="1698">
        <v>15</v>
      </c>
      <c r="B40" s="1358" t="s">
        <v>527</v>
      </c>
      <c r="C40" s="811">
        <v>0</v>
      </c>
      <c r="D40" s="811">
        <v>0</v>
      </c>
      <c r="E40" s="811">
        <v>0</v>
      </c>
      <c r="F40" s="811">
        <v>0</v>
      </c>
      <c r="G40" s="1722">
        <v>0</v>
      </c>
    </row>
    <row r="41" spans="1:7" ht="33" customHeight="1">
      <c r="A41" s="1698">
        <v>16</v>
      </c>
      <c r="B41" s="1358" t="s">
        <v>528</v>
      </c>
      <c r="C41" s="811">
        <v>0</v>
      </c>
      <c r="D41" s="811">
        <v>0</v>
      </c>
      <c r="E41" s="811">
        <v>0</v>
      </c>
      <c r="F41" s="811">
        <v>0</v>
      </c>
      <c r="G41" s="1722">
        <v>0</v>
      </c>
    </row>
    <row r="42" spans="1:7" ht="32.25" customHeight="1">
      <c r="A42" s="1698">
        <v>17</v>
      </c>
      <c r="B42" s="1358" t="s">
        <v>934</v>
      </c>
      <c r="C42" s="812">
        <v>18</v>
      </c>
      <c r="D42" s="812">
        <v>18</v>
      </c>
      <c r="E42" s="812">
        <v>18</v>
      </c>
      <c r="F42" s="812">
        <v>18</v>
      </c>
      <c r="G42" s="812">
        <v>18</v>
      </c>
    </row>
    <row r="43" spans="1:7" ht="31.5" customHeight="1">
      <c r="A43" s="1698">
        <v>18</v>
      </c>
      <c r="B43" s="1358" t="s">
        <v>935</v>
      </c>
      <c r="C43" s="812">
        <v>13.66</v>
      </c>
      <c r="D43" s="812">
        <v>13.89</v>
      </c>
      <c r="E43" s="812">
        <v>13.18</v>
      </c>
      <c r="F43" s="812">
        <v>13.23</v>
      </c>
      <c r="G43" s="812">
        <v>13.55</v>
      </c>
    </row>
    <row r="44" spans="1:7" ht="15.75" customHeight="1">
      <c r="A44" s="1698">
        <v>19</v>
      </c>
      <c r="B44" s="1358" t="s">
        <v>936</v>
      </c>
      <c r="C44" s="812">
        <v>-2.63</v>
      </c>
      <c r="D44" s="812">
        <v>-2.84</v>
      </c>
      <c r="E44" s="812">
        <v>-3.39</v>
      </c>
      <c r="F44" s="812">
        <v>-3.18</v>
      </c>
      <c r="G44" s="812">
        <v>-2.7</v>
      </c>
    </row>
    <row r="45" spans="1:7" ht="33" customHeight="1">
      <c r="A45" s="2283">
        <v>20</v>
      </c>
      <c r="B45" s="1358" t="s">
        <v>947</v>
      </c>
      <c r="C45" s="1365">
        <v>156155</v>
      </c>
      <c r="D45" s="1365">
        <v>156372</v>
      </c>
      <c r="E45" s="1365">
        <v>156442</v>
      </c>
      <c r="F45" s="1365">
        <v>155848</v>
      </c>
      <c r="G45" s="1365">
        <v>155202</v>
      </c>
    </row>
    <row r="46" spans="1:7" ht="13.5" customHeight="1">
      <c r="A46" s="2283"/>
      <c r="B46" s="1358" t="s">
        <v>945</v>
      </c>
      <c r="C46" s="949">
        <v>58885</v>
      </c>
      <c r="D46" s="949">
        <v>58823</v>
      </c>
      <c r="E46" s="949">
        <v>58694</v>
      </c>
      <c r="F46" s="949">
        <v>57922</v>
      </c>
      <c r="G46" s="1365">
        <v>57852</v>
      </c>
    </row>
    <row r="47" spans="1:7" ht="13.5" customHeight="1">
      <c r="A47" s="2283"/>
      <c r="B47" s="1358" t="s">
        <v>946</v>
      </c>
      <c r="C47" s="949">
        <v>75529</v>
      </c>
      <c r="D47" s="949">
        <v>63177</v>
      </c>
      <c r="E47" s="949">
        <v>75517</v>
      </c>
      <c r="F47" s="949">
        <v>75391</v>
      </c>
      <c r="G47" s="1365">
        <v>74606</v>
      </c>
    </row>
    <row r="48" spans="1:7" ht="28.5" customHeight="1">
      <c r="A48" s="2283"/>
      <c r="B48" s="1358" t="s">
        <v>492</v>
      </c>
      <c r="C48" s="949" t="s">
        <v>53</v>
      </c>
      <c r="D48" s="949" t="s">
        <v>53</v>
      </c>
      <c r="E48" s="949" t="s">
        <v>53</v>
      </c>
      <c r="F48" s="949" t="s">
        <v>53</v>
      </c>
      <c r="G48" s="1365" t="s">
        <v>53</v>
      </c>
    </row>
    <row r="49" spans="1:7" ht="29.25" customHeight="1">
      <c r="A49" s="2283"/>
      <c r="B49" s="1358" t="s">
        <v>493</v>
      </c>
      <c r="C49" s="949">
        <v>21741</v>
      </c>
      <c r="D49" s="949">
        <v>34372</v>
      </c>
      <c r="E49" s="949">
        <v>22231</v>
      </c>
      <c r="F49" s="949">
        <v>22535</v>
      </c>
      <c r="G49" s="1365">
        <v>22744</v>
      </c>
    </row>
    <row r="50" spans="1:7" ht="24.75" customHeight="1">
      <c r="A50" s="2285" t="s">
        <v>47</v>
      </c>
      <c r="B50" s="2285"/>
      <c r="C50" s="2285"/>
      <c r="D50" s="2285"/>
      <c r="E50" s="2285"/>
      <c r="F50" s="2285"/>
      <c r="G50" s="2285"/>
    </row>
    <row r="51" spans="1:7" ht="14.25">
      <c r="A51" s="1723"/>
      <c r="B51" s="1723"/>
      <c r="C51" s="1723"/>
      <c r="D51" s="1723"/>
      <c r="E51" s="1723"/>
      <c r="F51" s="1724"/>
      <c r="G51" s="1724"/>
    </row>
    <row r="52" spans="1:7" ht="14.25">
      <c r="A52" s="1723"/>
      <c r="B52" s="1723"/>
      <c r="C52" s="1723"/>
      <c r="D52" s="1723"/>
      <c r="E52" s="1723"/>
      <c r="F52" s="1723"/>
      <c r="G52" s="1723"/>
    </row>
    <row r="53" spans="1:7">
      <c r="A53" s="1725"/>
      <c r="B53" s="1725"/>
      <c r="C53" s="1725"/>
      <c r="D53" s="1725"/>
      <c r="E53" s="1725"/>
      <c r="F53" s="1725"/>
      <c r="G53" s="1725"/>
    </row>
    <row r="54" spans="1:7">
      <c r="A54" s="1725"/>
      <c r="B54" s="1725"/>
      <c r="C54" s="1725"/>
      <c r="D54" s="1725"/>
      <c r="E54" s="1725"/>
      <c r="F54" s="1725"/>
      <c r="G54" s="1725"/>
    </row>
  </sheetData>
  <customSheetViews>
    <customSheetView guid="{C9F8E0A7-7ADA-4A9A-A8B3-50B5B131F672}" showPageBreaks="1" printArea="1" view="pageBreakPreview">
      <pane ySplit="3" topLeftCell="A34" activePane="bottomLeft" state="frozen"/>
      <selection pane="bottomLeft" activeCell="I42" sqref="I42"/>
      <pageMargins left="0.78740157480314965" right="0.19685039370078741" top="0.51181102362204722" bottom="0.35433070866141736" header="0.19685039370078741" footer="0.23622047244094491"/>
      <pageSetup paperSize="9" scale="75" orientation="portrait" r:id="rId1"/>
      <headerFooter alignWithMargins="0"/>
    </customSheetView>
  </customSheetViews>
  <mergeCells count="13">
    <mergeCell ref="A50:G50"/>
    <mergeCell ref="A19:A22"/>
    <mergeCell ref="A23:A24"/>
    <mergeCell ref="A27:A29"/>
    <mergeCell ref="A32:A34"/>
    <mergeCell ref="A37:A39"/>
    <mergeCell ref="A45:A49"/>
    <mergeCell ref="A5:A7"/>
    <mergeCell ref="A8:A18"/>
    <mergeCell ref="A1:G1"/>
    <mergeCell ref="A2:A3"/>
    <mergeCell ref="B2:B3"/>
    <mergeCell ref="C2:G2"/>
  </mergeCells>
  <phoneticPr fontId="31" type="noConversion"/>
  <pageMargins left="0.78740157480314965" right="0.19685039370078741" top="0.51181102362204722" bottom="0.35433070866141736" header="0.19685039370078741" footer="0.23622047244094491"/>
  <pageSetup paperSize="9" scale="75" orientation="portrait" r:id="rId2"/>
  <headerFooter alignWithMargins="0"/>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5" tint="-0.249977111117893"/>
  </sheetPr>
  <dimension ref="A1:AX39"/>
  <sheetViews>
    <sheetView view="pageBreakPreview" topLeftCell="A2" zoomScaleNormal="100" zoomScaleSheetLayoutView="100" workbookViewId="0">
      <selection activeCell="F7" sqref="F7"/>
    </sheetView>
  </sheetViews>
  <sheetFormatPr defaultColWidth="8.7109375" defaultRowHeight="12.75" outlineLevelRow="1"/>
  <cols>
    <col min="1" max="1" width="5.28515625" style="3" customWidth="1"/>
    <col min="2" max="2" width="31.5703125" style="3" customWidth="1"/>
    <col min="3" max="3" width="18" style="3" customWidth="1"/>
    <col min="4" max="4" width="13.85546875" style="3" customWidth="1"/>
    <col min="5" max="5" width="17.85546875" style="3" customWidth="1"/>
    <col min="6" max="6" width="10.85546875" style="3" customWidth="1"/>
    <col min="7" max="7" width="17.7109375" style="3" customWidth="1"/>
    <col min="8" max="8" width="18.140625" style="3" customWidth="1"/>
    <col min="9" max="9" width="18.42578125" style="3" customWidth="1"/>
    <col min="10" max="10" width="18" style="3" customWidth="1"/>
    <col min="11" max="11" width="8.7109375" style="3"/>
    <col min="12" max="13" width="9.140625" style="3" bestFit="1" customWidth="1"/>
    <col min="14" max="16384" width="8.7109375" style="3"/>
  </cols>
  <sheetData>
    <row r="1" spans="1:50" ht="25.5" customHeight="1">
      <c r="A1" s="2241" t="s">
        <v>986</v>
      </c>
      <c r="B1" s="2241"/>
      <c r="C1" s="2241"/>
      <c r="D1" s="2241"/>
      <c r="E1" s="2241"/>
      <c r="F1" s="2241"/>
      <c r="G1" s="2241"/>
      <c r="H1" s="2241"/>
      <c r="I1" s="2241"/>
      <c r="J1" s="2241"/>
    </row>
    <row r="2" spans="1:50" ht="15.75" customHeight="1">
      <c r="A2" s="2292" t="s">
        <v>744</v>
      </c>
      <c r="B2" s="2295" t="s">
        <v>745</v>
      </c>
      <c r="C2" s="2291" t="s">
        <v>2027</v>
      </c>
      <c r="D2" s="2291"/>
      <c r="E2" s="2290" t="s">
        <v>494</v>
      </c>
      <c r="F2" s="2290"/>
      <c r="G2" s="2290"/>
      <c r="H2" s="2290"/>
      <c r="I2" s="2290"/>
      <c r="J2" s="2290"/>
    </row>
    <row r="3" spans="1:50" ht="18" customHeight="1">
      <c r="A3" s="2293"/>
      <c r="B3" s="2295"/>
      <c r="C3" s="2291"/>
      <c r="D3" s="2291"/>
      <c r="E3" s="2296">
        <v>2020</v>
      </c>
      <c r="F3" s="2296"/>
      <c r="G3" s="92">
        <v>2021</v>
      </c>
      <c r="H3" s="92">
        <v>2022</v>
      </c>
      <c r="I3" s="92">
        <v>2023</v>
      </c>
      <c r="J3" s="92">
        <v>2024</v>
      </c>
    </row>
    <row r="4" spans="1:50" ht="14.25" customHeight="1">
      <c r="A4" s="2294"/>
      <c r="B4" s="2295"/>
      <c r="C4" s="89" t="s">
        <v>357</v>
      </c>
      <c r="D4" s="89" t="s">
        <v>747</v>
      </c>
      <c r="E4" s="89" t="s">
        <v>357</v>
      </c>
      <c r="F4" s="89" t="s">
        <v>747</v>
      </c>
      <c r="G4" s="89" t="s">
        <v>357</v>
      </c>
      <c r="H4" s="89" t="s">
        <v>357</v>
      </c>
      <c r="I4" s="89" t="s">
        <v>357</v>
      </c>
      <c r="J4" s="70" t="s">
        <v>357</v>
      </c>
    </row>
    <row r="5" spans="1:50" ht="51.75" customHeight="1">
      <c r="A5" s="93">
        <v>1</v>
      </c>
      <c r="B5" s="94" t="s">
        <v>7</v>
      </c>
      <c r="C5" s="95">
        <f>E5+G5+H5+I5+J5</f>
        <v>675172.00986419991</v>
      </c>
      <c r="D5" s="96">
        <f>IF(C12=0,0,C5/C12)</f>
        <v>0.72755139726082219</v>
      </c>
      <c r="E5" s="95">
        <f>'6. Пров закупівлі'!H93</f>
        <v>100893.91799999999</v>
      </c>
      <c r="F5" s="96">
        <f>IF(E12=0,0,E5/E12)</f>
        <v>0.72755139726082207</v>
      </c>
      <c r="G5" s="95">
        <f t="shared" ref="G5:G11" si="0">E5*1.2</f>
        <v>121072.70159999999</v>
      </c>
      <c r="H5" s="95">
        <f t="shared" ref="H5:H11" si="1">G5*1.15</f>
        <v>139233.60683999996</v>
      </c>
      <c r="I5" s="95">
        <f t="shared" ref="I5:I11" si="2">H5*1.1</f>
        <v>153156.96752399998</v>
      </c>
      <c r="J5" s="95">
        <f t="shared" ref="J5:J11" si="3">I5*1.05</f>
        <v>160814.81590019999</v>
      </c>
      <c r="L5" s="22"/>
      <c r="M5" s="22"/>
      <c r="N5" s="21"/>
    </row>
    <row r="6" spans="1:50" ht="41.25" customHeight="1">
      <c r="A6" s="93">
        <v>2</v>
      </c>
      <c r="B6" s="94" t="s">
        <v>495</v>
      </c>
      <c r="C6" s="95">
        <f>E6+G6+H6+I6+J6</f>
        <v>130645.97884004525</v>
      </c>
      <c r="D6" s="96">
        <f>IF(C12=0,0,C6/C12)</f>
        <v>0.14078140542393169</v>
      </c>
      <c r="E6" s="95">
        <f>'6. Пров закупівлі'!H126</f>
        <v>19523.002262443439</v>
      </c>
      <c r="F6" s="96">
        <f>IF(E12=0,0,E6/E12)</f>
        <v>0.14078140542393167</v>
      </c>
      <c r="G6" s="95">
        <f>E6*1.2</f>
        <v>23427.602714932127</v>
      </c>
      <c r="H6" s="95">
        <f t="shared" si="1"/>
        <v>26941.743122171945</v>
      </c>
      <c r="I6" s="95">
        <f t="shared" si="2"/>
        <v>29635.917434389143</v>
      </c>
      <c r="J6" s="95">
        <f t="shared" si="3"/>
        <v>31117.713306108602</v>
      </c>
    </row>
    <row r="7" spans="1:50" ht="62.25" customHeight="1">
      <c r="A7" s="93">
        <v>3</v>
      </c>
      <c r="B7" s="94" t="s">
        <v>496</v>
      </c>
      <c r="C7" s="95">
        <f t="shared" ref="C7:C10" si="4">E7+G7+H7+I7+J7</f>
        <v>2997.0343339999999</v>
      </c>
      <c r="D7" s="96">
        <f>IF(C12=0,0,C7/C12)</f>
        <v>3.229542228474385E-3</v>
      </c>
      <c r="E7" s="95">
        <f>'6. Пров закупівлі'!H148</f>
        <v>447.85999999999996</v>
      </c>
      <c r="F7" s="96">
        <f>IF(E12=0,0,E7/E12)</f>
        <v>3.2295422284743841E-3</v>
      </c>
      <c r="G7" s="95">
        <f t="shared" si="0"/>
        <v>537.4319999999999</v>
      </c>
      <c r="H7" s="95">
        <f t="shared" si="1"/>
        <v>618.04679999999985</v>
      </c>
      <c r="I7" s="95">
        <f t="shared" si="2"/>
        <v>679.85147999999992</v>
      </c>
      <c r="J7" s="95">
        <f t="shared" si="3"/>
        <v>713.84405399999991</v>
      </c>
    </row>
    <row r="8" spans="1:50" ht="30.75" customHeight="1">
      <c r="A8" s="93">
        <v>4</v>
      </c>
      <c r="B8" s="94" t="s">
        <v>749</v>
      </c>
      <c r="C8" s="95">
        <f t="shared" si="4"/>
        <v>39247.792742999998</v>
      </c>
      <c r="D8" s="96">
        <f>IF(C12=0,0,C8/C12)</f>
        <v>4.2292609931084295E-2</v>
      </c>
      <c r="E8" s="95">
        <f>'6. Пров закупівлі'!H198</f>
        <v>5864.9699999999993</v>
      </c>
      <c r="F8" s="96">
        <f>IF(E12=0,0,E8/E12)</f>
        <v>4.2292609931084288E-2</v>
      </c>
      <c r="G8" s="95">
        <f t="shared" si="0"/>
        <v>7037.963999999999</v>
      </c>
      <c r="H8" s="95">
        <f t="shared" si="1"/>
        <v>8093.6585999999979</v>
      </c>
      <c r="I8" s="95">
        <f t="shared" si="2"/>
        <v>8903.0244599999987</v>
      </c>
      <c r="J8" s="95">
        <f t="shared" si="3"/>
        <v>9348.1756829999995</v>
      </c>
    </row>
    <row r="9" spans="1:50" ht="30" customHeight="1">
      <c r="A9" s="93">
        <v>5</v>
      </c>
      <c r="B9" s="94" t="s">
        <v>497</v>
      </c>
      <c r="C9" s="95">
        <f>E9+G9+H9+I9+J9</f>
        <v>3993.3244059999997</v>
      </c>
      <c r="D9" s="96">
        <f>IF(C12=0,0,C9/C12)</f>
        <v>4.3031238097168854E-3</v>
      </c>
      <c r="E9" s="95">
        <f>'6. Пров закупівлі'!H222</f>
        <v>596.74</v>
      </c>
      <c r="F9" s="96">
        <f>IF(E12=0,0,E9/E12)</f>
        <v>4.3031238097168854E-3</v>
      </c>
      <c r="G9" s="95">
        <f t="shared" si="0"/>
        <v>716.08799999999997</v>
      </c>
      <c r="H9" s="95">
        <f t="shared" si="1"/>
        <v>823.50119999999993</v>
      </c>
      <c r="I9" s="95">
        <f t="shared" si="2"/>
        <v>905.85131999999999</v>
      </c>
      <c r="J9" s="95">
        <f t="shared" si="3"/>
        <v>951.14388600000007</v>
      </c>
    </row>
    <row r="10" spans="1:50" ht="28.5" customHeight="1">
      <c r="A10" s="93">
        <v>6</v>
      </c>
      <c r="B10" s="94" t="s">
        <v>498</v>
      </c>
      <c r="C10" s="71">
        <f t="shared" si="4"/>
        <v>64923.589182300013</v>
      </c>
      <c r="D10" s="96">
        <f>IF(C12=0,0,C10/C12)</f>
        <v>6.9960317274216671E-2</v>
      </c>
      <c r="E10" s="71">
        <f>'6. Пров закупівлі'!H227</f>
        <v>9701.8170000000009</v>
      </c>
      <c r="F10" s="96">
        <f>IF(E12=0,0,E10/E12)</f>
        <v>6.9960317274216657E-2</v>
      </c>
      <c r="G10" s="95">
        <f t="shared" si="0"/>
        <v>11642.180400000001</v>
      </c>
      <c r="H10" s="95">
        <f t="shared" si="1"/>
        <v>13388.507460000001</v>
      </c>
      <c r="I10" s="95">
        <f t="shared" si="2"/>
        <v>14727.358206000003</v>
      </c>
      <c r="J10" s="95">
        <f t="shared" si="3"/>
        <v>15463.726116300004</v>
      </c>
    </row>
    <row r="11" spans="1:50" ht="27.75" customHeight="1">
      <c r="A11" s="93">
        <v>7</v>
      </c>
      <c r="B11" s="94" t="s">
        <v>750</v>
      </c>
      <c r="C11" s="71">
        <f>E11+G11+H11+I11+J11</f>
        <v>11026.199017333332</v>
      </c>
      <c r="D11" s="96">
        <f>IF(C12=0,0,C11/C12)</f>
        <v>1.1881604071753942E-2</v>
      </c>
      <c r="E11" s="71">
        <f>'6. Пров закупівлі'!H237</f>
        <v>1647.6933333333332</v>
      </c>
      <c r="F11" s="96">
        <f>IF(E12=0,0,E11/E12)</f>
        <v>1.188160407175394E-2</v>
      </c>
      <c r="G11" s="95">
        <f t="shared" si="0"/>
        <v>1977.2319999999997</v>
      </c>
      <c r="H11" s="95">
        <f t="shared" si="1"/>
        <v>2273.8167999999996</v>
      </c>
      <c r="I11" s="95">
        <f t="shared" si="2"/>
        <v>2501.1984799999996</v>
      </c>
      <c r="J11" s="95">
        <f t="shared" si="3"/>
        <v>2626.2584039999997</v>
      </c>
      <c r="M11" s="22"/>
    </row>
    <row r="12" spans="1:50" ht="18" customHeight="1">
      <c r="A12" s="2287" t="s">
        <v>859</v>
      </c>
      <c r="B12" s="2288"/>
      <c r="C12" s="95">
        <f>C5+C6+C7+C8+C9+C10+C11</f>
        <v>928005.92838687846</v>
      </c>
      <c r="D12" s="96">
        <f>SUM(D5:D11)</f>
        <v>1</v>
      </c>
      <c r="E12" s="95">
        <f>SUM(E5:E11)</f>
        <v>138676.00059577677</v>
      </c>
      <c r="F12" s="96">
        <v>0.99999999999999989</v>
      </c>
      <c r="G12" s="95">
        <f>G5+G6+G7+G8+G9+G10+G11</f>
        <v>166411.20071493211</v>
      </c>
      <c r="H12" s="95">
        <f>H5+H6+H7+H8+H9+H10+H11</f>
        <v>191372.88082217192</v>
      </c>
      <c r="I12" s="95">
        <f>I5+I6+I7+I8+I9+I10+I11</f>
        <v>210510.16890438911</v>
      </c>
      <c r="J12" s="95">
        <f>J5+J6+J7+J8+J9+J10+J11</f>
        <v>221035.6773496086</v>
      </c>
    </row>
    <row r="13" spans="1:50" s="1" customFormat="1">
      <c r="A13" s="97"/>
      <c r="B13" s="97"/>
      <c r="C13" s="97"/>
      <c r="D13" s="98"/>
      <c r="E13" s="97"/>
      <c r="F13" s="97"/>
      <c r="G13" s="97"/>
      <c r="H13" s="97"/>
      <c r="I13" s="97"/>
      <c r="J13" s="97"/>
      <c r="L13" s="23"/>
    </row>
    <row r="14" spans="1:50" s="19" customFormat="1" ht="15" customHeight="1">
      <c r="A14" s="99"/>
      <c r="B14" s="78"/>
      <c r="C14" s="99"/>
      <c r="D14" s="100"/>
      <c r="E14" s="101"/>
      <c r="F14" s="99"/>
      <c r="G14" s="99"/>
      <c r="H14" s="99"/>
      <c r="I14" s="99"/>
      <c r="J14" s="99"/>
    </row>
    <row r="15" spans="1:50" s="17" customFormat="1" ht="33.75" customHeight="1">
      <c r="A15" s="102"/>
      <c r="B15" s="318" t="s">
        <v>2003</v>
      </c>
      <c r="C15" s="62"/>
      <c r="D15" s="64" t="s">
        <v>538</v>
      </c>
      <c r="E15" s="103"/>
      <c r="F15" s="225"/>
      <c r="G15" s="319" t="s">
        <v>1192</v>
      </c>
      <c r="H15" s="223"/>
      <c r="I15" s="104"/>
      <c r="J15" s="105"/>
      <c r="K15" s="11"/>
      <c r="L15" s="12"/>
      <c r="M15" s="11"/>
      <c r="N15" s="12"/>
      <c r="O15" s="11"/>
      <c r="P15" s="12"/>
      <c r="Q15" s="11"/>
      <c r="R15" s="12"/>
      <c r="S15" s="11"/>
      <c r="T15" s="12"/>
      <c r="U15" s="11"/>
      <c r="V15" s="12"/>
      <c r="W15" s="11"/>
      <c r="X15" s="12"/>
      <c r="Y15" s="11"/>
      <c r="Z15" s="12"/>
      <c r="AA15" s="11"/>
      <c r="AB15" s="12"/>
      <c r="AC15" s="11"/>
      <c r="AD15" s="12"/>
      <c r="AE15" s="11"/>
      <c r="AF15" s="12"/>
      <c r="AG15" s="11"/>
      <c r="AH15" s="12"/>
      <c r="AI15" s="11"/>
      <c r="AJ15" s="12"/>
      <c r="AK15" s="11"/>
      <c r="AL15" s="12"/>
      <c r="AM15" s="11"/>
      <c r="AN15" s="12"/>
      <c r="AO15" s="11"/>
      <c r="AP15" s="12"/>
      <c r="AQ15" s="11"/>
      <c r="AR15" s="12"/>
      <c r="AS15" s="12"/>
      <c r="AT15" s="13"/>
      <c r="AU15" s="14"/>
      <c r="AV15" s="14"/>
      <c r="AW15" s="15"/>
      <c r="AX15" s="16"/>
    </row>
    <row r="16" spans="1:50" s="20" customFormat="1" ht="15">
      <c r="A16" s="99"/>
      <c r="B16" s="66"/>
      <c r="C16" s="62"/>
      <c r="D16" s="64" t="s">
        <v>539</v>
      </c>
      <c r="E16" s="64"/>
      <c r="F16" s="64"/>
      <c r="G16" s="64" t="s">
        <v>855</v>
      </c>
      <c r="H16" s="106"/>
      <c r="I16" s="99"/>
      <c r="J16" s="99"/>
    </row>
    <row r="17" spans="1:10" s="20" customFormat="1" ht="15">
      <c r="A17" s="99"/>
      <c r="B17" s="66"/>
      <c r="C17" s="62"/>
      <c r="D17" s="64" t="s">
        <v>150</v>
      </c>
      <c r="E17" s="64"/>
      <c r="F17" s="64"/>
      <c r="G17" s="64"/>
      <c r="H17" s="106"/>
      <c r="I17" s="99"/>
      <c r="J17" s="99"/>
    </row>
    <row r="18" spans="1:10" s="20" customFormat="1" ht="15" outlineLevel="1">
      <c r="A18" s="99"/>
      <c r="B18" s="63" t="s">
        <v>149</v>
      </c>
      <c r="C18" s="62"/>
      <c r="D18" s="64" t="s">
        <v>538</v>
      </c>
      <c r="E18" s="103"/>
      <c r="F18" s="64"/>
      <c r="G18" s="65" t="s">
        <v>1071</v>
      </c>
      <c r="H18" s="106"/>
      <c r="I18" s="99"/>
      <c r="J18" s="99"/>
    </row>
    <row r="19" spans="1:10" s="20" customFormat="1" ht="15" outlineLevel="1">
      <c r="A19" s="99"/>
      <c r="B19" s="66"/>
      <c r="C19" s="62"/>
      <c r="D19" s="64" t="s">
        <v>539</v>
      </c>
      <c r="E19" s="64"/>
      <c r="F19" s="64"/>
      <c r="G19" s="64" t="s">
        <v>855</v>
      </c>
      <c r="H19" s="106"/>
      <c r="I19" s="99"/>
      <c r="J19" s="99"/>
    </row>
    <row r="20" spans="1:10" s="20" customFormat="1" ht="15">
      <c r="A20" s="99"/>
      <c r="B20" s="66"/>
      <c r="C20" s="62"/>
      <c r="D20" s="64"/>
      <c r="E20" s="64"/>
      <c r="F20" s="64"/>
      <c r="G20" s="64"/>
      <c r="H20" s="106"/>
      <c r="I20" s="99"/>
      <c r="J20" s="99"/>
    </row>
    <row r="21" spans="1:10" ht="15">
      <c r="A21" s="107"/>
      <c r="B21" s="2289" t="s">
        <v>540</v>
      </c>
      <c r="C21" s="2289"/>
      <c r="D21" s="2289"/>
      <c r="E21" s="68"/>
      <c r="F21" s="62"/>
      <c r="G21" s="62"/>
      <c r="H21" s="108"/>
      <c r="I21" s="107"/>
      <c r="J21" s="107"/>
    </row>
    <row r="22" spans="1:10" ht="15">
      <c r="A22" s="107"/>
      <c r="B22" s="69"/>
      <c r="C22" s="62"/>
      <c r="D22" s="62"/>
      <c r="E22" s="62"/>
      <c r="F22" s="62"/>
      <c r="G22" s="62"/>
      <c r="H22" s="109"/>
      <c r="I22" s="107"/>
      <c r="J22" s="107"/>
    </row>
    <row r="23" spans="1:10" ht="15">
      <c r="A23" s="107"/>
      <c r="B23" s="54"/>
      <c r="C23" s="62" t="s">
        <v>941</v>
      </c>
      <c r="D23" s="62"/>
      <c r="E23" s="110"/>
      <c r="F23" s="62"/>
      <c r="G23" s="62"/>
      <c r="H23" s="109"/>
      <c r="I23" s="107"/>
      <c r="J23" s="107"/>
    </row>
    <row r="24" spans="1:10" ht="14.25">
      <c r="A24" s="18"/>
      <c r="B24" s="32"/>
      <c r="C24" s="32"/>
      <c r="D24" s="32"/>
      <c r="E24" s="32"/>
      <c r="F24" s="32"/>
      <c r="G24" s="32"/>
      <c r="H24" s="33"/>
      <c r="I24" s="18"/>
      <c r="J24" s="18"/>
    </row>
    <row r="25" spans="1:10" ht="14.25">
      <c r="A25" s="18"/>
      <c r="B25" s="26"/>
      <c r="C25" s="26"/>
      <c r="D25" s="26"/>
      <c r="E25" s="26"/>
      <c r="F25" s="26"/>
      <c r="G25" s="26"/>
      <c r="H25" s="33"/>
      <c r="I25" s="18"/>
      <c r="J25" s="18"/>
    </row>
    <row r="26" spans="1:10" ht="15" hidden="1">
      <c r="A26" s="18"/>
      <c r="B26" s="24" t="s">
        <v>740</v>
      </c>
      <c r="C26" s="26"/>
      <c r="D26" s="28" t="s">
        <v>538</v>
      </c>
      <c r="E26" s="28"/>
      <c r="F26" s="28"/>
      <c r="G26" s="31" t="s">
        <v>741</v>
      </c>
      <c r="H26" s="33"/>
      <c r="I26" s="18"/>
      <c r="J26" s="18"/>
    </row>
    <row r="27" spans="1:10" ht="14.25" hidden="1">
      <c r="A27" s="18"/>
      <c r="B27" s="25"/>
      <c r="C27" s="26"/>
      <c r="D27" s="28" t="s">
        <v>539</v>
      </c>
      <c r="E27" s="28"/>
      <c r="F27" s="28"/>
      <c r="G27" s="28" t="s">
        <v>855</v>
      </c>
      <c r="H27" s="33"/>
      <c r="I27" s="18"/>
      <c r="J27" s="18"/>
    </row>
    <row r="28" spans="1:10" ht="14.25" hidden="1">
      <c r="A28" s="18"/>
      <c r="B28" s="25"/>
      <c r="C28" s="26"/>
      <c r="D28" s="26"/>
      <c r="E28" s="26"/>
      <c r="F28" s="26"/>
      <c r="G28" s="26"/>
      <c r="H28" s="33"/>
      <c r="I28" s="18"/>
      <c r="J28" s="18"/>
    </row>
    <row r="29" spans="1:10" ht="14.25" hidden="1">
      <c r="A29" s="18"/>
      <c r="B29" s="2070" t="s">
        <v>540</v>
      </c>
      <c r="C29" s="2070"/>
      <c r="D29" s="2070"/>
      <c r="E29" s="30"/>
      <c r="F29" s="26"/>
      <c r="G29" s="26"/>
      <c r="H29" s="33"/>
      <c r="I29" s="18"/>
      <c r="J29" s="18"/>
    </row>
    <row r="30" spans="1:10" ht="14.25" hidden="1">
      <c r="B30" s="26"/>
      <c r="C30" s="26"/>
      <c r="D30" s="26"/>
      <c r="E30" s="26"/>
      <c r="F30" s="26"/>
      <c r="G30" s="26"/>
      <c r="H30" s="34"/>
    </row>
    <row r="31" spans="1:10" ht="14.25">
      <c r="B31" s="26"/>
      <c r="C31" s="26"/>
      <c r="D31" s="26"/>
      <c r="E31" s="26"/>
      <c r="F31" s="26"/>
      <c r="G31" s="26"/>
      <c r="H31" s="34"/>
    </row>
    <row r="32" spans="1:10">
      <c r="B32" s="20"/>
      <c r="C32" s="20"/>
      <c r="D32" s="20"/>
      <c r="E32" s="20"/>
      <c r="F32" s="20"/>
      <c r="G32" s="20"/>
    </row>
    <row r="39" ht="12" customHeight="1"/>
  </sheetData>
  <customSheetViews>
    <customSheetView guid="{C9F8E0A7-7ADA-4A9A-A8B3-50B5B131F672}" showPageBreaks="1" printArea="1" hiddenRows="1" view="pageBreakPreview">
      <selection activeCell="E15" sqref="E15"/>
      <pageMargins left="0.62992125984251968" right="0.55118110236220474" top="1.0236220472440944" bottom="0.59055118110236227" header="0.51181102362204722" footer="0.39370078740157483"/>
      <pageSetup paperSize="9" scale="80" orientation="landscape" r:id="rId1"/>
      <headerFooter alignWithMargins="0"/>
    </customSheetView>
  </customSheetViews>
  <mergeCells count="9">
    <mergeCell ref="A12:B12"/>
    <mergeCell ref="B29:D29"/>
    <mergeCell ref="B21:D21"/>
    <mergeCell ref="A1:J1"/>
    <mergeCell ref="E2:J2"/>
    <mergeCell ref="C2:D3"/>
    <mergeCell ref="A2:A4"/>
    <mergeCell ref="B2:B4"/>
    <mergeCell ref="E3:F3"/>
  </mergeCells>
  <phoneticPr fontId="31" type="noConversion"/>
  <pageMargins left="0.62992125984251968" right="0.55118110236220474" top="1.0236220472440944" bottom="0.59055118110236227" header="0.51181102362204722" footer="0.39370078740157483"/>
  <pageSetup paperSize="9" scale="80"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5" tint="-0.249977111117893"/>
  </sheetPr>
  <dimension ref="A1:P48"/>
  <sheetViews>
    <sheetView showZeros="0" view="pageBreakPreview" zoomScale="85" zoomScaleNormal="100" zoomScaleSheetLayoutView="85" workbookViewId="0">
      <pane xSplit="3" ySplit="6" topLeftCell="D28" activePane="bottomRight" state="frozen"/>
      <selection pane="topRight" activeCell="D1" sqref="D1"/>
      <selection pane="bottomLeft" activeCell="A7" sqref="A7"/>
      <selection pane="bottomRight" activeCell="I34" sqref="I34"/>
    </sheetView>
  </sheetViews>
  <sheetFormatPr defaultRowHeight="12.75"/>
  <cols>
    <col min="1" max="1" width="5.28515625" style="6" customWidth="1"/>
    <col min="2" max="2" width="12.42578125" style="6" customWidth="1"/>
    <col min="3" max="3" width="32.42578125" style="6" customWidth="1"/>
    <col min="4" max="5" width="13.140625" style="6" customWidth="1"/>
    <col min="6" max="6" width="11.28515625" style="6" customWidth="1"/>
    <col min="7" max="7" width="11.42578125" style="6" customWidth="1"/>
    <col min="8" max="8" width="11.85546875" style="6" customWidth="1"/>
    <col min="9" max="9" width="9" style="6" customWidth="1"/>
    <col min="10" max="10" width="11.42578125" style="6" customWidth="1"/>
    <col min="11" max="11" width="11.5703125" style="6" customWidth="1"/>
    <col min="12" max="12" width="11.28515625" style="6" customWidth="1"/>
    <col min="13" max="13" width="12.140625" style="6" customWidth="1"/>
    <col min="14" max="14" width="12.42578125" style="6" customWidth="1"/>
    <col min="15" max="16384" width="9.140625" style="6"/>
  </cols>
  <sheetData>
    <row r="1" spans="1:14" s="7" customFormat="1" ht="27.75" customHeight="1">
      <c r="A1" s="2298" t="s">
        <v>677</v>
      </c>
      <c r="B1" s="2298"/>
      <c r="C1" s="2298"/>
      <c r="D1" s="2298"/>
      <c r="E1" s="2298"/>
      <c r="F1" s="2298"/>
      <c r="G1" s="2298"/>
      <c r="H1" s="2298"/>
      <c r="I1" s="2298"/>
      <c r="J1" s="2298"/>
      <c r="K1" s="2298"/>
      <c r="L1" s="2298"/>
      <c r="M1" s="2298"/>
      <c r="N1" s="2298"/>
    </row>
    <row r="2" spans="1:14" s="7" customFormat="1" ht="15" customHeight="1">
      <c r="A2" s="2157" t="s">
        <v>744</v>
      </c>
      <c r="B2" s="2157" t="s">
        <v>752</v>
      </c>
      <c r="C2" s="2157"/>
      <c r="D2" s="2299" t="s">
        <v>2028</v>
      </c>
      <c r="E2" s="2299"/>
      <c r="F2" s="2157" t="s">
        <v>494</v>
      </c>
      <c r="G2" s="2157"/>
      <c r="H2" s="2157"/>
      <c r="I2" s="2157"/>
      <c r="J2" s="2157"/>
      <c r="K2" s="2157"/>
      <c r="L2" s="2157"/>
      <c r="M2" s="2157"/>
      <c r="N2" s="2157"/>
    </row>
    <row r="3" spans="1:14" s="7" customFormat="1" ht="27" customHeight="1">
      <c r="A3" s="2157"/>
      <c r="B3" s="2157"/>
      <c r="C3" s="2157"/>
      <c r="D3" s="2299"/>
      <c r="E3" s="2299"/>
      <c r="F3" s="2300">
        <v>2020</v>
      </c>
      <c r="G3" s="2301"/>
      <c r="H3" s="2301"/>
      <c r="I3" s="2301"/>
      <c r="J3" s="2301"/>
      <c r="K3" s="165">
        <v>2021</v>
      </c>
      <c r="L3" s="165">
        <v>2022</v>
      </c>
      <c r="M3" s="165">
        <v>2023</v>
      </c>
      <c r="N3" s="165">
        <v>2024</v>
      </c>
    </row>
    <row r="4" spans="1:14" s="7" customFormat="1" ht="15">
      <c r="A4" s="2157"/>
      <c r="B4" s="2157"/>
      <c r="C4" s="2157"/>
      <c r="D4" s="2157" t="s">
        <v>358</v>
      </c>
      <c r="E4" s="2157" t="s">
        <v>747</v>
      </c>
      <c r="F4" s="2157" t="s">
        <v>499</v>
      </c>
      <c r="G4" s="2157"/>
      <c r="H4" s="2157" t="s">
        <v>500</v>
      </c>
      <c r="I4" s="2157"/>
      <c r="J4" s="2157"/>
      <c r="K4" s="2157" t="s">
        <v>1950</v>
      </c>
      <c r="L4" s="2157" t="s">
        <v>784</v>
      </c>
      <c r="M4" s="2157" t="s">
        <v>1950</v>
      </c>
      <c r="N4" s="2157" t="s">
        <v>1951</v>
      </c>
    </row>
    <row r="5" spans="1:14" s="7" customFormat="1" ht="21.75" customHeight="1">
      <c r="A5" s="2157"/>
      <c r="B5" s="2157"/>
      <c r="C5" s="2157"/>
      <c r="D5" s="2157"/>
      <c r="E5" s="2157"/>
      <c r="F5" s="2157"/>
      <c r="G5" s="2157"/>
      <c r="H5" s="2157" t="s">
        <v>757</v>
      </c>
      <c r="I5" s="2157"/>
      <c r="J5" s="2157" t="s">
        <v>502</v>
      </c>
      <c r="K5" s="2157"/>
      <c r="L5" s="2157"/>
      <c r="M5" s="2157"/>
      <c r="N5" s="2157"/>
    </row>
    <row r="6" spans="1:14" s="7" customFormat="1" ht="29.25" customHeight="1">
      <c r="A6" s="2157"/>
      <c r="B6" s="2157"/>
      <c r="C6" s="2157"/>
      <c r="D6" s="2157"/>
      <c r="E6" s="2157"/>
      <c r="F6" s="153" t="s">
        <v>1950</v>
      </c>
      <c r="G6" s="153" t="s">
        <v>747</v>
      </c>
      <c r="H6" s="153" t="s">
        <v>501</v>
      </c>
      <c r="I6" s="153" t="s">
        <v>747</v>
      </c>
      <c r="J6" s="2157"/>
      <c r="K6" s="2157"/>
      <c r="L6" s="2157"/>
      <c r="M6" s="2157"/>
      <c r="N6" s="2157"/>
    </row>
    <row r="7" spans="1:14" s="7" customFormat="1" ht="12" customHeight="1">
      <c r="A7" s="153">
        <v>1</v>
      </c>
      <c r="B7" s="2157">
        <v>2</v>
      </c>
      <c r="C7" s="2157"/>
      <c r="D7" s="153">
        <v>3</v>
      </c>
      <c r="E7" s="153">
        <v>4</v>
      </c>
      <c r="F7" s="153">
        <v>5</v>
      </c>
      <c r="G7" s="153">
        <v>6</v>
      </c>
      <c r="H7" s="153">
        <v>7</v>
      </c>
      <c r="I7" s="153">
        <v>8</v>
      </c>
      <c r="J7" s="153">
        <v>9</v>
      </c>
      <c r="K7" s="153">
        <v>10</v>
      </c>
      <c r="L7" s="153">
        <v>11</v>
      </c>
      <c r="M7" s="153">
        <v>12</v>
      </c>
      <c r="N7" s="153">
        <v>13</v>
      </c>
    </row>
    <row r="8" spans="1:14" ht="41.25" customHeight="1">
      <c r="A8" s="93">
        <v>1</v>
      </c>
      <c r="B8" s="2302" t="s">
        <v>989</v>
      </c>
      <c r="C8" s="2302"/>
      <c r="D8" s="95">
        <f>SUM(D9,D15,D22,D26,D30)</f>
        <v>667350.58406320005</v>
      </c>
      <c r="E8" s="96">
        <f>IF(D35=0,0,D8/D35)</f>
        <v>0.98841565454916724</v>
      </c>
      <c r="F8" s="95">
        <f>SUM(F9,F15,F22,F26,F30)</f>
        <v>99725.127999999997</v>
      </c>
      <c r="G8" s="96">
        <f>IF(F35=0,0,F8/F35)</f>
        <v>0.98841565454916724</v>
      </c>
      <c r="H8" s="95">
        <f>SUM(H9,H15,H22,H26,H30)</f>
        <v>6.21</v>
      </c>
      <c r="I8" s="397">
        <f>I9+I15+I22+I26+I30</f>
        <v>0.80676328502415451</v>
      </c>
      <c r="J8" s="112">
        <f>J9+J15+J22+J26+J30</f>
        <v>14.2</v>
      </c>
      <c r="K8" s="95">
        <f>SUM(K9,K15,K22,K26,K30)</f>
        <v>121072.7016</v>
      </c>
      <c r="L8" s="95">
        <f>SUM(L9,L15,L22,L26,L30)</f>
        <v>139233.60683999999</v>
      </c>
      <c r="M8" s="113">
        <f>SUM(M9,M15,M22,M26,M30)</f>
        <v>153156.96752400001</v>
      </c>
      <c r="N8" s="113">
        <f>SUM(N9,N15,N22,N26,N30)</f>
        <v>160814.81590020002</v>
      </c>
    </row>
    <row r="9" spans="1:14" ht="35.25" customHeight="1">
      <c r="A9" s="2297" t="s">
        <v>9</v>
      </c>
      <c r="B9" s="2083" t="s">
        <v>503</v>
      </c>
      <c r="C9" s="2083"/>
      <c r="D9" s="95">
        <f>SUM(D10:D14)</f>
        <v>0</v>
      </c>
      <c r="E9" s="111">
        <f>IF(D35=0,0,D9/D35)</f>
        <v>0</v>
      </c>
      <c r="F9" s="95">
        <f>SUM(F10:F14)</f>
        <v>0</v>
      </c>
      <c r="G9" s="96">
        <f>IF(F35=0,0,F9/F35)</f>
        <v>0</v>
      </c>
      <c r="H9" s="95">
        <f>SUM(H10:H14)</f>
        <v>0</v>
      </c>
      <c r="I9" s="115"/>
      <c r="J9" s="115"/>
      <c r="K9" s="95">
        <f>SUM(K10:K14)</f>
        <v>0</v>
      </c>
      <c r="L9" s="95">
        <f>SUM(L10:L14)</f>
        <v>0</v>
      </c>
      <c r="M9" s="95">
        <f>SUM(M10:M14)</f>
        <v>0</v>
      </c>
      <c r="N9" s="95">
        <f>SUM(N10:N14)</f>
        <v>0</v>
      </c>
    </row>
    <row r="10" spans="1:14" ht="13.5" customHeight="1">
      <c r="A10" s="2297"/>
      <c r="B10" s="116" t="s">
        <v>12</v>
      </c>
      <c r="C10" s="114" t="s">
        <v>48</v>
      </c>
      <c r="D10" s="95">
        <f>SUM(F10,K10:N10)</f>
        <v>0</v>
      </c>
      <c r="E10" s="111">
        <f>IF(D35=0,0,D10/D35)</f>
        <v>0</v>
      </c>
      <c r="F10" s="117"/>
      <c r="G10" s="96">
        <f>IF(F35=0,0,F10/F35)</f>
        <v>0</v>
      </c>
      <c r="H10" s="117"/>
      <c r="I10" s="115"/>
      <c r="J10" s="115"/>
      <c r="K10" s="117">
        <f>F10*1.5</f>
        <v>0</v>
      </c>
      <c r="L10" s="117">
        <f>K10*1.5</f>
        <v>0</v>
      </c>
      <c r="M10" s="117">
        <f>L10*1.5</f>
        <v>0</v>
      </c>
      <c r="N10" s="117">
        <f>M10*1.5</f>
        <v>0</v>
      </c>
    </row>
    <row r="11" spans="1:14" ht="13.5" customHeight="1">
      <c r="A11" s="2297"/>
      <c r="B11" s="116" t="s">
        <v>533</v>
      </c>
      <c r="C11" s="114" t="s">
        <v>926</v>
      </c>
      <c r="D11" s="95">
        <f>SUM(F11,K11:N11)</f>
        <v>0</v>
      </c>
      <c r="E11" s="111">
        <f>IF(D35=0,0,D11/D35)</f>
        <v>0</v>
      </c>
      <c r="F11" s="117">
        <f>'6. Пров закупівлі'!H12</f>
        <v>0</v>
      </c>
      <c r="G11" s="96">
        <f>IF(F35=0,0,F11/F35)</f>
        <v>0</v>
      </c>
      <c r="H11" s="117"/>
      <c r="I11" s="115"/>
      <c r="J11" s="115"/>
      <c r="K11" s="117">
        <f>F11*1.2</f>
        <v>0</v>
      </c>
      <c r="L11" s="117">
        <f>K11*1.15</f>
        <v>0</v>
      </c>
      <c r="M11" s="117">
        <f>L11*1.1</f>
        <v>0</v>
      </c>
      <c r="N11" s="117">
        <f>M11*1.05</f>
        <v>0</v>
      </c>
    </row>
    <row r="12" spans="1:14" ht="13.5" customHeight="1">
      <c r="A12" s="2297"/>
      <c r="B12" s="116" t="s">
        <v>534</v>
      </c>
      <c r="C12" s="114" t="s">
        <v>536</v>
      </c>
      <c r="D12" s="95">
        <f>SUM(F12,K12:N12)</f>
        <v>0</v>
      </c>
      <c r="E12" s="111">
        <f>IF(D35=0,0,D12/D35)</f>
        <v>0</v>
      </c>
      <c r="F12" s="117">
        <f>'6. Пров закупівлі'!H14</f>
        <v>0</v>
      </c>
      <c r="G12" s="96">
        <f>IF(F35=0,0,F12/F35)</f>
        <v>0</v>
      </c>
      <c r="H12" s="117"/>
      <c r="I12" s="115"/>
      <c r="J12" s="115"/>
      <c r="K12" s="117">
        <f>F12*1.2</f>
        <v>0</v>
      </c>
      <c r="L12" s="117">
        <f>K12*1.15</f>
        <v>0</v>
      </c>
      <c r="M12" s="117">
        <f>L12*1.1</f>
        <v>0</v>
      </c>
      <c r="N12" s="117">
        <f>M12*1.05</f>
        <v>0</v>
      </c>
    </row>
    <row r="13" spans="1:14" ht="14.25" customHeight="1">
      <c r="A13" s="2297"/>
      <c r="B13" s="116" t="s">
        <v>992</v>
      </c>
      <c r="C13" s="114" t="s">
        <v>990</v>
      </c>
      <c r="D13" s="95">
        <f>SUM(F13,K13:N13)</f>
        <v>0</v>
      </c>
      <c r="E13" s="111">
        <f>IF(D35=0,0,D13/D35)</f>
        <v>0</v>
      </c>
      <c r="F13" s="117"/>
      <c r="G13" s="96">
        <f>IF(F35=0,0,F13/F35)</f>
        <v>0</v>
      </c>
      <c r="H13" s="117"/>
      <c r="I13" s="115"/>
      <c r="J13" s="115"/>
      <c r="K13" s="117">
        <f>F13*1.5</f>
        <v>0</v>
      </c>
      <c r="L13" s="117">
        <f t="shared" ref="L13:N14" si="0">K13*1.5</f>
        <v>0</v>
      </c>
      <c r="M13" s="117">
        <f t="shared" si="0"/>
        <v>0</v>
      </c>
      <c r="N13" s="117">
        <f t="shared" si="0"/>
        <v>0</v>
      </c>
    </row>
    <row r="14" spans="1:14" ht="32.25" customHeight="1">
      <c r="A14" s="2297"/>
      <c r="B14" s="116" t="s">
        <v>504</v>
      </c>
      <c r="C14" s="116" t="s">
        <v>505</v>
      </c>
      <c r="D14" s="95">
        <f>SUM(F14,K14:N14)</f>
        <v>0</v>
      </c>
      <c r="E14" s="96">
        <f>IF(D35=0,0,D14/D35)</f>
        <v>0</v>
      </c>
      <c r="F14" s="117"/>
      <c r="G14" s="96">
        <f>IF(F35=0,0,F14/F35)</f>
        <v>0</v>
      </c>
      <c r="H14" s="117"/>
      <c r="I14" s="115"/>
      <c r="J14" s="115"/>
      <c r="K14" s="117">
        <f>F14*1.5</f>
        <v>0</v>
      </c>
      <c r="L14" s="117">
        <f t="shared" si="0"/>
        <v>0</v>
      </c>
      <c r="M14" s="117">
        <f t="shared" si="0"/>
        <v>0</v>
      </c>
      <c r="N14" s="117">
        <f t="shared" si="0"/>
        <v>0</v>
      </c>
    </row>
    <row r="15" spans="1:14" ht="25.5" customHeight="1">
      <c r="A15" s="2297" t="s">
        <v>10</v>
      </c>
      <c r="B15" s="2297" t="s">
        <v>229</v>
      </c>
      <c r="C15" s="2297"/>
      <c r="D15" s="95">
        <f>SUM(D16:D20)</f>
        <v>99983.590905300021</v>
      </c>
      <c r="E15" s="96">
        <f>IF(D35=0,0,D15/D35)</f>
        <v>0.14808610168157016</v>
      </c>
      <c r="F15" s="95">
        <f>SUM(F16:F20)</f>
        <v>14940.987000000001</v>
      </c>
      <c r="G15" s="96">
        <f>IF(F35=0,0,F15/F35)</f>
        <v>0.14808610168157016</v>
      </c>
      <c r="H15" s="95">
        <f>SUM(H16:H20)</f>
        <v>0.24</v>
      </c>
      <c r="I15" s="397">
        <f>I16+I17+I18+I19+I20</f>
        <v>3.864734299516908E-2</v>
      </c>
      <c r="J15" s="112">
        <f>J16+J17+J18+J19+J20</f>
        <v>14.2</v>
      </c>
      <c r="K15" s="95">
        <f>SUM(K16:K20)</f>
        <v>17929.184400000002</v>
      </c>
      <c r="L15" s="95">
        <f>SUM(L16:L20)</f>
        <v>20618.56206</v>
      </c>
      <c r="M15" s="95">
        <f>SUM(M16:M20)</f>
        <v>22680.418266000001</v>
      </c>
      <c r="N15" s="95">
        <f>SUM(N16:N20)</f>
        <v>23814.439179300003</v>
      </c>
    </row>
    <row r="16" spans="1:14" ht="15">
      <c r="A16" s="2297"/>
      <c r="B16" s="114" t="s">
        <v>766</v>
      </c>
      <c r="C16" s="114" t="s">
        <v>49</v>
      </c>
      <c r="D16" s="95">
        <f t="shared" ref="D16:D18" si="1">SUM(F16,K16:N16)</f>
        <v>0</v>
      </c>
      <c r="E16" s="96">
        <f>IF(D35=0,0,D16/D35)</f>
        <v>0</v>
      </c>
      <c r="F16" s="117">
        <f>'6. Пров закупівлі'!H20</f>
        <v>0</v>
      </c>
      <c r="G16" s="96">
        <f>IF(F35=0,0,F16/F35)</f>
        <v>0</v>
      </c>
      <c r="H16" s="117"/>
      <c r="I16" s="115"/>
      <c r="J16" s="115"/>
      <c r="K16" s="117">
        <f t="shared" ref="K16:K21" si="2">F16*1.2</f>
        <v>0</v>
      </c>
      <c r="L16" s="117">
        <f t="shared" ref="L16:L21" si="3">K16*1.15</f>
        <v>0</v>
      </c>
      <c r="M16" s="117">
        <f t="shared" ref="M16:M21" si="4">L16*1.1</f>
        <v>0</v>
      </c>
      <c r="N16" s="117">
        <f t="shared" ref="N16:N21" si="5">M16*1.05</f>
        <v>0</v>
      </c>
    </row>
    <row r="17" spans="1:16" ht="23.25" customHeight="1">
      <c r="A17" s="2297"/>
      <c r="B17" s="114" t="s">
        <v>887</v>
      </c>
      <c r="C17" s="114" t="s">
        <v>926</v>
      </c>
      <c r="D17" s="95">
        <f>SUM(F17,K17:N17)</f>
        <v>0</v>
      </c>
      <c r="E17" s="96">
        <f>IF(D35=0,0,D17/D35)</f>
        <v>0</v>
      </c>
      <c r="F17" s="117">
        <f>'6. Пров закупівлі'!H26</f>
        <v>0</v>
      </c>
      <c r="G17" s="96">
        <f>IF(F35=0,0,F17/F35)</f>
        <v>0</v>
      </c>
      <c r="H17" s="117"/>
      <c r="I17" s="396"/>
      <c r="J17" s="115"/>
      <c r="K17" s="117">
        <f t="shared" si="2"/>
        <v>0</v>
      </c>
      <c r="L17" s="117">
        <f t="shared" si="3"/>
        <v>0</v>
      </c>
      <c r="M17" s="117">
        <f t="shared" si="4"/>
        <v>0</v>
      </c>
      <c r="N17" s="117">
        <f t="shared" si="5"/>
        <v>0</v>
      </c>
    </row>
    <row r="18" spans="1:16" ht="23.25" customHeight="1">
      <c r="A18" s="2297"/>
      <c r="B18" s="114" t="s">
        <v>767</v>
      </c>
      <c r="C18" s="114" t="s">
        <v>1160</v>
      </c>
      <c r="D18" s="95">
        <f t="shared" si="1"/>
        <v>0</v>
      </c>
      <c r="E18" s="96">
        <f>IF(D36=0,0,D18/D36)</f>
        <v>0</v>
      </c>
      <c r="F18" s="117">
        <f>'6. Пров закупівлі'!H29</f>
        <v>0</v>
      </c>
      <c r="G18" s="96"/>
      <c r="H18" s="117"/>
      <c r="I18" s="115"/>
      <c r="J18" s="115"/>
      <c r="K18" s="117">
        <f>F18*1.2</f>
        <v>0</v>
      </c>
      <c r="L18" s="117">
        <f t="shared" si="3"/>
        <v>0</v>
      </c>
      <c r="M18" s="117">
        <f t="shared" si="4"/>
        <v>0</v>
      </c>
      <c r="N18" s="117">
        <f t="shared" si="5"/>
        <v>0</v>
      </c>
    </row>
    <row r="19" spans="1:16" ht="25.5" customHeight="1">
      <c r="A19" s="2297"/>
      <c r="B19" s="114" t="s">
        <v>767</v>
      </c>
      <c r="C19" s="114" t="s">
        <v>536</v>
      </c>
      <c r="D19" s="95">
        <f>SUM(F19,K19:N19)</f>
        <v>0</v>
      </c>
      <c r="E19" s="96">
        <f>IF(D35=0,0,D19/D35)</f>
        <v>0</v>
      </c>
      <c r="F19" s="117">
        <f>'6. Пров закупівлі'!H38</f>
        <v>0</v>
      </c>
      <c r="G19" s="96">
        <f>IF(F35=0,0,F19/F35)</f>
        <v>0</v>
      </c>
      <c r="H19" s="117"/>
      <c r="I19" s="396"/>
      <c r="J19" s="115"/>
      <c r="K19" s="117">
        <f t="shared" si="2"/>
        <v>0</v>
      </c>
      <c r="L19" s="117">
        <f t="shared" si="3"/>
        <v>0</v>
      </c>
      <c r="M19" s="117">
        <f t="shared" si="4"/>
        <v>0</v>
      </c>
      <c r="N19" s="117">
        <f t="shared" si="5"/>
        <v>0</v>
      </c>
    </row>
    <row r="20" spans="1:16" ht="15" customHeight="1">
      <c r="A20" s="2297"/>
      <c r="B20" s="116" t="s">
        <v>768</v>
      </c>
      <c r="C20" s="114" t="s">
        <v>990</v>
      </c>
      <c r="D20" s="95">
        <f>SUM(F20,K20:N20)</f>
        <v>99983.590905300021</v>
      </c>
      <c r="E20" s="96">
        <f>IF(D35=0,0,D20/D35)</f>
        <v>0.14808610168157016</v>
      </c>
      <c r="F20" s="117">
        <f>'6. Пров закупівлі'!H44</f>
        <v>14940.987000000001</v>
      </c>
      <c r="G20" s="96">
        <f>IF(F35=0,0,F20/F35)</f>
        <v>0.14808610168157016</v>
      </c>
      <c r="H20" s="117">
        <f>H21</f>
        <v>0.24</v>
      </c>
      <c r="I20" s="396">
        <f>I21</f>
        <v>3.864734299516908E-2</v>
      </c>
      <c r="J20" s="115">
        <f>J21</f>
        <v>14.2</v>
      </c>
      <c r="K20" s="117">
        <f t="shared" si="2"/>
        <v>17929.184400000002</v>
      </c>
      <c r="L20" s="117">
        <f t="shared" si="3"/>
        <v>20618.56206</v>
      </c>
      <c r="M20" s="117">
        <f t="shared" si="4"/>
        <v>22680.418266000001</v>
      </c>
      <c r="N20" s="117">
        <f t="shared" si="5"/>
        <v>23814.439179300003</v>
      </c>
    </row>
    <row r="21" spans="1:16" ht="31.5" customHeight="1">
      <c r="A21" s="2297"/>
      <c r="B21" s="116" t="s">
        <v>230</v>
      </c>
      <c r="C21" s="116" t="s">
        <v>505</v>
      </c>
      <c r="D21" s="95">
        <f>SUM(F21,K21:N21)</f>
        <v>99983.590905300021</v>
      </c>
      <c r="E21" s="96">
        <f>IF(D35=0,0,D21/D35)</f>
        <v>0.14808610168157016</v>
      </c>
      <c r="F21" s="117">
        <f>'6. Пров закупівлі'!H44</f>
        <v>14940.987000000001</v>
      </c>
      <c r="G21" s="96">
        <f>IF(F35=0,0,F21/F35)</f>
        <v>0.14808610168157016</v>
      </c>
      <c r="H21" s="117">
        <v>0.24</v>
      </c>
      <c r="I21" s="396">
        <f>H21/H35</f>
        <v>3.864734299516908E-2</v>
      </c>
      <c r="J21" s="115">
        <v>14.2</v>
      </c>
      <c r="K21" s="117">
        <f t="shared" si="2"/>
        <v>17929.184400000002</v>
      </c>
      <c r="L21" s="117">
        <f t="shared" si="3"/>
        <v>20618.56206</v>
      </c>
      <c r="M21" s="117">
        <f t="shared" si="4"/>
        <v>22680.418266000001</v>
      </c>
      <c r="N21" s="117">
        <f t="shared" si="5"/>
        <v>23814.439179300003</v>
      </c>
    </row>
    <row r="22" spans="1:16" s="3" customFormat="1" ht="31.5" customHeight="1">
      <c r="A22" s="2297" t="s">
        <v>515</v>
      </c>
      <c r="B22" s="2297" t="s">
        <v>231</v>
      </c>
      <c r="C22" s="2297"/>
      <c r="D22" s="95">
        <f>SUM(D23:D25)</f>
        <v>0</v>
      </c>
      <c r="E22" s="96">
        <f>IF(D35=0,0,D22/D35)</f>
        <v>0</v>
      </c>
      <c r="F22" s="95">
        <f>SUM(F23:F25)</f>
        <v>0</v>
      </c>
      <c r="G22" s="96">
        <f>IF(F35=0,0,F22/F35)</f>
        <v>0</v>
      </c>
      <c r="H22" s="95">
        <f>SUM(H23:H25)</f>
        <v>0</v>
      </c>
      <c r="I22" s="397">
        <f>I23+I24+I25</f>
        <v>0</v>
      </c>
      <c r="J22" s="112"/>
      <c r="K22" s="95">
        <f>SUM(K23:K25)</f>
        <v>0</v>
      </c>
      <c r="L22" s="95">
        <f>SUM(L23:L25)</f>
        <v>0</v>
      </c>
      <c r="M22" s="95">
        <f>SUM(M23:M25)</f>
        <v>0</v>
      </c>
      <c r="N22" s="95">
        <f>SUM(N23:N25)</f>
        <v>0</v>
      </c>
      <c r="P22" s="6"/>
    </row>
    <row r="23" spans="1:16" s="3" customFormat="1" ht="15">
      <c r="A23" s="2297"/>
      <c r="B23" s="114" t="s">
        <v>232</v>
      </c>
      <c r="C23" s="114" t="s">
        <v>48</v>
      </c>
      <c r="D23" s="95">
        <f>SUM(F23,J23:M23)</f>
        <v>0</v>
      </c>
      <c r="E23" s="96">
        <f>IF(D35=0,0,D23/D35)</f>
        <v>0</v>
      </c>
      <c r="F23" s="117"/>
      <c r="G23" s="96">
        <f>IF(F35=0,0,F23/F35)</f>
        <v>0</v>
      </c>
      <c r="H23" s="117"/>
      <c r="I23" s="115"/>
      <c r="J23" s="117"/>
      <c r="K23" s="117">
        <f>F23*1.5</f>
        <v>0</v>
      </c>
      <c r="L23" s="117">
        <f>K23*1.5</f>
        <v>0</v>
      </c>
      <c r="M23" s="117">
        <f>L23*1.5</f>
        <v>0</v>
      </c>
      <c r="N23" s="118">
        <f>M23*1.5</f>
        <v>0</v>
      </c>
      <c r="P23" s="6"/>
    </row>
    <row r="24" spans="1:16" s="3" customFormat="1" ht="15">
      <c r="A24" s="2297"/>
      <c r="B24" s="114" t="s">
        <v>233</v>
      </c>
      <c r="C24" s="114" t="s">
        <v>926</v>
      </c>
      <c r="D24" s="95">
        <f>SUM(F24,K24:N24)</f>
        <v>0</v>
      </c>
      <c r="E24" s="96">
        <f>IF(D35=0,0,D24/D35)</f>
        <v>0</v>
      </c>
      <c r="F24" s="117"/>
      <c r="G24" s="96">
        <f>IF(F35=0,0,F24/F35)</f>
        <v>0</v>
      </c>
      <c r="H24" s="117"/>
      <c r="I24" s="115"/>
      <c r="J24" s="117"/>
      <c r="K24" s="117"/>
      <c r="L24" s="117"/>
      <c r="M24" s="117"/>
      <c r="N24" s="117"/>
      <c r="P24" s="6"/>
    </row>
    <row r="25" spans="1:16" s="3" customFormat="1" ht="17.25" customHeight="1">
      <c r="A25" s="2297"/>
      <c r="B25" s="114" t="s">
        <v>765</v>
      </c>
      <c r="C25" s="114" t="s">
        <v>536</v>
      </c>
      <c r="D25" s="95">
        <f>SUM(F25,K25:N25)</f>
        <v>0</v>
      </c>
      <c r="E25" s="96">
        <f>IF(D35=0,0,D25/D35)</f>
        <v>0</v>
      </c>
      <c r="F25" s="117">
        <f>'6. Пров закупівлі'!H48</f>
        <v>0</v>
      </c>
      <c r="G25" s="96">
        <f>IF(F35=0,0,F25/F35)</f>
        <v>0</v>
      </c>
      <c r="H25" s="117"/>
      <c r="I25" s="396">
        <f>H25/H35</f>
        <v>0</v>
      </c>
      <c r="J25" s="117"/>
      <c r="K25" s="117">
        <f>F25*1.2</f>
        <v>0</v>
      </c>
      <c r="L25" s="117">
        <f>K25*1.15</f>
        <v>0</v>
      </c>
      <c r="M25" s="117">
        <f>L25*1.1</f>
        <v>0</v>
      </c>
      <c r="N25" s="117">
        <f>M25*1.05</f>
        <v>0</v>
      </c>
      <c r="P25" s="6"/>
    </row>
    <row r="26" spans="1:16" s="3" customFormat="1" ht="25.5" customHeight="1">
      <c r="A26" s="2297" t="s">
        <v>516</v>
      </c>
      <c r="B26" s="2297" t="s">
        <v>234</v>
      </c>
      <c r="C26" s="2297"/>
      <c r="D26" s="95"/>
      <c r="E26" s="96"/>
      <c r="F26" s="95"/>
      <c r="G26" s="96"/>
      <c r="H26" s="95"/>
      <c r="I26" s="397"/>
      <c r="J26" s="112"/>
      <c r="K26" s="95"/>
      <c r="L26" s="95"/>
      <c r="M26" s="95"/>
      <c r="N26" s="95"/>
      <c r="P26" s="6"/>
    </row>
    <row r="27" spans="1:16" s="3" customFormat="1" ht="15">
      <c r="A27" s="2297"/>
      <c r="B27" s="114" t="s">
        <v>235</v>
      </c>
      <c r="C27" s="114" t="s">
        <v>49</v>
      </c>
      <c r="D27" s="95"/>
      <c r="E27" s="96"/>
      <c r="F27" s="117"/>
      <c r="G27" s="96"/>
      <c r="H27" s="117"/>
      <c r="I27" s="396"/>
      <c r="J27" s="117"/>
      <c r="K27" s="117"/>
      <c r="L27" s="117"/>
      <c r="M27" s="117"/>
      <c r="N27" s="117"/>
      <c r="P27" s="6"/>
    </row>
    <row r="28" spans="1:16" s="3" customFormat="1" ht="15">
      <c r="A28" s="2297"/>
      <c r="B28" s="114" t="s">
        <v>236</v>
      </c>
      <c r="C28" s="114" t="s">
        <v>926</v>
      </c>
      <c r="D28" s="95">
        <f>SUM(F28,K28:N28)</f>
        <v>0</v>
      </c>
      <c r="E28" s="96">
        <f>IF(D35=0,0,D28/D35)</f>
        <v>0</v>
      </c>
      <c r="F28" s="117">
        <f>'6. Пров закупівлі'!H54</f>
        <v>0</v>
      </c>
      <c r="G28" s="96">
        <f>IF(F35=0,0,F28/F35)</f>
        <v>0</v>
      </c>
      <c r="H28" s="117"/>
      <c r="I28" s="115"/>
      <c r="J28" s="117"/>
      <c r="K28" s="117">
        <f>F28*1.2</f>
        <v>0</v>
      </c>
      <c r="L28" s="117">
        <f>K28*1.15</f>
        <v>0</v>
      </c>
      <c r="M28" s="117">
        <f>L28*1.1</f>
        <v>0</v>
      </c>
      <c r="N28" s="117">
        <f>M28*1.05</f>
        <v>0</v>
      </c>
      <c r="P28" s="6"/>
    </row>
    <row r="29" spans="1:16" s="3" customFormat="1" ht="15">
      <c r="A29" s="2297"/>
      <c r="B29" s="114" t="s">
        <v>237</v>
      </c>
      <c r="C29" s="114" t="s">
        <v>536</v>
      </c>
      <c r="D29" s="95">
        <f>SUM(F29,K29:N29)</f>
        <v>0</v>
      </c>
      <c r="E29" s="96">
        <f>IF(D35=0,0,D29/D35)</f>
        <v>0</v>
      </c>
      <c r="F29" s="117">
        <f>'6. Пров закупівлі'!H58</f>
        <v>0</v>
      </c>
      <c r="G29" s="96">
        <f>IF(F35=0,0,F29/F35)</f>
        <v>0</v>
      </c>
      <c r="H29" s="117"/>
      <c r="I29" s="115"/>
      <c r="J29" s="117"/>
      <c r="K29" s="117">
        <f>F29*1.2</f>
        <v>0</v>
      </c>
      <c r="L29" s="117">
        <f>K29*1.15</f>
        <v>0</v>
      </c>
      <c r="M29" s="117">
        <f>L29*1.1</f>
        <v>0</v>
      </c>
      <c r="N29" s="117">
        <f>M29*1.05</f>
        <v>0</v>
      </c>
      <c r="P29" s="6"/>
    </row>
    <row r="30" spans="1:16" s="3" customFormat="1" ht="27" customHeight="1">
      <c r="A30" s="2297" t="s">
        <v>517</v>
      </c>
      <c r="B30" s="2297" t="s">
        <v>769</v>
      </c>
      <c r="C30" s="2297"/>
      <c r="D30" s="95">
        <f>SUM(D31:D33)</f>
        <v>567366.99315790005</v>
      </c>
      <c r="E30" s="96">
        <f>IF(D35=0,0,D30/D35)</f>
        <v>0.84032955286759714</v>
      </c>
      <c r="F30" s="95">
        <f>SUM(F31:F33)</f>
        <v>84784.141000000003</v>
      </c>
      <c r="G30" s="96">
        <f>IF(F35=0,0,F30/F35)</f>
        <v>0.84032955286759714</v>
      </c>
      <c r="H30" s="90">
        <f>SUM(H31:H33)</f>
        <v>5.97</v>
      </c>
      <c r="I30" s="397">
        <f>SUM(I31:I32)</f>
        <v>0.76811594202898548</v>
      </c>
      <c r="J30" s="112"/>
      <c r="K30" s="95">
        <f>SUM(K31:K34)</f>
        <v>103143.5172</v>
      </c>
      <c r="L30" s="95">
        <f t="shared" ref="L30:N30" si="6">SUM(L31:L34)</f>
        <v>118615.04478</v>
      </c>
      <c r="M30" s="95">
        <f t="shared" si="6"/>
        <v>130476.549258</v>
      </c>
      <c r="N30" s="95">
        <f t="shared" si="6"/>
        <v>137000.37672090001</v>
      </c>
      <c r="P30" s="6"/>
    </row>
    <row r="31" spans="1:16" s="3" customFormat="1" ht="15">
      <c r="A31" s="2297"/>
      <c r="B31" s="114" t="s">
        <v>770</v>
      </c>
      <c r="C31" s="114" t="s">
        <v>49</v>
      </c>
      <c r="D31" s="95">
        <f>SUM(F31,K31:N31)</f>
        <v>193626.91438800003</v>
      </c>
      <c r="E31" s="96">
        <f>IF(D35=0,0,D31/D35)</f>
        <v>0.28678160758907195</v>
      </c>
      <c r="F31" s="117">
        <f>'6. Пров закупівлі'!H66</f>
        <v>28934.520000000004</v>
      </c>
      <c r="G31" s="96">
        <f>IF(F35=0,0,F31/F35)</f>
        <v>0.28678160758907201</v>
      </c>
      <c r="H31" s="117">
        <v>3.51</v>
      </c>
      <c r="I31" s="396">
        <f>H31/H35</f>
        <v>0.56521739130434778</v>
      </c>
      <c r="J31" s="117">
        <v>7.6</v>
      </c>
      <c r="K31" s="117">
        <f>F31*1.2</f>
        <v>34721.424000000006</v>
      </c>
      <c r="L31" s="117">
        <f>K31*1.15</f>
        <v>39929.637600000002</v>
      </c>
      <c r="M31" s="117">
        <f>L31*1.1</f>
        <v>43922.601360000008</v>
      </c>
      <c r="N31" s="117">
        <f>M31*1.05</f>
        <v>46118.731428000014</v>
      </c>
      <c r="P31" s="6"/>
    </row>
    <row r="32" spans="1:16" s="3" customFormat="1" ht="15">
      <c r="A32" s="2297"/>
      <c r="B32" s="114" t="s">
        <v>771</v>
      </c>
      <c r="C32" s="114" t="s">
        <v>926</v>
      </c>
      <c r="D32" s="95">
        <f>SUM(F32,K32:N32)</f>
        <v>202491.34641490001</v>
      </c>
      <c r="E32" s="96">
        <f>IF(D35=0,0,D32/D35)</f>
        <v>0.29991075378795379</v>
      </c>
      <c r="F32" s="117">
        <f>'6. Пров закупівлі'!H73</f>
        <v>30259.170999999998</v>
      </c>
      <c r="G32" s="96">
        <f>IF(F35=0,0,F32/F35)</f>
        <v>0.29991075378795379</v>
      </c>
      <c r="H32" s="117">
        <v>1.26</v>
      </c>
      <c r="I32" s="396">
        <f>H32/H35</f>
        <v>0.20289855072463769</v>
      </c>
      <c r="J32" s="117">
        <v>5.34</v>
      </c>
      <c r="K32" s="117">
        <f>F32*1.2</f>
        <v>36311.0052</v>
      </c>
      <c r="L32" s="117">
        <f>K32*1.15</f>
        <v>41757.655979999996</v>
      </c>
      <c r="M32" s="117">
        <f>L32*1.1</f>
        <v>45933.421578000001</v>
      </c>
      <c r="N32" s="117">
        <f>M32*1.05</f>
        <v>48230.0926569</v>
      </c>
      <c r="P32" s="6"/>
    </row>
    <row r="33" spans="1:16" s="3" customFormat="1" ht="15">
      <c r="A33" s="2297"/>
      <c r="B33" s="114" t="s">
        <v>238</v>
      </c>
      <c r="C33" s="114" t="s">
        <v>536</v>
      </c>
      <c r="D33" s="95">
        <f>SUM(F33,K33:N33)</f>
        <v>171248.73235499999</v>
      </c>
      <c r="E33" s="96">
        <f>IF(D35=0,0,D33/D35)</f>
        <v>0.25363719149057129</v>
      </c>
      <c r="F33" s="117">
        <f>'6. Пров закупівлі'!H80</f>
        <v>25590.449999999997</v>
      </c>
      <c r="G33" s="96">
        <f>IF(F35=0,0,F33/F35)</f>
        <v>0.25363719149057129</v>
      </c>
      <c r="H33" s="2054">
        <v>1.2</v>
      </c>
      <c r="I33" s="396">
        <f>H33/H35</f>
        <v>0.19323671497584541</v>
      </c>
      <c r="J33" s="117">
        <v>1</v>
      </c>
      <c r="K33" s="1678">
        <f>F33*1.2</f>
        <v>30708.539999999994</v>
      </c>
      <c r="L33" s="1678">
        <f>K33*1.15</f>
        <v>35314.820999999989</v>
      </c>
      <c r="M33" s="1678">
        <f>L33*1.1</f>
        <v>38846.30309999999</v>
      </c>
      <c r="N33" s="1678">
        <f>M33*1.05</f>
        <v>40788.618254999994</v>
      </c>
      <c r="P33" s="6"/>
    </row>
    <row r="34" spans="1:16" ht="24.75" customHeight="1">
      <c r="A34" s="114" t="s">
        <v>25</v>
      </c>
      <c r="B34" s="2083" t="s">
        <v>750</v>
      </c>
      <c r="C34" s="2083"/>
      <c r="D34" s="95">
        <f>SUM(F34,K34:N34)</f>
        <v>7821.4258009999994</v>
      </c>
      <c r="E34" s="96">
        <f>IF(D35=0,0,D34/D35)</f>
        <v>1.1584345450832824E-2</v>
      </c>
      <c r="F34" s="117">
        <f>'6. Пров закупівлі'!H92</f>
        <v>1168.79</v>
      </c>
      <c r="G34" s="96">
        <f>IF(F35=0,0,F34/F35)</f>
        <v>1.1584345450832825E-2</v>
      </c>
      <c r="H34" s="117"/>
      <c r="I34" s="115"/>
      <c r="J34" s="115"/>
      <c r="K34" s="117">
        <f>F34*1.2</f>
        <v>1402.548</v>
      </c>
      <c r="L34" s="117">
        <f>K34*1.15</f>
        <v>1612.9301999999998</v>
      </c>
      <c r="M34" s="117">
        <f>L34*1.1</f>
        <v>1774.2232199999999</v>
      </c>
      <c r="N34" s="117">
        <f>M34*1.05</f>
        <v>1862.934381</v>
      </c>
    </row>
    <row r="35" spans="1:16" ht="25.5" customHeight="1">
      <c r="A35" s="119"/>
      <c r="B35" s="2083" t="s">
        <v>859</v>
      </c>
      <c r="C35" s="2083"/>
      <c r="D35" s="95">
        <f>D8+D34</f>
        <v>675172.00986420002</v>
      </c>
      <c r="E35" s="96">
        <f>SUM(E8,E34)</f>
        <v>1</v>
      </c>
      <c r="F35" s="95">
        <f>SUM(F8,F34)</f>
        <v>100893.91799999999</v>
      </c>
      <c r="G35" s="96">
        <f>SUM(G8,G34)</f>
        <v>1</v>
      </c>
      <c r="H35" s="95">
        <f>SUM(H8,H34)</f>
        <v>6.21</v>
      </c>
      <c r="I35" s="396">
        <f>I8+I34</f>
        <v>0.80676328502415451</v>
      </c>
      <c r="J35" s="115"/>
      <c r="K35" s="95">
        <f>K15+K30</f>
        <v>121072.7016</v>
      </c>
      <c r="L35" s="95">
        <f>L15+L30</f>
        <v>139233.60683999999</v>
      </c>
      <c r="M35" s="95">
        <f>M15+M30</f>
        <v>153156.96752400001</v>
      </c>
      <c r="N35" s="95">
        <f>N15+N30</f>
        <v>160814.81590020002</v>
      </c>
    </row>
    <row r="36" spans="1:16" s="7" customFormat="1">
      <c r="A36" s="175"/>
      <c r="B36" s="176"/>
      <c r="C36" s="176"/>
      <c r="D36" s="176"/>
      <c r="E36" s="176"/>
      <c r="F36" s="176"/>
      <c r="G36" s="176"/>
      <c r="H36" s="176"/>
      <c r="I36" s="176"/>
      <c r="J36" s="176"/>
      <c r="K36" s="176"/>
      <c r="L36" s="176"/>
      <c r="M36" s="176"/>
      <c r="N36" s="176"/>
    </row>
    <row r="37" spans="1:16">
      <c r="A37" s="36"/>
      <c r="K37" s="35"/>
      <c r="L37" s="35"/>
      <c r="M37" s="35"/>
      <c r="N37" s="35"/>
    </row>
    <row r="38" spans="1:16">
      <c r="K38" s="35"/>
      <c r="L38" s="35"/>
      <c r="M38" s="35"/>
      <c r="N38" s="35"/>
    </row>
    <row r="39" spans="1:16">
      <c r="K39" s="35"/>
      <c r="L39" s="35"/>
      <c r="M39" s="35"/>
      <c r="N39" s="35"/>
    </row>
    <row r="40" spans="1:16">
      <c r="K40" s="35"/>
      <c r="L40" s="35"/>
      <c r="M40" s="35"/>
      <c r="N40" s="35"/>
    </row>
    <row r="41" spans="1:16">
      <c r="K41" s="35"/>
      <c r="L41" s="35"/>
      <c r="M41" s="35"/>
      <c r="N41" s="35"/>
    </row>
    <row r="42" spans="1:16">
      <c r="K42" s="35"/>
      <c r="L42" s="35"/>
      <c r="M42" s="35"/>
      <c r="N42" s="35"/>
    </row>
    <row r="43" spans="1:16">
      <c r="L43" s="35"/>
    </row>
    <row r="44" spans="1:16">
      <c r="K44" s="35"/>
      <c r="M44" s="35"/>
      <c r="N44" s="35"/>
    </row>
    <row r="45" spans="1:16">
      <c r="N45" s="35"/>
    </row>
    <row r="47" spans="1:16">
      <c r="L47" s="35"/>
      <c r="M47" s="35"/>
      <c r="N47" s="35"/>
    </row>
    <row r="48" spans="1:16">
      <c r="L48" s="35"/>
    </row>
  </sheetData>
  <customSheetViews>
    <customSheetView guid="{C9F8E0A7-7ADA-4A9A-A8B3-50B5B131F672}" scale="85" showPageBreaks="1" zeroValues="0" view="pageBreakPreview" topLeftCell="A13">
      <selection activeCell="G40" sqref="G40"/>
      <pageMargins left="1.0236220472440944" right="0.43307086614173229" top="0.82677165354330717" bottom="0.15748031496062992" header="0.39370078740157483" footer="0.27559055118110237"/>
      <pageSetup paperSize="9" scale="70" orientation="landscape" r:id="rId1"/>
      <headerFooter alignWithMargins="0"/>
    </customSheetView>
  </customSheetViews>
  <mergeCells count="30">
    <mergeCell ref="B35:C35"/>
    <mergeCell ref="B34:C34"/>
    <mergeCell ref="D4:D6"/>
    <mergeCell ref="E4:E6"/>
    <mergeCell ref="B9:C9"/>
    <mergeCell ref="B7:C7"/>
    <mergeCell ref="B8:C8"/>
    <mergeCell ref="B22:C22"/>
    <mergeCell ref="B26:C26"/>
    <mergeCell ref="B15:C15"/>
    <mergeCell ref="A1:N1"/>
    <mergeCell ref="A2:A6"/>
    <mergeCell ref="B2:C6"/>
    <mergeCell ref="D2:E3"/>
    <mergeCell ref="F2:N2"/>
    <mergeCell ref="N4:N6"/>
    <mergeCell ref="L4:L6"/>
    <mergeCell ref="F3:J3"/>
    <mergeCell ref="J5:J6"/>
    <mergeCell ref="H5:I5"/>
    <mergeCell ref="M4:M6"/>
    <mergeCell ref="F4:G5"/>
    <mergeCell ref="K4:K6"/>
    <mergeCell ref="H4:J4"/>
    <mergeCell ref="A30:A33"/>
    <mergeCell ref="B30:C30"/>
    <mergeCell ref="A15:A21"/>
    <mergeCell ref="A9:A14"/>
    <mergeCell ref="A22:A25"/>
    <mergeCell ref="A26:A29"/>
  </mergeCells>
  <phoneticPr fontId="31" type="noConversion"/>
  <pageMargins left="1.0236220472440944" right="0.43307086614173229" top="0.82677165354330717" bottom="0.15748031496062992" header="0.39370078740157483" footer="0.27559055118110237"/>
  <pageSetup paperSize="9" scale="70"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34"/>
  <sheetViews>
    <sheetView tabSelected="1" view="pageBreakPreview" topLeftCell="A80" zoomScale="85" zoomScaleNormal="87" zoomScaleSheetLayoutView="85" workbookViewId="0">
      <selection activeCell="D91" sqref="D91"/>
    </sheetView>
  </sheetViews>
  <sheetFormatPr defaultRowHeight="15"/>
  <cols>
    <col min="1" max="1" width="10" style="195" customWidth="1"/>
    <col min="2" max="2" width="16.28515625" style="196" customWidth="1"/>
    <col min="3" max="3" width="57" style="1798" customWidth="1"/>
    <col min="4" max="4" width="18.140625" style="196" customWidth="1"/>
    <col min="5" max="5" width="11.140625" style="196" customWidth="1"/>
    <col min="6" max="6" width="13" style="196" customWidth="1"/>
    <col min="7" max="7" width="22.85546875" style="1799" customWidth="1"/>
    <col min="8" max="8" width="19.42578125" style="196" customWidth="1"/>
    <col min="9" max="9" width="19.5703125" style="196" customWidth="1"/>
    <col min="10" max="10" width="13.5703125" style="196" customWidth="1"/>
    <col min="11" max="16384" width="9.140625" style="196"/>
  </cols>
  <sheetData>
    <row r="1" spans="1:18" ht="33.75" customHeight="1">
      <c r="A1" s="2303" t="s">
        <v>239</v>
      </c>
      <c r="B1" s="2304"/>
      <c r="C1" s="2304"/>
      <c r="D1" s="2304"/>
      <c r="E1" s="2304"/>
      <c r="F1" s="2304"/>
      <c r="G1" s="2304"/>
      <c r="H1" s="2304"/>
      <c r="I1" s="2304"/>
      <c r="J1" s="2305"/>
      <c r="K1" s="195"/>
      <c r="L1" s="195"/>
      <c r="M1" s="195"/>
      <c r="N1" s="195"/>
      <c r="O1" s="195"/>
      <c r="P1" s="195"/>
      <c r="Q1" s="195"/>
      <c r="R1" s="195"/>
    </row>
    <row r="2" spans="1:18" ht="62.25" customHeight="1">
      <c r="A2" s="2306" t="s">
        <v>744</v>
      </c>
      <c r="B2" s="2306" t="s">
        <v>240</v>
      </c>
      <c r="C2" s="2306" t="s">
        <v>670</v>
      </c>
      <c r="D2" s="2306" t="s">
        <v>359</v>
      </c>
      <c r="E2" s="2308" t="s">
        <v>675</v>
      </c>
      <c r="F2" s="2309"/>
      <c r="G2" s="2310" t="s">
        <v>24</v>
      </c>
      <c r="H2" s="2312" t="s">
        <v>537</v>
      </c>
      <c r="I2" s="2314" t="s">
        <v>50</v>
      </c>
      <c r="J2" s="2316" t="s">
        <v>905</v>
      </c>
    </row>
    <row r="3" spans="1:18" ht="57.75" customHeight="1">
      <c r="A3" s="2307"/>
      <c r="B3" s="2307"/>
      <c r="C3" s="2307"/>
      <c r="D3" s="2307"/>
      <c r="E3" s="1763" t="s">
        <v>29</v>
      </c>
      <c r="F3" s="1763" t="s">
        <v>1952</v>
      </c>
      <c r="G3" s="2311"/>
      <c r="H3" s="2313"/>
      <c r="I3" s="2315"/>
      <c r="J3" s="2317"/>
    </row>
    <row r="4" spans="1:18" ht="15" customHeight="1">
      <c r="A4" s="503">
        <v>1</v>
      </c>
      <c r="B4" s="503">
        <v>2</v>
      </c>
      <c r="C4" s="503">
        <v>3</v>
      </c>
      <c r="D4" s="503">
        <v>4</v>
      </c>
      <c r="E4" s="503">
        <v>5</v>
      </c>
      <c r="F4" s="503">
        <v>6</v>
      </c>
      <c r="G4" s="1766">
        <v>7</v>
      </c>
      <c r="H4" s="503">
        <v>8</v>
      </c>
      <c r="I4" s="503">
        <v>9</v>
      </c>
      <c r="J4" s="504">
        <v>10</v>
      </c>
    </row>
    <row r="5" spans="1:18" ht="28.5">
      <c r="A5" s="1380" t="s">
        <v>9</v>
      </c>
      <c r="B5" s="503"/>
      <c r="C5" s="507" t="str">
        <f>'[5]6. Пров закупівлі'!B9</f>
        <v>Будівництво, модернізація та реконструкція  електричних мереж та обладнання, у т.ч:</v>
      </c>
      <c r="D5" s="503"/>
      <c r="E5" s="503"/>
      <c r="F5" s="503"/>
      <c r="G5" s="1766"/>
      <c r="H5" s="503"/>
      <c r="I5" s="503"/>
      <c r="J5" s="504"/>
    </row>
    <row r="6" spans="1:18" ht="30" hidden="1" customHeight="1">
      <c r="A6" s="1380" t="s">
        <v>12</v>
      </c>
      <c r="B6" s="506"/>
      <c r="C6" s="507" t="s">
        <v>43</v>
      </c>
      <c r="D6" s="502"/>
      <c r="E6" s="508"/>
      <c r="F6" s="509">
        <f>F8</f>
        <v>0</v>
      </c>
      <c r="G6" s="1767"/>
      <c r="H6" s="508"/>
      <c r="I6" s="510"/>
      <c r="J6" s="511"/>
    </row>
    <row r="7" spans="1:18" ht="15" hidden="1" customHeight="1">
      <c r="A7" s="505"/>
      <c r="B7" s="506"/>
      <c r="C7" s="512" t="s">
        <v>42</v>
      </c>
      <c r="D7" s="503"/>
      <c r="E7" s="508"/>
      <c r="F7" s="513"/>
      <c r="G7" s="1767"/>
      <c r="H7" s="508"/>
      <c r="I7" s="510"/>
      <c r="J7" s="511"/>
    </row>
    <row r="8" spans="1:18" ht="33" hidden="1" customHeight="1">
      <c r="A8" s="505" t="s">
        <v>2149</v>
      </c>
      <c r="B8" s="506"/>
      <c r="C8" s="1379">
        <f>'[5]6. Пров закупівлі'!B12</f>
        <v>0</v>
      </c>
      <c r="D8" s="1381">
        <f>'[5]6. Пров закупівлі'!F12</f>
        <v>0</v>
      </c>
      <c r="E8" s="1381">
        <f>'[5]6. Пров закупівлі'!G12</f>
        <v>0</v>
      </c>
      <c r="F8" s="1382">
        <f>'[5]6. Пров закупівлі'!H12</f>
        <v>0</v>
      </c>
      <c r="G8" s="526"/>
      <c r="H8" s="515" t="s">
        <v>355</v>
      </c>
      <c r="I8" s="516"/>
      <c r="J8" s="511"/>
    </row>
    <row r="9" spans="1:18" ht="15" hidden="1" customHeight="1">
      <c r="A9" s="517"/>
      <c r="B9" s="518"/>
      <c r="C9" s="519"/>
      <c r="D9" s="525"/>
      <c r="E9" s="520"/>
      <c r="F9" s="520"/>
      <c r="G9" s="1761"/>
      <c r="H9" s="515"/>
      <c r="I9" s="516"/>
      <c r="J9" s="511"/>
    </row>
    <row r="10" spans="1:18" ht="15" hidden="1" customHeight="1">
      <c r="A10" s="517"/>
      <c r="B10" s="514"/>
      <c r="C10" s="519"/>
      <c r="D10" s="506"/>
      <c r="E10" s="515"/>
      <c r="F10" s="520"/>
      <c r="G10" s="1761"/>
      <c r="H10" s="515"/>
      <c r="I10" s="516"/>
      <c r="J10" s="511"/>
    </row>
    <row r="11" spans="1:18" ht="15" hidden="1" customHeight="1">
      <c r="A11" s="1384" t="s">
        <v>173</v>
      </c>
      <c r="B11" s="514"/>
      <c r="C11" s="507" t="s">
        <v>1966</v>
      </c>
      <c r="D11" s="506"/>
      <c r="E11" s="515"/>
      <c r="F11" s="521">
        <f>F12+F13+F14</f>
        <v>0</v>
      </c>
      <c r="G11" s="1761"/>
      <c r="H11" s="515"/>
      <c r="I11" s="516"/>
      <c r="J11" s="511"/>
    </row>
    <row r="12" spans="1:18" ht="33" hidden="1" customHeight="1">
      <c r="A12" s="1768" t="s">
        <v>174</v>
      </c>
      <c r="B12" s="1769"/>
      <c r="C12" s="1770">
        <f>'[5]6. Пров закупівлі'!B31</f>
        <v>0</v>
      </c>
      <c r="D12" s="1771">
        <f>'[5]6. Пров закупівлі'!F31</f>
        <v>0</v>
      </c>
      <c r="E12" s="1383">
        <f>'[5]6. Пров закупівлі'!G31</f>
        <v>0</v>
      </c>
      <c r="F12" s="1771">
        <f>'[5]6. Пров закупівлі'!H31</f>
        <v>0</v>
      </c>
      <c r="G12" s="1761"/>
      <c r="H12" s="515" t="s">
        <v>355</v>
      </c>
      <c r="I12" s="516"/>
      <c r="J12" s="511"/>
    </row>
    <row r="13" spans="1:18" ht="34.5" hidden="1" customHeight="1">
      <c r="A13" s="501"/>
      <c r="B13" s="1772"/>
      <c r="C13" s="522"/>
      <c r="D13" s="1771"/>
      <c r="E13" s="523"/>
      <c r="F13" s="1771"/>
      <c r="G13" s="1761"/>
      <c r="H13" s="515"/>
      <c r="I13" s="516"/>
      <c r="J13" s="511"/>
    </row>
    <row r="14" spans="1:18" ht="48" hidden="1" customHeight="1">
      <c r="A14" s="501"/>
      <c r="B14" s="1772"/>
      <c r="C14" s="1773"/>
      <c r="D14" s="1771"/>
      <c r="E14" s="523"/>
      <c r="F14" s="1771"/>
      <c r="G14" s="1761"/>
      <c r="H14" s="515"/>
      <c r="I14" s="516"/>
      <c r="J14" s="511"/>
    </row>
    <row r="15" spans="1:18" ht="15" hidden="1" customHeight="1">
      <c r="A15" s="517"/>
      <c r="B15" s="514"/>
      <c r="C15" s="519"/>
      <c r="D15" s="506"/>
      <c r="E15" s="515"/>
      <c r="F15" s="520"/>
      <c r="G15" s="1761"/>
      <c r="H15" s="515"/>
      <c r="I15" s="516"/>
      <c r="J15" s="511"/>
    </row>
    <row r="16" spans="1:18" ht="15" customHeight="1">
      <c r="A16" s="1384" t="s">
        <v>533</v>
      </c>
      <c r="B16" s="514"/>
      <c r="C16" s="1774" t="s">
        <v>1123</v>
      </c>
      <c r="D16" s="1775"/>
      <c r="E16" s="515"/>
      <c r="F16" s="520"/>
      <c r="G16" s="1761"/>
      <c r="H16" s="515"/>
      <c r="I16" s="516"/>
      <c r="J16" s="511"/>
    </row>
    <row r="17" spans="1:10" ht="15" customHeight="1">
      <c r="A17" s="505"/>
      <c r="B17" s="506"/>
      <c r="C17" s="507" t="s">
        <v>45</v>
      </c>
      <c r="D17" s="1775"/>
      <c r="E17" s="515"/>
      <c r="F17" s="521">
        <f>SUM(F18:F22)</f>
        <v>14940.987000000001</v>
      </c>
      <c r="G17" s="526"/>
      <c r="H17" s="515"/>
      <c r="I17" s="516"/>
      <c r="J17" s="511"/>
    </row>
    <row r="18" spans="1:10" ht="30">
      <c r="A18" s="1776" t="s">
        <v>1162</v>
      </c>
      <c r="B18" s="524" t="s">
        <v>2174</v>
      </c>
      <c r="C18" s="1777" t="str">
        <f>'6. Пров закупівлі'!B40</f>
        <v>Реконструкція ПЛ 0,4 кВ Л-1, Л-2, Л-3 від КТП-228 в с. Кобижча, Бобровицького району, Чернігівської області</v>
      </c>
      <c r="D18" s="1778">
        <f>'6. Пров закупівлі'!F40</f>
        <v>882.15695194768261</v>
      </c>
      <c r="E18" s="1778">
        <f>'6. Пров закупівлі'!G40</f>
        <v>7.0339999999999998</v>
      </c>
      <c r="F18" s="1778">
        <f>'6. Пров закупівлі'!H40</f>
        <v>6205.0919999999996</v>
      </c>
      <c r="G18" s="1760" t="s">
        <v>2353</v>
      </c>
      <c r="H18" s="526" t="s">
        <v>355</v>
      </c>
      <c r="I18" s="516"/>
      <c r="J18" s="511"/>
    </row>
    <row r="19" spans="1:10" ht="30">
      <c r="A19" s="1776" t="s">
        <v>2320</v>
      </c>
      <c r="B19" s="807">
        <v>41103</v>
      </c>
      <c r="C19" s="1876" t="s">
        <v>1125</v>
      </c>
      <c r="D19" s="1778">
        <f>'6. Пров закупівлі'!F41</f>
        <v>1383.3204134366924</v>
      </c>
      <c r="E19" s="1778">
        <f>'6. Пров закупівлі'!G41</f>
        <v>1.548</v>
      </c>
      <c r="F19" s="1778">
        <f>'6. Пров закупівлі'!H41</f>
        <v>2141.38</v>
      </c>
      <c r="G19" s="1788" t="s">
        <v>2353</v>
      </c>
      <c r="H19" s="526" t="s">
        <v>355</v>
      </c>
      <c r="I19" s="516"/>
      <c r="J19" s="511"/>
    </row>
    <row r="20" spans="1:10" ht="30">
      <c r="A20" s="1776" t="s">
        <v>2336</v>
      </c>
      <c r="B20" s="527" t="s">
        <v>2339</v>
      </c>
      <c r="C20" s="522" t="s">
        <v>2335</v>
      </c>
      <c r="D20" s="1908">
        <v>837.37</v>
      </c>
      <c r="E20" s="1778">
        <f>'6. Пров закупівлі'!G42</f>
        <v>4.2990000000000004</v>
      </c>
      <c r="F20" s="1778">
        <f>'6. Пров закупівлі'!H42</f>
        <v>3156.09</v>
      </c>
      <c r="G20" s="1760" t="s">
        <v>2353</v>
      </c>
      <c r="H20" s="526" t="s">
        <v>355</v>
      </c>
      <c r="I20" s="516"/>
      <c r="J20" s="511"/>
    </row>
    <row r="21" spans="1:10" hidden="1">
      <c r="A21" s="1776" t="s">
        <v>2337</v>
      </c>
      <c r="B21" s="807"/>
      <c r="C21" s="522"/>
      <c r="D21" s="1908"/>
      <c r="E21" s="1778"/>
      <c r="F21" s="1778"/>
      <c r="G21" s="1760"/>
      <c r="H21" s="526"/>
      <c r="I21" s="516"/>
      <c r="J21" s="511"/>
    </row>
    <row r="22" spans="1:10" ht="30">
      <c r="A22" s="1776" t="s">
        <v>2337</v>
      </c>
      <c r="B22" s="527" t="s">
        <v>2338</v>
      </c>
      <c r="C22" s="522" t="s">
        <v>2041</v>
      </c>
      <c r="D22" s="1908">
        <v>1544.54</v>
      </c>
      <c r="E22" s="1778">
        <f>'6. Пров закупівлі'!G43</f>
        <v>4.7679999999999998</v>
      </c>
      <c r="F22" s="1778">
        <f>'6. Пров закупівлі'!H43</f>
        <v>3438.4250000000002</v>
      </c>
      <c r="G22" s="1760" t="s">
        <v>2353</v>
      </c>
      <c r="H22" s="526" t="s">
        <v>355</v>
      </c>
      <c r="I22" s="516"/>
      <c r="J22" s="511"/>
    </row>
    <row r="23" spans="1:10" hidden="1">
      <c r="A23" s="1779" t="s">
        <v>992</v>
      </c>
      <c r="B23" s="527"/>
      <c r="C23" s="1774" t="s">
        <v>214</v>
      </c>
      <c r="D23" s="1778"/>
      <c r="E23" s="1778"/>
      <c r="F23" s="1778"/>
      <c r="G23" s="1761"/>
      <c r="H23" s="526"/>
      <c r="I23" s="516"/>
      <c r="J23" s="511"/>
    </row>
    <row r="24" spans="1:10" hidden="1">
      <c r="A24" s="514"/>
      <c r="B24" s="1780"/>
      <c r="C24" s="528" t="s">
        <v>1971</v>
      </c>
      <c r="D24" s="1778"/>
      <c r="E24" s="1778"/>
      <c r="F24" s="509">
        <f>F25</f>
        <v>0</v>
      </c>
      <c r="G24" s="1761"/>
      <c r="H24" s="526"/>
      <c r="I24" s="516"/>
      <c r="J24" s="511"/>
    </row>
    <row r="25" spans="1:10" hidden="1">
      <c r="A25" s="1765"/>
      <c r="B25" s="807"/>
      <c r="C25" s="528"/>
      <c r="D25" s="1778"/>
      <c r="E25" s="1778"/>
      <c r="F25" s="513"/>
      <c r="G25" s="1760"/>
      <c r="H25" s="526"/>
      <c r="I25" s="516"/>
      <c r="J25" s="511"/>
    </row>
    <row r="26" spans="1:10">
      <c r="A26" s="1781" t="s">
        <v>354</v>
      </c>
      <c r="B26" s="506"/>
      <c r="C26" s="1774" t="s">
        <v>575</v>
      </c>
      <c r="D26" s="1778"/>
      <c r="E26" s="513"/>
      <c r="F26" s="513"/>
      <c r="G26" s="1761"/>
      <c r="H26" s="513"/>
      <c r="I26" s="530"/>
      <c r="J26" s="531"/>
    </row>
    <row r="27" spans="1:10">
      <c r="A27" s="1781" t="s">
        <v>177</v>
      </c>
      <c r="B27" s="506"/>
      <c r="C27" s="512" t="s">
        <v>511</v>
      </c>
      <c r="D27" s="1778"/>
      <c r="E27" s="513"/>
      <c r="F27" s="509">
        <f>SUM(F28:F31)</f>
        <v>28934.520000000004</v>
      </c>
      <c r="G27" s="1761"/>
      <c r="H27" s="513"/>
      <c r="I27" s="530"/>
      <c r="J27" s="531"/>
    </row>
    <row r="28" spans="1:10" ht="30">
      <c r="A28" s="1782" t="s">
        <v>178</v>
      </c>
      <c r="B28" s="315">
        <v>20642</v>
      </c>
      <c r="C28" s="813" t="str">
        <f>'6. Пров закупівлі'!B62</f>
        <v>Технічне переоснащення ПС 110/35/10 "Ріпки" смт.Ріпки Ріпкинського району, Чернігівської області (3 черга)</v>
      </c>
      <c r="D28" s="1783">
        <f>'6. Пров закупівлі'!F62</f>
        <v>6157.07</v>
      </c>
      <c r="E28" s="1784">
        <f>'6. Пров закупівлі'!G62</f>
        <v>1</v>
      </c>
      <c r="F28" s="1784">
        <f>'6. Пров закупівлі'!H62</f>
        <v>6157.07</v>
      </c>
      <c r="G28" s="1760" t="s">
        <v>2444</v>
      </c>
      <c r="H28" s="515" t="s">
        <v>355</v>
      </c>
      <c r="I28" s="530"/>
      <c r="J28" s="531"/>
    </row>
    <row r="29" spans="1:10" ht="45">
      <c r="A29" s="1782" t="s">
        <v>1136</v>
      </c>
      <c r="B29" s="315">
        <v>480</v>
      </c>
      <c r="C29" s="813" t="str">
        <f>'6. Пров закупівлі'!B63</f>
        <v>Tехнічне переоснащення ПС 110/35/10 кВ "Прилуки" в м. Прилуки, Чернігівської області  (КРПЗ-35, БСК), (захід перехідний, закінчення робіт)</v>
      </c>
      <c r="D29" s="1783">
        <f>'6. Пров закупівлі'!F63</f>
        <v>38098.67</v>
      </c>
      <c r="E29" s="1784">
        <f>'6. Пров закупівлі'!G63</f>
        <v>0.39779708845479389</v>
      </c>
      <c r="F29" s="1784">
        <f>'6. Пров закупівлі'!H63</f>
        <v>15155.54</v>
      </c>
      <c r="G29" s="1788" t="s">
        <v>2341</v>
      </c>
      <c r="H29" s="526" t="s">
        <v>355</v>
      </c>
      <c r="I29" s="530"/>
      <c r="J29" s="531"/>
    </row>
    <row r="30" spans="1:10" ht="30">
      <c r="A30" s="1782" t="s">
        <v>1137</v>
      </c>
      <c r="B30" s="315">
        <v>526</v>
      </c>
      <c r="C30" s="813" t="str">
        <f>'6. Пров закупівлі'!B64</f>
        <v>Технічне переоснащення ПС 110/10 кВ "М. Комбінат" в м. Прилуки, Чернігівської області (4 черга)</v>
      </c>
      <c r="D30" s="1783">
        <f>'6. Пров закупівлі'!F64</f>
        <v>1190.24</v>
      </c>
      <c r="E30" s="1784">
        <f>'6. Пров закупівлі'!G64</f>
        <v>1</v>
      </c>
      <c r="F30" s="1784">
        <f>'6. Пров закупівлі'!H64</f>
        <v>1190.24</v>
      </c>
      <c r="G30" s="1760" t="s">
        <v>2440</v>
      </c>
      <c r="H30" s="526" t="s">
        <v>355</v>
      </c>
      <c r="I30" s="530"/>
      <c r="J30" s="531"/>
    </row>
    <row r="31" spans="1:10" ht="30">
      <c r="A31" s="1782" t="s">
        <v>2006</v>
      </c>
      <c r="B31" s="315">
        <v>20603</v>
      </c>
      <c r="C31" s="813" t="str">
        <f>'6. Пров закупівлі'!B65</f>
        <v>Технічне переоснащення ПС 110/10 "Виповзово" в с. Десна Козелецького району, Чернігівської області (3 черга)</v>
      </c>
      <c r="D31" s="1783">
        <f>'6. Пров закупівлі'!F65</f>
        <v>6431.67</v>
      </c>
      <c r="E31" s="1784">
        <f>'6. Пров закупівлі'!G65</f>
        <v>1</v>
      </c>
      <c r="F31" s="1784">
        <f>'6. Пров закупівлі'!H65</f>
        <v>6431.67</v>
      </c>
      <c r="G31" s="1760" t="s">
        <v>2353</v>
      </c>
      <c r="H31" s="526" t="s">
        <v>355</v>
      </c>
      <c r="I31" s="530"/>
      <c r="J31" s="531"/>
    </row>
    <row r="32" spans="1:10">
      <c r="A32" s="1781" t="s">
        <v>180</v>
      </c>
      <c r="B32" s="506"/>
      <c r="C32" s="529" t="s">
        <v>1142</v>
      </c>
      <c r="D32" s="1778"/>
      <c r="E32" s="513"/>
      <c r="F32" s="513"/>
      <c r="G32" s="1762"/>
      <c r="H32" s="513"/>
      <c r="I32" s="530"/>
      <c r="J32" s="531"/>
    </row>
    <row r="33" spans="1:10">
      <c r="A33" s="1782"/>
      <c r="B33" s="506"/>
      <c r="C33" s="512" t="s">
        <v>511</v>
      </c>
      <c r="D33" s="1778"/>
      <c r="E33" s="513"/>
      <c r="F33" s="509">
        <f>SUM(F34:F38)</f>
        <v>30259.170999999998</v>
      </c>
      <c r="G33" s="1762"/>
      <c r="H33" s="513"/>
      <c r="I33" s="530"/>
      <c r="J33" s="531"/>
    </row>
    <row r="34" spans="1:10" ht="30">
      <c r="A34" s="1785" t="s">
        <v>356</v>
      </c>
      <c r="B34" s="315">
        <v>1394</v>
      </c>
      <c r="C34" s="1786" t="str">
        <f>'6. Пров закупівлі'!B68</f>
        <v>Технічне переоснащення ПС 35/10 кВ «Талалаївка-2» в смт. Талалаївка Чернігівської області (1-2 черга)</v>
      </c>
      <c r="D34" s="1783">
        <f>'6. Пров закупівлі'!F68</f>
        <v>12932</v>
      </c>
      <c r="E34" s="1784">
        <f>'6. Пров закупівлі'!G68</f>
        <v>1</v>
      </c>
      <c r="F34" s="1784">
        <f>'6. Пров закупівлі'!H68</f>
        <v>12932</v>
      </c>
      <c r="G34" s="1760" t="s">
        <v>2353</v>
      </c>
      <c r="H34" s="515" t="s">
        <v>355</v>
      </c>
      <c r="I34" s="530"/>
      <c r="J34" s="531"/>
    </row>
    <row r="35" spans="1:10" ht="30">
      <c r="A35" s="1785" t="s">
        <v>1193</v>
      </c>
      <c r="B35" s="807">
        <v>20618</v>
      </c>
      <c r="C35" s="1786" t="str">
        <f>'6. Пров закупівлі'!B69</f>
        <v>Технічне переоснащення ПС 35/10 кВ «Короп» смт. Короп, Чернігівської області (1 черга)</v>
      </c>
      <c r="D35" s="1783">
        <f>'6. Пров закупівлі'!F69</f>
        <v>5060.5</v>
      </c>
      <c r="E35" s="1784">
        <f>'6. Пров закупівлі'!G69</f>
        <v>1</v>
      </c>
      <c r="F35" s="1784">
        <f>'6. Пров закупівлі'!H69</f>
        <v>5060.5</v>
      </c>
      <c r="G35" s="1760" t="s">
        <v>2353</v>
      </c>
      <c r="H35" s="515" t="s">
        <v>355</v>
      </c>
      <c r="I35" s="530"/>
      <c r="J35" s="531"/>
    </row>
    <row r="36" spans="1:10" ht="30">
      <c r="A36" s="1785" t="s">
        <v>507</v>
      </c>
      <c r="B36" s="807">
        <v>20656</v>
      </c>
      <c r="C36" s="1786" t="str">
        <f>'6. Пров закупівлі'!B70</f>
        <v>Технічне переоснащення ПС 35/10 кВ "Павлівка" в  с. Павлівка, Ріпкинського району, Чернігівської області</v>
      </c>
      <c r="D36" s="1783">
        <f>'6. Пров закупівлі'!F70</f>
        <v>4368.0510000000004</v>
      </c>
      <c r="E36" s="1784">
        <f>'6. Пров закупівлі'!G70</f>
        <v>1</v>
      </c>
      <c r="F36" s="1784">
        <f>'6. Пров закупівлі'!H70</f>
        <v>4368.0510000000004</v>
      </c>
      <c r="G36" s="1760" t="s">
        <v>2353</v>
      </c>
      <c r="H36" s="515" t="s">
        <v>355</v>
      </c>
      <c r="I36" s="530"/>
      <c r="J36" s="531"/>
    </row>
    <row r="37" spans="1:10" ht="43.5" customHeight="1">
      <c r="A37" s="1785" t="s">
        <v>2343</v>
      </c>
      <c r="B37" s="807">
        <v>1424</v>
      </c>
      <c r="C37" s="1786" t="str">
        <f>'6. Пров закупівлі'!B71</f>
        <v>Технічне переоснащення ПС 35/10 кВ «Червоні Партизани» в с. Червоні Партизани, Носівського району, Чернігівської області. (1 черга)</v>
      </c>
      <c r="D37" s="1783">
        <f>'6. Пров закупівлі'!F71</f>
        <v>4278.92</v>
      </c>
      <c r="E37" s="1784">
        <f>'6. Пров закупівлі'!G71</f>
        <v>1</v>
      </c>
      <c r="F37" s="1784">
        <f>'6. Пров закупівлі'!H71</f>
        <v>4278.92</v>
      </c>
      <c r="G37" s="1760" t="s">
        <v>2353</v>
      </c>
      <c r="H37" s="515" t="s">
        <v>355</v>
      </c>
      <c r="I37" s="530"/>
      <c r="J37" s="531"/>
    </row>
    <row r="38" spans="1:10" ht="45">
      <c r="A38" s="1785" t="s">
        <v>2350</v>
      </c>
      <c r="B38" s="807">
        <v>1424</v>
      </c>
      <c r="C38" s="1786" t="str">
        <f>'6. Пров закупівлі'!B72</f>
        <v>Технічне переоснащення ПС 35/10 кВ «Червоні Партизани»  в с. Червоні Партизани, Носівського району, Чернігівської області.  (2 черга)</v>
      </c>
      <c r="D38" s="1783">
        <f>'6. Пров закупівлі'!F72</f>
        <v>3619.7</v>
      </c>
      <c r="E38" s="1784">
        <f>'6. Пров закупівлі'!G72</f>
        <v>1</v>
      </c>
      <c r="F38" s="1784">
        <f>'6. Пров закупівлі'!H72</f>
        <v>3619.7</v>
      </c>
      <c r="G38" s="1760" t="s">
        <v>2353</v>
      </c>
      <c r="H38" s="515" t="s">
        <v>355</v>
      </c>
      <c r="I38" s="530"/>
      <c r="J38" s="531"/>
    </row>
    <row r="39" spans="1:10">
      <c r="A39" s="1781" t="s">
        <v>1070</v>
      </c>
      <c r="B39" s="506"/>
      <c r="C39" s="529" t="s">
        <v>1143</v>
      </c>
      <c r="D39" s="1778"/>
      <c r="E39" s="513"/>
      <c r="F39" s="513"/>
      <c r="G39" s="1761"/>
      <c r="H39" s="513"/>
      <c r="I39" s="530"/>
      <c r="J39" s="531"/>
    </row>
    <row r="40" spans="1:10">
      <c r="A40" s="518"/>
      <c r="B40" s="506"/>
      <c r="C40" s="512" t="s">
        <v>511</v>
      </c>
      <c r="D40" s="1778"/>
      <c r="E40" s="513"/>
      <c r="F40" s="509">
        <f>F41+F43+F96+F111+F120</f>
        <v>25590.450000000012</v>
      </c>
      <c r="G40" s="1761"/>
      <c r="H40" s="513"/>
      <c r="I40" s="530"/>
      <c r="J40" s="531"/>
    </row>
    <row r="41" spans="1:10" ht="42" customHeight="1">
      <c r="A41" s="1765" t="s">
        <v>2017</v>
      </c>
      <c r="B41" s="1787"/>
      <c r="C41" s="1540" t="str">
        <f>'6. Пров закупівлі'!B75</f>
        <v>Технічне переоснащення ТП 10/0,4 кВ з заміною тр-ів на ТМГ 40 кВА з розподільною шафою</v>
      </c>
      <c r="D41" s="1778">
        <f>'6. Пров закупівлі'!F75</f>
        <v>323.72000000000003</v>
      </c>
      <c r="E41" s="513">
        <f>SUM(E42)</f>
        <v>1</v>
      </c>
      <c r="F41" s="513">
        <f>SUM(F42)</f>
        <v>323.72000000000003</v>
      </c>
      <c r="G41" s="1788" t="s">
        <v>2353</v>
      </c>
      <c r="H41" s="515" t="s">
        <v>355</v>
      </c>
      <c r="I41" s="530"/>
      <c r="J41" s="531"/>
    </row>
    <row r="42" spans="1:10" ht="31.5" customHeight="1">
      <c r="A42" s="1765"/>
      <c r="B42" s="1789">
        <v>17528</v>
      </c>
      <c r="C42" s="1790" t="s">
        <v>2194</v>
      </c>
      <c r="D42" s="1778">
        <f>D41</f>
        <v>323.72000000000003</v>
      </c>
      <c r="E42" s="513">
        <v>1</v>
      </c>
      <c r="F42" s="513">
        <f>D42*E42</f>
        <v>323.72000000000003</v>
      </c>
      <c r="G42" s="1788" t="s">
        <v>2353</v>
      </c>
      <c r="H42" s="515" t="s">
        <v>355</v>
      </c>
      <c r="I42" s="530"/>
      <c r="J42" s="531"/>
    </row>
    <row r="43" spans="1:10" ht="42" customHeight="1">
      <c r="A43" s="1765" t="s">
        <v>2018</v>
      </c>
      <c r="B43" s="1787"/>
      <c r="C43" s="1540" t="str">
        <f>'6. Пров закупівлі'!B76</f>
        <v>Технічне переоснащення ТП 10/0,4 кВ з заміною тр-ів на ТМГ 63 кВА з розподільною шафою</v>
      </c>
      <c r="D43" s="1778">
        <f>'6. Пров закупівлі'!F76</f>
        <v>328.86</v>
      </c>
      <c r="E43" s="513">
        <f>SUM(E44:E95)</f>
        <v>52</v>
      </c>
      <c r="F43" s="513">
        <f>SUM(F44:F95)</f>
        <v>17100.720000000012</v>
      </c>
      <c r="G43" s="1788" t="s">
        <v>2353</v>
      </c>
      <c r="H43" s="515" t="s">
        <v>355</v>
      </c>
      <c r="I43" s="530"/>
      <c r="J43" s="531"/>
    </row>
    <row r="44" spans="1:10" ht="31.5" customHeight="1">
      <c r="A44" s="2024"/>
      <c r="B44" s="1789">
        <v>310186</v>
      </c>
      <c r="C44" s="2025" t="s">
        <v>2195</v>
      </c>
      <c r="D44" s="2026">
        <f t="shared" ref="D44:D95" si="0">$D$43</f>
        <v>328.86</v>
      </c>
      <c r="E44" s="2027">
        <v>1</v>
      </c>
      <c r="F44" s="2027">
        <f>D44*E44</f>
        <v>328.86</v>
      </c>
      <c r="G44" s="1788" t="s">
        <v>2353</v>
      </c>
      <c r="H44" s="2028" t="s">
        <v>355</v>
      </c>
      <c r="I44" s="2029"/>
      <c r="J44" s="2033"/>
    </row>
    <row r="45" spans="1:10" ht="31.5" customHeight="1">
      <c r="A45" s="2024"/>
      <c r="B45" s="1789">
        <v>310072</v>
      </c>
      <c r="C45" s="2030" t="s">
        <v>2196</v>
      </c>
      <c r="D45" s="2026">
        <f t="shared" si="0"/>
        <v>328.86</v>
      </c>
      <c r="E45" s="2027">
        <v>1</v>
      </c>
      <c r="F45" s="2027">
        <f t="shared" ref="F45:F68" si="1">D45*E45</f>
        <v>328.86</v>
      </c>
      <c r="G45" s="1788" t="s">
        <v>2353</v>
      </c>
      <c r="H45" s="2028" t="s">
        <v>355</v>
      </c>
      <c r="I45" s="2029"/>
      <c r="J45" s="2033"/>
    </row>
    <row r="46" spans="1:10" ht="31.5" customHeight="1">
      <c r="A46" s="2024"/>
      <c r="B46" s="1789" t="s">
        <v>2197</v>
      </c>
      <c r="C46" s="2030" t="s">
        <v>2198</v>
      </c>
      <c r="D46" s="2026">
        <f t="shared" si="0"/>
        <v>328.86</v>
      </c>
      <c r="E46" s="2027">
        <v>1</v>
      </c>
      <c r="F46" s="2027">
        <f t="shared" si="1"/>
        <v>328.86</v>
      </c>
      <c r="G46" s="1788" t="s">
        <v>2353</v>
      </c>
      <c r="H46" s="2028" t="s">
        <v>355</v>
      </c>
      <c r="I46" s="2029"/>
      <c r="J46" s="531"/>
    </row>
    <row r="47" spans="1:10" ht="31.5" customHeight="1">
      <c r="A47" s="2024"/>
      <c r="B47" s="1789" t="s">
        <v>2199</v>
      </c>
      <c r="C47" s="2030" t="s">
        <v>2200</v>
      </c>
      <c r="D47" s="2026">
        <f t="shared" si="0"/>
        <v>328.86</v>
      </c>
      <c r="E47" s="2027">
        <v>1</v>
      </c>
      <c r="F47" s="2027">
        <f t="shared" si="1"/>
        <v>328.86</v>
      </c>
      <c r="G47" s="1788" t="s">
        <v>2353</v>
      </c>
      <c r="H47" s="2028" t="s">
        <v>355</v>
      </c>
      <c r="I47" s="2029"/>
      <c r="J47" s="531"/>
    </row>
    <row r="48" spans="1:10" ht="31.5" customHeight="1">
      <c r="A48" s="2024"/>
      <c r="B48" s="1789" t="s">
        <v>2201</v>
      </c>
      <c r="C48" s="2030" t="s">
        <v>2202</v>
      </c>
      <c r="D48" s="2026">
        <f t="shared" si="0"/>
        <v>328.86</v>
      </c>
      <c r="E48" s="2027">
        <v>1</v>
      </c>
      <c r="F48" s="2027">
        <f t="shared" si="1"/>
        <v>328.86</v>
      </c>
      <c r="G48" s="1788" t="s">
        <v>2353</v>
      </c>
      <c r="H48" s="2028" t="s">
        <v>355</v>
      </c>
      <c r="I48" s="2029"/>
      <c r="J48" s="531"/>
    </row>
    <row r="49" spans="1:10" ht="31.5" customHeight="1">
      <c r="A49" s="2024"/>
      <c r="B49" s="1789" t="s">
        <v>2203</v>
      </c>
      <c r="C49" s="2030" t="s">
        <v>2204</v>
      </c>
      <c r="D49" s="2026">
        <f t="shared" si="0"/>
        <v>328.86</v>
      </c>
      <c r="E49" s="2027">
        <v>1</v>
      </c>
      <c r="F49" s="2027">
        <f t="shared" si="1"/>
        <v>328.86</v>
      </c>
      <c r="G49" s="1788" t="s">
        <v>2353</v>
      </c>
      <c r="H49" s="2028" t="s">
        <v>355</v>
      </c>
      <c r="I49" s="2029"/>
      <c r="J49" s="531"/>
    </row>
    <row r="50" spans="1:10" ht="33.75" customHeight="1">
      <c r="A50" s="2024"/>
      <c r="B50" s="1789" t="s">
        <v>2205</v>
      </c>
      <c r="C50" s="2030" t="s">
        <v>2206</v>
      </c>
      <c r="D50" s="2026">
        <f t="shared" si="0"/>
        <v>328.86</v>
      </c>
      <c r="E50" s="2027">
        <v>1</v>
      </c>
      <c r="F50" s="2027">
        <f t="shared" si="1"/>
        <v>328.86</v>
      </c>
      <c r="G50" s="1788" t="s">
        <v>2353</v>
      </c>
      <c r="H50" s="2028" t="s">
        <v>355</v>
      </c>
      <c r="I50" s="2029"/>
      <c r="J50" s="531"/>
    </row>
    <row r="51" spans="1:10" ht="32.25" customHeight="1">
      <c r="A51" s="2024"/>
      <c r="B51" s="1789" t="s">
        <v>2207</v>
      </c>
      <c r="C51" s="2030" t="s">
        <v>2208</v>
      </c>
      <c r="D51" s="2026">
        <f t="shared" si="0"/>
        <v>328.86</v>
      </c>
      <c r="E51" s="2027">
        <v>1</v>
      </c>
      <c r="F51" s="2027">
        <f t="shared" si="1"/>
        <v>328.86</v>
      </c>
      <c r="G51" s="1788" t="s">
        <v>2353</v>
      </c>
      <c r="H51" s="2028" t="s">
        <v>355</v>
      </c>
      <c r="I51" s="2029"/>
      <c r="J51" s="531"/>
    </row>
    <row r="52" spans="1:10" ht="30">
      <c r="A52" s="2024"/>
      <c r="B52" s="1789" t="s">
        <v>2209</v>
      </c>
      <c r="C52" s="2030" t="s">
        <v>2210</v>
      </c>
      <c r="D52" s="2026">
        <f t="shared" si="0"/>
        <v>328.86</v>
      </c>
      <c r="E52" s="2027">
        <v>1</v>
      </c>
      <c r="F52" s="2027">
        <f t="shared" si="1"/>
        <v>328.86</v>
      </c>
      <c r="G52" s="1788" t="s">
        <v>2353</v>
      </c>
      <c r="H52" s="2028" t="s">
        <v>355</v>
      </c>
      <c r="I52" s="2029"/>
      <c r="J52" s="531"/>
    </row>
    <row r="53" spans="1:10" ht="30">
      <c r="A53" s="2024"/>
      <c r="B53" s="1789" t="s">
        <v>2211</v>
      </c>
      <c r="C53" s="2030" t="s">
        <v>2212</v>
      </c>
      <c r="D53" s="2026">
        <f t="shared" si="0"/>
        <v>328.86</v>
      </c>
      <c r="E53" s="2027">
        <v>1</v>
      </c>
      <c r="F53" s="2027">
        <f t="shared" si="1"/>
        <v>328.86</v>
      </c>
      <c r="G53" s="1788" t="s">
        <v>2353</v>
      </c>
      <c r="H53" s="2028" t="s">
        <v>355</v>
      </c>
      <c r="I53" s="2029"/>
      <c r="J53" s="531"/>
    </row>
    <row r="54" spans="1:10" ht="30">
      <c r="A54" s="2024"/>
      <c r="B54" s="1789" t="s">
        <v>2213</v>
      </c>
      <c r="C54" s="2030" t="s">
        <v>2214</v>
      </c>
      <c r="D54" s="2026">
        <f t="shared" si="0"/>
        <v>328.86</v>
      </c>
      <c r="E54" s="2027">
        <v>1</v>
      </c>
      <c r="F54" s="2027">
        <f t="shared" si="1"/>
        <v>328.86</v>
      </c>
      <c r="G54" s="1788" t="s">
        <v>2353</v>
      </c>
      <c r="H54" s="2028" t="s">
        <v>355</v>
      </c>
      <c r="I54" s="2029"/>
      <c r="J54" s="531"/>
    </row>
    <row r="55" spans="1:10" ht="30">
      <c r="A55" s="2024"/>
      <c r="B55" s="1789" t="s">
        <v>2215</v>
      </c>
      <c r="C55" s="2030" t="s">
        <v>2216</v>
      </c>
      <c r="D55" s="2026">
        <f t="shared" si="0"/>
        <v>328.86</v>
      </c>
      <c r="E55" s="2027">
        <v>1</v>
      </c>
      <c r="F55" s="2027">
        <f t="shared" si="1"/>
        <v>328.86</v>
      </c>
      <c r="G55" s="1788" t="s">
        <v>2353</v>
      </c>
      <c r="H55" s="2028" t="s">
        <v>355</v>
      </c>
      <c r="I55" s="2029"/>
      <c r="J55" s="531"/>
    </row>
    <row r="56" spans="1:10" ht="30">
      <c r="A56" s="2024"/>
      <c r="B56" s="1789" t="s">
        <v>2217</v>
      </c>
      <c r="C56" s="2030" t="s">
        <v>2218</v>
      </c>
      <c r="D56" s="2026">
        <f t="shared" si="0"/>
        <v>328.86</v>
      </c>
      <c r="E56" s="2027">
        <v>1</v>
      </c>
      <c r="F56" s="2027">
        <f t="shared" si="1"/>
        <v>328.86</v>
      </c>
      <c r="G56" s="1788" t="s">
        <v>2353</v>
      </c>
      <c r="H56" s="2028" t="s">
        <v>355</v>
      </c>
      <c r="I56" s="2029"/>
      <c r="J56" s="531"/>
    </row>
    <row r="57" spans="1:10" ht="30">
      <c r="A57" s="2024"/>
      <c r="B57" s="1789" t="s">
        <v>2219</v>
      </c>
      <c r="C57" s="2030" t="s">
        <v>2220</v>
      </c>
      <c r="D57" s="2026">
        <f t="shared" si="0"/>
        <v>328.86</v>
      </c>
      <c r="E57" s="2027">
        <v>1</v>
      </c>
      <c r="F57" s="2027">
        <f t="shared" si="1"/>
        <v>328.86</v>
      </c>
      <c r="G57" s="1788" t="s">
        <v>2353</v>
      </c>
      <c r="H57" s="2028" t="s">
        <v>355</v>
      </c>
      <c r="I57" s="2029"/>
      <c r="J57" s="531"/>
    </row>
    <row r="58" spans="1:10" ht="30">
      <c r="A58" s="2024"/>
      <c r="B58" s="1789" t="s">
        <v>2221</v>
      </c>
      <c r="C58" s="2030" t="s">
        <v>2222</v>
      </c>
      <c r="D58" s="2026">
        <f t="shared" si="0"/>
        <v>328.86</v>
      </c>
      <c r="E58" s="2027">
        <v>1</v>
      </c>
      <c r="F58" s="2027">
        <f t="shared" si="1"/>
        <v>328.86</v>
      </c>
      <c r="G58" s="1788" t="s">
        <v>2353</v>
      </c>
      <c r="H58" s="2028" t="s">
        <v>355</v>
      </c>
      <c r="I58" s="2029"/>
      <c r="J58" s="531"/>
    </row>
    <row r="59" spans="1:10" ht="30">
      <c r="A59" s="2024"/>
      <c r="B59" s="1789" t="s">
        <v>2223</v>
      </c>
      <c r="C59" s="2030" t="s">
        <v>2224</v>
      </c>
      <c r="D59" s="2026">
        <f t="shared" si="0"/>
        <v>328.86</v>
      </c>
      <c r="E59" s="2027">
        <v>1</v>
      </c>
      <c r="F59" s="2027">
        <f t="shared" si="1"/>
        <v>328.86</v>
      </c>
      <c r="G59" s="1788" t="s">
        <v>2353</v>
      </c>
      <c r="H59" s="2028" t="s">
        <v>355</v>
      </c>
      <c r="I59" s="2029"/>
      <c r="J59" s="531"/>
    </row>
    <row r="60" spans="1:10" ht="30">
      <c r="A60" s="2024"/>
      <c r="B60" s="1789" t="s">
        <v>2225</v>
      </c>
      <c r="C60" s="2030" t="s">
        <v>2226</v>
      </c>
      <c r="D60" s="2026">
        <f t="shared" si="0"/>
        <v>328.86</v>
      </c>
      <c r="E60" s="2027">
        <v>1</v>
      </c>
      <c r="F60" s="2027">
        <f t="shared" si="1"/>
        <v>328.86</v>
      </c>
      <c r="G60" s="1788" t="s">
        <v>2353</v>
      </c>
      <c r="H60" s="2028" t="s">
        <v>355</v>
      </c>
      <c r="I60" s="2029"/>
      <c r="J60" s="531"/>
    </row>
    <row r="61" spans="1:10" ht="30">
      <c r="A61" s="2024"/>
      <c r="B61" s="1789" t="s">
        <v>2227</v>
      </c>
      <c r="C61" s="2030" t="s">
        <v>2228</v>
      </c>
      <c r="D61" s="2026">
        <f t="shared" si="0"/>
        <v>328.86</v>
      </c>
      <c r="E61" s="2027">
        <v>1</v>
      </c>
      <c r="F61" s="2027">
        <f t="shared" si="1"/>
        <v>328.86</v>
      </c>
      <c r="G61" s="1788" t="s">
        <v>2353</v>
      </c>
      <c r="H61" s="2028" t="s">
        <v>355</v>
      </c>
      <c r="I61" s="2029"/>
      <c r="J61" s="531"/>
    </row>
    <row r="62" spans="1:10" ht="30">
      <c r="A62" s="2024"/>
      <c r="B62" s="1789" t="s">
        <v>2229</v>
      </c>
      <c r="C62" s="2030" t="s">
        <v>2230</v>
      </c>
      <c r="D62" s="2026">
        <f t="shared" si="0"/>
        <v>328.86</v>
      </c>
      <c r="E62" s="2027">
        <v>1</v>
      </c>
      <c r="F62" s="2027">
        <f t="shared" si="1"/>
        <v>328.86</v>
      </c>
      <c r="G62" s="1788" t="s">
        <v>2353</v>
      </c>
      <c r="H62" s="2028" t="s">
        <v>355</v>
      </c>
      <c r="I62" s="2029"/>
      <c r="J62" s="531"/>
    </row>
    <row r="63" spans="1:10" ht="30">
      <c r="A63" s="2024"/>
      <c r="B63" s="1789" t="s">
        <v>2231</v>
      </c>
      <c r="C63" s="2030" t="s">
        <v>2232</v>
      </c>
      <c r="D63" s="2026">
        <f t="shared" si="0"/>
        <v>328.86</v>
      </c>
      <c r="E63" s="2027">
        <v>1</v>
      </c>
      <c r="F63" s="2027">
        <f t="shared" si="1"/>
        <v>328.86</v>
      </c>
      <c r="G63" s="1788" t="s">
        <v>2353</v>
      </c>
      <c r="H63" s="2028" t="s">
        <v>355</v>
      </c>
      <c r="I63" s="2029"/>
      <c r="J63" s="531"/>
    </row>
    <row r="64" spans="1:10" ht="30">
      <c r="A64" s="2024"/>
      <c r="B64" s="1789" t="s">
        <v>2233</v>
      </c>
      <c r="C64" s="2030" t="s">
        <v>2234</v>
      </c>
      <c r="D64" s="2026">
        <f t="shared" si="0"/>
        <v>328.86</v>
      </c>
      <c r="E64" s="2027">
        <v>1</v>
      </c>
      <c r="F64" s="2027">
        <f t="shared" si="1"/>
        <v>328.86</v>
      </c>
      <c r="G64" s="1788" t="s">
        <v>2353</v>
      </c>
      <c r="H64" s="2028" t="s">
        <v>355</v>
      </c>
      <c r="I64" s="2029"/>
      <c r="J64" s="531"/>
    </row>
    <row r="65" spans="1:10" ht="30">
      <c r="A65" s="2024"/>
      <c r="B65" s="1789" t="s">
        <v>2235</v>
      </c>
      <c r="C65" s="2030" t="s">
        <v>2236</v>
      </c>
      <c r="D65" s="2026">
        <f t="shared" si="0"/>
        <v>328.86</v>
      </c>
      <c r="E65" s="2027">
        <v>1</v>
      </c>
      <c r="F65" s="2027">
        <f t="shared" si="1"/>
        <v>328.86</v>
      </c>
      <c r="G65" s="1788" t="s">
        <v>2353</v>
      </c>
      <c r="H65" s="2028" t="s">
        <v>355</v>
      </c>
      <c r="I65" s="2029"/>
      <c r="J65" s="531"/>
    </row>
    <row r="66" spans="1:10" ht="32.25" customHeight="1">
      <c r="A66" s="2024"/>
      <c r="B66" s="1789" t="s">
        <v>2237</v>
      </c>
      <c r="C66" s="2030" t="s">
        <v>2238</v>
      </c>
      <c r="D66" s="2026">
        <f t="shared" si="0"/>
        <v>328.86</v>
      </c>
      <c r="E66" s="2027">
        <v>1</v>
      </c>
      <c r="F66" s="2027">
        <f t="shared" si="1"/>
        <v>328.86</v>
      </c>
      <c r="G66" s="1788" t="s">
        <v>2353</v>
      </c>
      <c r="H66" s="2028" t="s">
        <v>355</v>
      </c>
      <c r="I66" s="2029"/>
      <c r="J66" s="531"/>
    </row>
    <row r="67" spans="1:10" ht="30">
      <c r="A67" s="2024"/>
      <c r="B67" s="1789" t="s">
        <v>2239</v>
      </c>
      <c r="C67" s="2030" t="s">
        <v>2240</v>
      </c>
      <c r="D67" s="2026">
        <f t="shared" si="0"/>
        <v>328.86</v>
      </c>
      <c r="E67" s="2027">
        <v>1</v>
      </c>
      <c r="F67" s="2027">
        <f t="shared" si="1"/>
        <v>328.86</v>
      </c>
      <c r="G67" s="1788" t="s">
        <v>2353</v>
      </c>
      <c r="H67" s="2028" t="s">
        <v>355</v>
      </c>
      <c r="I67" s="2029"/>
      <c r="J67" s="531"/>
    </row>
    <row r="68" spans="1:10" ht="30">
      <c r="A68" s="2024"/>
      <c r="B68" s="1789" t="s">
        <v>2241</v>
      </c>
      <c r="C68" s="2030" t="s">
        <v>2242</v>
      </c>
      <c r="D68" s="2026">
        <f t="shared" si="0"/>
        <v>328.86</v>
      </c>
      <c r="E68" s="2027">
        <v>1</v>
      </c>
      <c r="F68" s="2027">
        <f t="shared" si="1"/>
        <v>328.86</v>
      </c>
      <c r="G68" s="1788" t="s">
        <v>2353</v>
      </c>
      <c r="H68" s="2028" t="s">
        <v>355</v>
      </c>
      <c r="I68" s="2029"/>
      <c r="J68" s="531"/>
    </row>
    <row r="69" spans="1:10" ht="30">
      <c r="A69" s="2031"/>
      <c r="B69" s="2017" t="s">
        <v>2378</v>
      </c>
      <c r="C69" s="2023" t="s">
        <v>2379</v>
      </c>
      <c r="D69" s="2026">
        <f t="shared" si="0"/>
        <v>328.86</v>
      </c>
      <c r="E69" s="2027">
        <v>1</v>
      </c>
      <c r="F69" s="2027">
        <f t="shared" ref="F69:F95" si="2">D69*E69</f>
        <v>328.86</v>
      </c>
      <c r="G69" s="1788" t="s">
        <v>2411</v>
      </c>
      <c r="H69" s="2028" t="s">
        <v>355</v>
      </c>
      <c r="I69" s="2032"/>
      <c r="J69" s="2022"/>
    </row>
    <row r="70" spans="1:10" ht="30">
      <c r="A70" s="2031"/>
      <c r="B70" s="2017" t="s">
        <v>2380</v>
      </c>
      <c r="C70" s="2023" t="s">
        <v>2381</v>
      </c>
      <c r="D70" s="2026">
        <f t="shared" si="0"/>
        <v>328.86</v>
      </c>
      <c r="E70" s="2027">
        <v>1</v>
      </c>
      <c r="F70" s="2027">
        <f t="shared" si="2"/>
        <v>328.86</v>
      </c>
      <c r="G70" s="1788" t="s">
        <v>2412</v>
      </c>
      <c r="H70" s="2028" t="s">
        <v>355</v>
      </c>
      <c r="I70" s="2032"/>
      <c r="J70" s="2022"/>
    </row>
    <row r="71" spans="1:10" ht="30">
      <c r="A71" s="2031"/>
      <c r="B71" s="2017" t="s">
        <v>2382</v>
      </c>
      <c r="C71" s="2023" t="s">
        <v>2383</v>
      </c>
      <c r="D71" s="2026">
        <f t="shared" si="0"/>
        <v>328.86</v>
      </c>
      <c r="E71" s="2027">
        <v>1</v>
      </c>
      <c r="F71" s="2027">
        <f t="shared" si="2"/>
        <v>328.86</v>
      </c>
      <c r="G71" s="1788" t="s">
        <v>2413</v>
      </c>
      <c r="H71" s="2028" t="s">
        <v>355</v>
      </c>
      <c r="I71" s="2032"/>
      <c r="J71" s="2022"/>
    </row>
    <row r="72" spans="1:10" ht="30">
      <c r="A72" s="2031"/>
      <c r="B72" s="2017" t="s">
        <v>2384</v>
      </c>
      <c r="C72" s="2023" t="s">
        <v>2496</v>
      </c>
      <c r="D72" s="2026">
        <f t="shared" si="0"/>
        <v>328.86</v>
      </c>
      <c r="E72" s="2027">
        <v>1</v>
      </c>
      <c r="F72" s="2027">
        <f t="shared" si="2"/>
        <v>328.86</v>
      </c>
      <c r="G72" s="1788" t="s">
        <v>2414</v>
      </c>
      <c r="H72" s="2028" t="s">
        <v>355</v>
      </c>
      <c r="I72" s="2032"/>
      <c r="J72" s="2022"/>
    </row>
    <row r="73" spans="1:10" ht="30">
      <c r="A73" s="2031"/>
      <c r="B73" s="2017" t="s">
        <v>2385</v>
      </c>
      <c r="C73" s="2023" t="s">
        <v>2497</v>
      </c>
      <c r="D73" s="2026">
        <f t="shared" si="0"/>
        <v>328.86</v>
      </c>
      <c r="E73" s="2027">
        <v>1</v>
      </c>
      <c r="F73" s="2027">
        <f t="shared" si="2"/>
        <v>328.86</v>
      </c>
      <c r="G73" s="1788" t="s">
        <v>2415</v>
      </c>
      <c r="H73" s="2028" t="s">
        <v>355</v>
      </c>
      <c r="I73" s="2032"/>
      <c r="J73" s="2022"/>
    </row>
    <row r="74" spans="1:10" ht="30">
      <c r="A74" s="2031"/>
      <c r="B74" s="2017" t="s">
        <v>2386</v>
      </c>
      <c r="C74" s="2023" t="s">
        <v>2498</v>
      </c>
      <c r="D74" s="2026">
        <f t="shared" si="0"/>
        <v>328.86</v>
      </c>
      <c r="E74" s="2027">
        <v>1</v>
      </c>
      <c r="F74" s="2027">
        <f t="shared" si="2"/>
        <v>328.86</v>
      </c>
      <c r="G74" s="1788" t="s">
        <v>2416</v>
      </c>
      <c r="H74" s="2028" t="s">
        <v>355</v>
      </c>
      <c r="I74" s="2032"/>
      <c r="J74" s="2022"/>
    </row>
    <row r="75" spans="1:10" ht="30">
      <c r="A75" s="2031"/>
      <c r="B75" s="2017" t="s">
        <v>2387</v>
      </c>
      <c r="C75" s="2023" t="s">
        <v>2499</v>
      </c>
      <c r="D75" s="2026">
        <f t="shared" si="0"/>
        <v>328.86</v>
      </c>
      <c r="E75" s="2027">
        <v>1</v>
      </c>
      <c r="F75" s="2027">
        <f t="shared" si="2"/>
        <v>328.86</v>
      </c>
      <c r="G75" s="1788" t="s">
        <v>2417</v>
      </c>
      <c r="H75" s="2028" t="s">
        <v>355</v>
      </c>
      <c r="I75" s="2032"/>
      <c r="J75" s="2022"/>
    </row>
    <row r="76" spans="1:10" ht="30">
      <c r="A76" s="2031"/>
      <c r="B76" s="2017" t="s">
        <v>2388</v>
      </c>
      <c r="C76" s="2023" t="s">
        <v>2500</v>
      </c>
      <c r="D76" s="2026">
        <f t="shared" si="0"/>
        <v>328.86</v>
      </c>
      <c r="E76" s="2027">
        <v>1</v>
      </c>
      <c r="F76" s="2027">
        <f t="shared" si="2"/>
        <v>328.86</v>
      </c>
      <c r="G76" s="1788" t="s">
        <v>2418</v>
      </c>
      <c r="H76" s="2028" t="s">
        <v>355</v>
      </c>
      <c r="I76" s="2032"/>
      <c r="J76" s="2022"/>
    </row>
    <row r="77" spans="1:10" ht="30">
      <c r="A77" s="2031"/>
      <c r="B77" s="2017" t="s">
        <v>2389</v>
      </c>
      <c r="C77" s="2023" t="s">
        <v>2501</v>
      </c>
      <c r="D77" s="2026">
        <f t="shared" si="0"/>
        <v>328.86</v>
      </c>
      <c r="E77" s="2027">
        <v>1</v>
      </c>
      <c r="F77" s="2027">
        <f t="shared" si="2"/>
        <v>328.86</v>
      </c>
      <c r="G77" s="1788" t="s">
        <v>2419</v>
      </c>
      <c r="H77" s="2028" t="s">
        <v>355</v>
      </c>
      <c r="I77" s="2032"/>
      <c r="J77" s="2022"/>
    </row>
    <row r="78" spans="1:10" ht="30">
      <c r="A78" s="2031"/>
      <c r="B78" s="2017" t="s">
        <v>2390</v>
      </c>
      <c r="C78" s="2023" t="s">
        <v>2391</v>
      </c>
      <c r="D78" s="2026">
        <f t="shared" si="0"/>
        <v>328.86</v>
      </c>
      <c r="E78" s="2027">
        <v>1</v>
      </c>
      <c r="F78" s="2027">
        <f t="shared" si="2"/>
        <v>328.86</v>
      </c>
      <c r="G78" s="1788" t="s">
        <v>2420</v>
      </c>
      <c r="H78" s="2028" t="s">
        <v>355</v>
      </c>
      <c r="I78" s="2032"/>
      <c r="J78" s="2022"/>
    </row>
    <row r="79" spans="1:10" ht="30">
      <c r="A79" s="2031"/>
      <c r="B79" s="2017" t="s">
        <v>2392</v>
      </c>
      <c r="C79" s="2023" t="s">
        <v>2393</v>
      </c>
      <c r="D79" s="2026">
        <f t="shared" si="0"/>
        <v>328.86</v>
      </c>
      <c r="E79" s="2027">
        <v>1</v>
      </c>
      <c r="F79" s="2027">
        <f t="shared" si="2"/>
        <v>328.86</v>
      </c>
      <c r="G79" s="1788" t="s">
        <v>2421</v>
      </c>
      <c r="H79" s="2028" t="s">
        <v>355</v>
      </c>
      <c r="I79" s="2032"/>
      <c r="J79" s="2022"/>
    </row>
    <row r="80" spans="1:10" ht="30">
      <c r="A80" s="2031"/>
      <c r="B80" s="2017" t="s">
        <v>2394</v>
      </c>
      <c r="C80" s="2023" t="s">
        <v>2395</v>
      </c>
      <c r="D80" s="2026">
        <f t="shared" si="0"/>
        <v>328.86</v>
      </c>
      <c r="E80" s="2027">
        <v>1</v>
      </c>
      <c r="F80" s="2027">
        <f t="shared" si="2"/>
        <v>328.86</v>
      </c>
      <c r="G80" s="1788" t="s">
        <v>2422</v>
      </c>
      <c r="H80" s="2028" t="s">
        <v>355</v>
      </c>
      <c r="I80" s="2032"/>
      <c r="J80" s="2022"/>
    </row>
    <row r="81" spans="1:10" ht="30">
      <c r="A81" s="2031"/>
      <c r="B81" s="2017" t="s">
        <v>2396</v>
      </c>
      <c r="C81" s="2023" t="s">
        <v>2502</v>
      </c>
      <c r="D81" s="2026">
        <f t="shared" si="0"/>
        <v>328.86</v>
      </c>
      <c r="E81" s="2027">
        <v>1</v>
      </c>
      <c r="F81" s="2027">
        <f t="shared" si="2"/>
        <v>328.86</v>
      </c>
      <c r="G81" s="1788" t="s">
        <v>2423</v>
      </c>
      <c r="H81" s="2028" t="s">
        <v>355</v>
      </c>
      <c r="I81" s="2032"/>
      <c r="J81" s="2022"/>
    </row>
    <row r="82" spans="1:10" ht="30">
      <c r="A82" s="2031"/>
      <c r="B82" s="2017" t="s">
        <v>2397</v>
      </c>
      <c r="C82" s="2023" t="s">
        <v>2398</v>
      </c>
      <c r="D82" s="2026">
        <f t="shared" si="0"/>
        <v>328.86</v>
      </c>
      <c r="E82" s="2027">
        <v>1</v>
      </c>
      <c r="F82" s="2027">
        <f t="shared" si="2"/>
        <v>328.86</v>
      </c>
      <c r="G82" s="1788" t="s">
        <v>2424</v>
      </c>
      <c r="H82" s="2028" t="s">
        <v>355</v>
      </c>
      <c r="I82" s="2032"/>
      <c r="J82" s="2022"/>
    </row>
    <row r="83" spans="1:10" ht="30">
      <c r="A83" s="2031"/>
      <c r="B83" s="2017" t="s">
        <v>2399</v>
      </c>
      <c r="C83" s="2023" t="s">
        <v>2503</v>
      </c>
      <c r="D83" s="2026">
        <f t="shared" si="0"/>
        <v>328.86</v>
      </c>
      <c r="E83" s="2027">
        <v>1</v>
      </c>
      <c r="F83" s="2027">
        <f t="shared" si="2"/>
        <v>328.86</v>
      </c>
      <c r="G83" s="1788" t="s">
        <v>2425</v>
      </c>
      <c r="H83" s="2028" t="s">
        <v>355</v>
      </c>
      <c r="I83" s="2032"/>
      <c r="J83" s="2022"/>
    </row>
    <row r="84" spans="1:10" ht="30">
      <c r="A84" s="2031"/>
      <c r="B84" s="2017" t="s">
        <v>2400</v>
      </c>
      <c r="C84" s="2023" t="s">
        <v>2504</v>
      </c>
      <c r="D84" s="2026">
        <f t="shared" si="0"/>
        <v>328.86</v>
      </c>
      <c r="E84" s="2027">
        <v>1</v>
      </c>
      <c r="F84" s="2027">
        <f t="shared" si="2"/>
        <v>328.86</v>
      </c>
      <c r="G84" s="1788" t="s">
        <v>2426</v>
      </c>
      <c r="H84" s="2028" t="s">
        <v>355</v>
      </c>
      <c r="I84" s="2032"/>
      <c r="J84" s="2022"/>
    </row>
    <row r="85" spans="1:10" ht="30">
      <c r="A85" s="2016"/>
      <c r="B85" s="2017" t="s">
        <v>2401</v>
      </c>
      <c r="C85" s="2023" t="s">
        <v>2505</v>
      </c>
      <c r="D85" s="1778">
        <f t="shared" si="0"/>
        <v>328.86</v>
      </c>
      <c r="E85" s="513">
        <v>1</v>
      </c>
      <c r="F85" s="513">
        <f t="shared" si="2"/>
        <v>328.86</v>
      </c>
      <c r="G85" s="1788" t="s">
        <v>2427</v>
      </c>
      <c r="H85" s="515" t="s">
        <v>355</v>
      </c>
      <c r="I85" s="2021"/>
      <c r="J85" s="2022"/>
    </row>
    <row r="86" spans="1:10" ht="30">
      <c r="A86" s="2016"/>
      <c r="B86" s="2017" t="s">
        <v>2402</v>
      </c>
      <c r="C86" s="2023" t="s">
        <v>2506</v>
      </c>
      <c r="D86" s="1778">
        <f t="shared" si="0"/>
        <v>328.86</v>
      </c>
      <c r="E86" s="513">
        <v>1</v>
      </c>
      <c r="F86" s="513">
        <f t="shared" si="2"/>
        <v>328.86</v>
      </c>
      <c r="G86" s="1788" t="s">
        <v>2428</v>
      </c>
      <c r="H86" s="515" t="s">
        <v>355</v>
      </c>
      <c r="I86" s="2021"/>
      <c r="J86" s="2022"/>
    </row>
    <row r="87" spans="1:10" ht="30">
      <c r="A87" s="2016"/>
      <c r="B87" s="2017" t="s">
        <v>2403</v>
      </c>
      <c r="C87" s="2023" t="s">
        <v>2507</v>
      </c>
      <c r="D87" s="1778">
        <f t="shared" si="0"/>
        <v>328.86</v>
      </c>
      <c r="E87" s="513">
        <v>1</v>
      </c>
      <c r="F87" s="513">
        <f t="shared" si="2"/>
        <v>328.86</v>
      </c>
      <c r="G87" s="1788" t="s">
        <v>2429</v>
      </c>
      <c r="H87" s="515" t="s">
        <v>355</v>
      </c>
      <c r="I87" s="2021"/>
      <c r="J87" s="2022"/>
    </row>
    <row r="88" spans="1:10" ht="30">
      <c r="A88" s="2016"/>
      <c r="B88" s="2017" t="s">
        <v>2404</v>
      </c>
      <c r="C88" s="2023" t="s">
        <v>2508</v>
      </c>
      <c r="D88" s="1778">
        <f t="shared" si="0"/>
        <v>328.86</v>
      </c>
      <c r="E88" s="513">
        <v>1</v>
      </c>
      <c r="F88" s="513">
        <f t="shared" si="2"/>
        <v>328.86</v>
      </c>
      <c r="G88" s="1788" t="s">
        <v>2430</v>
      </c>
      <c r="H88" s="515" t="s">
        <v>355</v>
      </c>
      <c r="I88" s="2021"/>
      <c r="J88" s="2022"/>
    </row>
    <row r="89" spans="1:10" ht="30">
      <c r="A89" s="2016"/>
      <c r="B89" s="2017" t="s">
        <v>2405</v>
      </c>
      <c r="C89" s="2023" t="s">
        <v>2406</v>
      </c>
      <c r="D89" s="1778">
        <f t="shared" si="0"/>
        <v>328.86</v>
      </c>
      <c r="E89" s="513">
        <v>1</v>
      </c>
      <c r="F89" s="513">
        <f t="shared" si="2"/>
        <v>328.86</v>
      </c>
      <c r="G89" s="1788" t="s">
        <v>2431</v>
      </c>
      <c r="H89" s="515" t="s">
        <v>355</v>
      </c>
      <c r="I89" s="2021"/>
      <c r="J89" s="2022"/>
    </row>
    <row r="90" spans="1:10" ht="39" customHeight="1">
      <c r="A90" s="2016"/>
      <c r="B90" s="2017" t="s">
        <v>2407</v>
      </c>
      <c r="C90" s="2023" t="s">
        <v>2529</v>
      </c>
      <c r="D90" s="1778">
        <f t="shared" si="0"/>
        <v>328.86</v>
      </c>
      <c r="E90" s="513">
        <v>1</v>
      </c>
      <c r="F90" s="513">
        <f t="shared" si="2"/>
        <v>328.86</v>
      </c>
      <c r="G90" s="1788" t="s">
        <v>2432</v>
      </c>
      <c r="H90" s="515" t="s">
        <v>355</v>
      </c>
      <c r="I90" s="2021"/>
      <c r="J90" s="2022"/>
    </row>
    <row r="91" spans="1:10" ht="35.25" customHeight="1">
      <c r="A91" s="2016"/>
      <c r="B91" s="2017" t="s">
        <v>2408</v>
      </c>
      <c r="C91" s="2023" t="s">
        <v>2530</v>
      </c>
      <c r="D91" s="1778">
        <f t="shared" si="0"/>
        <v>328.86</v>
      </c>
      <c r="E91" s="513">
        <v>1</v>
      </c>
      <c r="F91" s="513">
        <f t="shared" si="2"/>
        <v>328.86</v>
      </c>
      <c r="G91" s="1788" t="s">
        <v>2433</v>
      </c>
      <c r="H91" s="515" t="s">
        <v>355</v>
      </c>
      <c r="I91" s="2021"/>
      <c r="J91" s="2022"/>
    </row>
    <row r="92" spans="1:10" ht="36.75" customHeight="1">
      <c r="A92" s="2016"/>
      <c r="B92" s="2017" t="s">
        <v>2409</v>
      </c>
      <c r="C92" s="2023" t="s">
        <v>2531</v>
      </c>
      <c r="D92" s="1778">
        <f t="shared" si="0"/>
        <v>328.86</v>
      </c>
      <c r="E92" s="513">
        <v>1</v>
      </c>
      <c r="F92" s="513">
        <f t="shared" si="2"/>
        <v>328.86</v>
      </c>
      <c r="G92" s="1788" t="s">
        <v>2434</v>
      </c>
      <c r="H92" s="515" t="s">
        <v>355</v>
      </c>
      <c r="I92" s="2021"/>
      <c r="J92" s="2022"/>
    </row>
    <row r="93" spans="1:10" ht="30">
      <c r="A93" s="2016"/>
      <c r="B93" s="2017">
        <v>310188</v>
      </c>
      <c r="C93" s="2023" t="s">
        <v>2410</v>
      </c>
      <c r="D93" s="1778">
        <f t="shared" si="0"/>
        <v>328.86</v>
      </c>
      <c r="E93" s="513">
        <v>1</v>
      </c>
      <c r="F93" s="513">
        <f t="shared" si="2"/>
        <v>328.86</v>
      </c>
      <c r="G93" s="1788" t="s">
        <v>2435</v>
      </c>
      <c r="H93" s="515" t="s">
        <v>355</v>
      </c>
      <c r="I93" s="2021"/>
      <c r="J93" s="2022"/>
    </row>
    <row r="94" spans="1:10" ht="30">
      <c r="A94" s="2016"/>
      <c r="B94" s="2017">
        <v>310192</v>
      </c>
      <c r="C94" s="2023" t="s">
        <v>2509</v>
      </c>
      <c r="D94" s="1778">
        <f t="shared" si="0"/>
        <v>328.86</v>
      </c>
      <c r="E94" s="513">
        <v>1</v>
      </c>
      <c r="F94" s="513">
        <f t="shared" si="2"/>
        <v>328.86</v>
      </c>
      <c r="G94" s="1788" t="s">
        <v>2436</v>
      </c>
      <c r="H94" s="515" t="s">
        <v>355</v>
      </c>
      <c r="I94" s="2021"/>
      <c r="J94" s="2022"/>
    </row>
    <row r="95" spans="1:10" ht="30">
      <c r="A95" s="2016"/>
      <c r="B95" s="2017">
        <v>310535</v>
      </c>
      <c r="C95" s="2023" t="s">
        <v>2510</v>
      </c>
      <c r="D95" s="1778">
        <f t="shared" si="0"/>
        <v>328.86</v>
      </c>
      <c r="E95" s="513">
        <v>1</v>
      </c>
      <c r="F95" s="513">
        <f t="shared" si="2"/>
        <v>328.86</v>
      </c>
      <c r="G95" s="1788" t="s">
        <v>2437</v>
      </c>
      <c r="H95" s="515" t="s">
        <v>355</v>
      </c>
      <c r="I95" s="2021"/>
      <c r="J95" s="2022"/>
    </row>
    <row r="96" spans="1:10" ht="42" customHeight="1">
      <c r="A96" s="1765" t="s">
        <v>2039</v>
      </c>
      <c r="B96" s="1787"/>
      <c r="C96" s="1540" t="str">
        <f>'6. Пров закупівлі'!B77</f>
        <v>Технічне переоснащення ТП 10/0,4 кВ з заміною тр-ів на ТМГ 100 кВА з розподільною шафою</v>
      </c>
      <c r="D96" s="1778">
        <f>'6. Пров закупівлі'!F77</f>
        <v>342.78</v>
      </c>
      <c r="E96" s="513">
        <f>SUM(E97:E110)</f>
        <v>14</v>
      </c>
      <c r="F96" s="513">
        <f>SUM(F97:F110)</f>
        <v>4798.9199999999983</v>
      </c>
      <c r="G96" s="1788" t="s">
        <v>2353</v>
      </c>
      <c r="H96" s="515" t="s">
        <v>355</v>
      </c>
      <c r="I96" s="530"/>
      <c r="J96" s="531"/>
    </row>
    <row r="97" spans="1:10" ht="30">
      <c r="A97" s="1765"/>
      <c r="B97" s="1789" t="s">
        <v>2243</v>
      </c>
      <c r="C97" s="1790" t="s">
        <v>2511</v>
      </c>
      <c r="D97" s="1778">
        <f>$D$96</f>
        <v>342.78</v>
      </c>
      <c r="E97" s="513">
        <v>1</v>
      </c>
      <c r="F97" s="513">
        <f>D97*E97</f>
        <v>342.78</v>
      </c>
      <c r="G97" s="1788" t="s">
        <v>2353</v>
      </c>
      <c r="H97" s="515" t="s">
        <v>355</v>
      </c>
      <c r="I97" s="530"/>
      <c r="J97" s="531"/>
    </row>
    <row r="98" spans="1:10" ht="30">
      <c r="A98" s="1765"/>
      <c r="B98" s="1789" t="s">
        <v>2244</v>
      </c>
      <c r="C98" s="1791" t="s">
        <v>2245</v>
      </c>
      <c r="D98" s="1778">
        <f t="shared" ref="D98:D110" si="3">$D$96</f>
        <v>342.78</v>
      </c>
      <c r="E98" s="513">
        <v>1</v>
      </c>
      <c r="F98" s="513">
        <f t="shared" ref="F98:F110" si="4">D98*E98</f>
        <v>342.78</v>
      </c>
      <c r="G98" s="1788" t="s">
        <v>2353</v>
      </c>
      <c r="H98" s="515" t="s">
        <v>355</v>
      </c>
      <c r="I98" s="530"/>
      <c r="J98" s="531"/>
    </row>
    <row r="99" spans="1:10" ht="30">
      <c r="A99" s="1765"/>
      <c r="B99" s="1789" t="s">
        <v>2246</v>
      </c>
      <c r="C99" s="1791" t="s">
        <v>2512</v>
      </c>
      <c r="D99" s="1778">
        <f t="shared" si="3"/>
        <v>342.78</v>
      </c>
      <c r="E99" s="513">
        <v>1</v>
      </c>
      <c r="F99" s="513">
        <f t="shared" si="4"/>
        <v>342.78</v>
      </c>
      <c r="G99" s="1788" t="s">
        <v>2353</v>
      </c>
      <c r="H99" s="515" t="s">
        <v>355</v>
      </c>
      <c r="I99" s="530"/>
      <c r="J99" s="531"/>
    </row>
    <row r="100" spans="1:10" ht="30">
      <c r="A100" s="1765"/>
      <c r="B100" s="1789" t="s">
        <v>2247</v>
      </c>
      <c r="C100" s="1790" t="s">
        <v>2513</v>
      </c>
      <c r="D100" s="1778">
        <f t="shared" si="3"/>
        <v>342.78</v>
      </c>
      <c r="E100" s="513">
        <v>1</v>
      </c>
      <c r="F100" s="513">
        <f t="shared" si="4"/>
        <v>342.78</v>
      </c>
      <c r="G100" s="1788" t="s">
        <v>2353</v>
      </c>
      <c r="H100" s="515" t="s">
        <v>355</v>
      </c>
      <c r="I100" s="530"/>
      <c r="J100" s="531"/>
    </row>
    <row r="101" spans="1:10" ht="30">
      <c r="A101" s="1765"/>
      <c r="B101" s="1789" t="s">
        <v>2248</v>
      </c>
      <c r="C101" s="1790" t="s">
        <v>2514</v>
      </c>
      <c r="D101" s="1778">
        <f t="shared" si="3"/>
        <v>342.78</v>
      </c>
      <c r="E101" s="513">
        <v>1</v>
      </c>
      <c r="F101" s="513">
        <f t="shared" si="4"/>
        <v>342.78</v>
      </c>
      <c r="G101" s="1788" t="s">
        <v>2353</v>
      </c>
      <c r="H101" s="515" t="s">
        <v>355</v>
      </c>
      <c r="I101" s="530"/>
      <c r="J101" s="531"/>
    </row>
    <row r="102" spans="1:10" ht="30">
      <c r="A102" s="1765"/>
      <c r="B102" s="1789" t="s">
        <v>2249</v>
      </c>
      <c r="C102" s="1790" t="s">
        <v>2515</v>
      </c>
      <c r="D102" s="1778">
        <f t="shared" si="3"/>
        <v>342.78</v>
      </c>
      <c r="E102" s="513">
        <v>1</v>
      </c>
      <c r="F102" s="513">
        <f t="shared" si="4"/>
        <v>342.78</v>
      </c>
      <c r="G102" s="1788" t="s">
        <v>2353</v>
      </c>
      <c r="H102" s="515" t="s">
        <v>355</v>
      </c>
      <c r="I102" s="530"/>
      <c r="J102" s="531"/>
    </row>
    <row r="103" spans="1:10" ht="30">
      <c r="A103" s="1765"/>
      <c r="B103" s="1789" t="s">
        <v>2250</v>
      </c>
      <c r="C103" s="1791" t="s">
        <v>2516</v>
      </c>
      <c r="D103" s="1778">
        <f t="shared" si="3"/>
        <v>342.78</v>
      </c>
      <c r="E103" s="513">
        <v>1</v>
      </c>
      <c r="F103" s="513">
        <f t="shared" si="4"/>
        <v>342.78</v>
      </c>
      <c r="G103" s="1788" t="s">
        <v>2353</v>
      </c>
      <c r="H103" s="515" t="s">
        <v>355</v>
      </c>
      <c r="I103" s="530"/>
      <c r="J103" s="531"/>
    </row>
    <row r="104" spans="1:10" ht="30">
      <c r="A104" s="1765"/>
      <c r="B104" s="1789" t="s">
        <v>2251</v>
      </c>
      <c r="C104" s="1791" t="s">
        <v>2517</v>
      </c>
      <c r="D104" s="1778">
        <f t="shared" si="3"/>
        <v>342.78</v>
      </c>
      <c r="E104" s="513">
        <v>1</v>
      </c>
      <c r="F104" s="513">
        <f t="shared" si="4"/>
        <v>342.78</v>
      </c>
      <c r="G104" s="1788" t="s">
        <v>2353</v>
      </c>
      <c r="H104" s="515" t="s">
        <v>355</v>
      </c>
      <c r="I104" s="530"/>
      <c r="J104" s="531"/>
    </row>
    <row r="105" spans="1:10" ht="30">
      <c r="A105" s="1765"/>
      <c r="B105" s="1789" t="s">
        <v>2252</v>
      </c>
      <c r="C105" s="1791" t="s">
        <v>2253</v>
      </c>
      <c r="D105" s="1778">
        <f t="shared" si="3"/>
        <v>342.78</v>
      </c>
      <c r="E105" s="513">
        <v>1</v>
      </c>
      <c r="F105" s="513">
        <f t="shared" si="4"/>
        <v>342.78</v>
      </c>
      <c r="G105" s="1788" t="s">
        <v>2353</v>
      </c>
      <c r="H105" s="515" t="s">
        <v>355</v>
      </c>
      <c r="I105" s="530"/>
      <c r="J105" s="531"/>
    </row>
    <row r="106" spans="1:10" ht="30">
      <c r="A106" s="2016"/>
      <c r="B106" s="2017" t="s">
        <v>2455</v>
      </c>
      <c r="C106" s="2034" t="s">
        <v>2456</v>
      </c>
      <c r="D106" s="1778">
        <f t="shared" si="3"/>
        <v>342.78</v>
      </c>
      <c r="E106" s="513">
        <v>1</v>
      </c>
      <c r="F106" s="513">
        <f t="shared" ref="F106" si="5">D106*E106</f>
        <v>342.78</v>
      </c>
      <c r="G106" s="1788" t="s">
        <v>2411</v>
      </c>
      <c r="H106" s="515" t="s">
        <v>355</v>
      </c>
      <c r="I106" s="2021"/>
      <c r="J106" s="2022"/>
    </row>
    <row r="107" spans="1:10" ht="30">
      <c r="A107" s="2016"/>
      <c r="B107" s="2017">
        <v>310567</v>
      </c>
      <c r="C107" s="2034" t="s">
        <v>2518</v>
      </c>
      <c r="D107" s="1778">
        <f t="shared" si="3"/>
        <v>342.78</v>
      </c>
      <c r="E107" s="2018">
        <v>1</v>
      </c>
      <c r="F107" s="513">
        <f t="shared" si="4"/>
        <v>342.78</v>
      </c>
      <c r="G107" s="2019" t="s">
        <v>2438</v>
      </c>
      <c r="H107" s="2020" t="s">
        <v>355</v>
      </c>
      <c r="I107" s="2021"/>
      <c r="J107" s="2022"/>
    </row>
    <row r="108" spans="1:10" ht="30">
      <c r="A108" s="2016"/>
      <c r="B108" s="2017">
        <v>310237</v>
      </c>
      <c r="C108" s="2034" t="s">
        <v>2519</v>
      </c>
      <c r="D108" s="1778">
        <f t="shared" si="3"/>
        <v>342.78</v>
      </c>
      <c r="E108" s="2018">
        <v>1</v>
      </c>
      <c r="F108" s="513">
        <f t="shared" si="4"/>
        <v>342.78</v>
      </c>
      <c r="G108" s="2019" t="s">
        <v>2438</v>
      </c>
      <c r="H108" s="2020" t="s">
        <v>355</v>
      </c>
      <c r="I108" s="2021"/>
      <c r="J108" s="2022"/>
    </row>
    <row r="109" spans="1:10" ht="30">
      <c r="A109" s="2016"/>
      <c r="B109" s="2017">
        <v>310513</v>
      </c>
      <c r="C109" s="2034" t="s">
        <v>2439</v>
      </c>
      <c r="D109" s="1778">
        <f t="shared" si="3"/>
        <v>342.78</v>
      </c>
      <c r="E109" s="2018">
        <v>1</v>
      </c>
      <c r="F109" s="513">
        <f t="shared" si="4"/>
        <v>342.78</v>
      </c>
      <c r="G109" s="2019" t="s">
        <v>2438</v>
      </c>
      <c r="H109" s="2020" t="s">
        <v>355</v>
      </c>
      <c r="I109" s="2021"/>
      <c r="J109" s="2022"/>
    </row>
    <row r="110" spans="1:10" ht="30">
      <c r="A110" s="1765"/>
      <c r="B110" s="1789">
        <v>310094</v>
      </c>
      <c r="C110" s="1790" t="s">
        <v>2520</v>
      </c>
      <c r="D110" s="1778">
        <f t="shared" si="3"/>
        <v>342.78</v>
      </c>
      <c r="E110" s="513">
        <v>1</v>
      </c>
      <c r="F110" s="513">
        <f t="shared" si="4"/>
        <v>342.78</v>
      </c>
      <c r="G110" s="1788" t="s">
        <v>2438</v>
      </c>
      <c r="H110" s="515" t="s">
        <v>355</v>
      </c>
      <c r="I110" s="530"/>
      <c r="J110" s="531"/>
    </row>
    <row r="111" spans="1:10" ht="43.5" customHeight="1">
      <c r="A111" s="1765" t="s">
        <v>2040</v>
      </c>
      <c r="B111" s="1787"/>
      <c r="C111" s="1540" t="str">
        <f>'6. Пров закупівлі'!B78</f>
        <v>Технічне переоснащення ТП 10/0,4 кВ з заміною тр-ів на ТМГ 160 кВА з розподільною шафою</v>
      </c>
      <c r="D111" s="1778">
        <f>'6. Пров закупівлі'!F78</f>
        <v>371.03</v>
      </c>
      <c r="E111" s="513">
        <f>SUM(E112:E119)</f>
        <v>8</v>
      </c>
      <c r="F111" s="513">
        <f>SUM(F112:F119)</f>
        <v>2968.24</v>
      </c>
      <c r="G111" s="1760" t="s">
        <v>2353</v>
      </c>
      <c r="H111" s="515" t="s">
        <v>355</v>
      </c>
      <c r="I111" s="530"/>
      <c r="J111" s="531"/>
    </row>
    <row r="112" spans="1:10" ht="30">
      <c r="A112" s="1765"/>
      <c r="B112" s="1789" t="s">
        <v>2254</v>
      </c>
      <c r="C112" s="532" t="s">
        <v>2521</v>
      </c>
      <c r="D112" s="1778">
        <f>$D$111</f>
        <v>371.03</v>
      </c>
      <c r="E112" s="513">
        <v>1</v>
      </c>
      <c r="F112" s="513">
        <f>D112*E112</f>
        <v>371.03</v>
      </c>
      <c r="G112" s="1760" t="s">
        <v>2353</v>
      </c>
      <c r="H112" s="515" t="s">
        <v>355</v>
      </c>
      <c r="I112" s="530"/>
      <c r="J112" s="531"/>
    </row>
    <row r="113" spans="1:10" ht="30">
      <c r="A113" s="1765"/>
      <c r="B113" s="1789" t="s">
        <v>2255</v>
      </c>
      <c r="C113" s="532" t="s">
        <v>2522</v>
      </c>
      <c r="D113" s="1778">
        <f t="shared" ref="D113:D119" si="6">$D$111</f>
        <v>371.03</v>
      </c>
      <c r="E113" s="513">
        <v>1</v>
      </c>
      <c r="F113" s="513">
        <f t="shared" ref="F113:F119" si="7">D113*E113</f>
        <v>371.03</v>
      </c>
      <c r="G113" s="1760" t="s">
        <v>2353</v>
      </c>
      <c r="H113" s="515" t="s">
        <v>355</v>
      </c>
      <c r="I113" s="530"/>
      <c r="J113" s="531"/>
    </row>
    <row r="114" spans="1:10" ht="30">
      <c r="A114" s="1765"/>
      <c r="B114" s="1789" t="s">
        <v>2256</v>
      </c>
      <c r="C114" s="532" t="s">
        <v>2523</v>
      </c>
      <c r="D114" s="1778">
        <f t="shared" si="6"/>
        <v>371.03</v>
      </c>
      <c r="E114" s="513">
        <v>1</v>
      </c>
      <c r="F114" s="513">
        <f t="shared" si="7"/>
        <v>371.03</v>
      </c>
      <c r="G114" s="1760" t="s">
        <v>2353</v>
      </c>
      <c r="H114" s="515" t="s">
        <v>355</v>
      </c>
      <c r="I114" s="530"/>
      <c r="J114" s="531"/>
    </row>
    <row r="115" spans="1:10" ht="30">
      <c r="A115" s="1765"/>
      <c r="B115" s="1789" t="s">
        <v>2257</v>
      </c>
      <c r="C115" s="532" t="s">
        <v>2524</v>
      </c>
      <c r="D115" s="1778">
        <f t="shared" si="6"/>
        <v>371.03</v>
      </c>
      <c r="E115" s="513">
        <v>1</v>
      </c>
      <c r="F115" s="513">
        <f t="shared" si="7"/>
        <v>371.03</v>
      </c>
      <c r="G115" s="1760" t="s">
        <v>2353</v>
      </c>
      <c r="H115" s="515" t="s">
        <v>355</v>
      </c>
      <c r="I115" s="530"/>
      <c r="J115" s="531"/>
    </row>
    <row r="116" spans="1:10" ht="30">
      <c r="A116" s="1765"/>
      <c r="B116" s="1789" t="s">
        <v>2258</v>
      </c>
      <c r="C116" s="532" t="s">
        <v>2525</v>
      </c>
      <c r="D116" s="1778">
        <f t="shared" si="6"/>
        <v>371.03</v>
      </c>
      <c r="E116" s="513">
        <v>1</v>
      </c>
      <c r="F116" s="513">
        <f t="shared" si="7"/>
        <v>371.03</v>
      </c>
      <c r="G116" s="1760" t="s">
        <v>2353</v>
      </c>
      <c r="H116" s="515" t="s">
        <v>355</v>
      </c>
      <c r="I116" s="530"/>
      <c r="J116" s="531"/>
    </row>
    <row r="117" spans="1:10" ht="30">
      <c r="A117" s="1765"/>
      <c r="B117" s="1789" t="s">
        <v>2259</v>
      </c>
      <c r="C117" s="532" t="s">
        <v>2526</v>
      </c>
      <c r="D117" s="1778">
        <f t="shared" si="6"/>
        <v>371.03</v>
      </c>
      <c r="E117" s="513">
        <v>1</v>
      </c>
      <c r="F117" s="513">
        <f t="shared" si="7"/>
        <v>371.03</v>
      </c>
      <c r="G117" s="1760" t="s">
        <v>2353</v>
      </c>
      <c r="H117" s="515" t="s">
        <v>355</v>
      </c>
      <c r="I117" s="530"/>
      <c r="J117" s="531"/>
    </row>
    <row r="118" spans="1:10" ht="30">
      <c r="A118" s="1765"/>
      <c r="B118" s="1789" t="s">
        <v>2260</v>
      </c>
      <c r="C118" s="532" t="s">
        <v>2527</v>
      </c>
      <c r="D118" s="1778">
        <f t="shared" si="6"/>
        <v>371.03</v>
      </c>
      <c r="E118" s="513">
        <v>1</v>
      </c>
      <c r="F118" s="513">
        <f t="shared" si="7"/>
        <v>371.03</v>
      </c>
      <c r="G118" s="1760" t="s">
        <v>2353</v>
      </c>
      <c r="H118" s="515" t="s">
        <v>355</v>
      </c>
      <c r="I118" s="530"/>
      <c r="J118" s="531"/>
    </row>
    <row r="119" spans="1:10" ht="30">
      <c r="A119" s="1765"/>
      <c r="B119" s="1789" t="s">
        <v>2261</v>
      </c>
      <c r="C119" s="532" t="s">
        <v>2528</v>
      </c>
      <c r="D119" s="1778">
        <f t="shared" si="6"/>
        <v>371.03</v>
      </c>
      <c r="E119" s="513">
        <v>1</v>
      </c>
      <c r="F119" s="513">
        <f t="shared" si="7"/>
        <v>371.03</v>
      </c>
      <c r="G119" s="1760" t="s">
        <v>2353</v>
      </c>
      <c r="H119" s="515" t="s">
        <v>355</v>
      </c>
      <c r="I119" s="530"/>
      <c r="J119" s="531"/>
    </row>
    <row r="120" spans="1:10" ht="42" customHeight="1">
      <c r="A120" s="1765" t="s">
        <v>2167</v>
      </c>
      <c r="B120" s="1787"/>
      <c r="C120" s="1540" t="str">
        <f>'6. Пров закупівлі'!B79</f>
        <v>Технічне переоснащення ТП 10/0,4 кВ з заміною тр-ів на ТМГ 250 кВА з розподільною шафою</v>
      </c>
      <c r="D120" s="1778">
        <f>'6. Пров закупівлі'!F79</f>
        <v>398.85</v>
      </c>
      <c r="E120" s="513">
        <f>SUM(E121)</f>
        <v>1</v>
      </c>
      <c r="F120" s="513">
        <f>SUM(F121)</f>
        <v>398.85</v>
      </c>
      <c r="G120" s="1760" t="s">
        <v>2353</v>
      </c>
      <c r="H120" s="515" t="s">
        <v>355</v>
      </c>
      <c r="I120" s="530"/>
      <c r="J120" s="531"/>
    </row>
    <row r="121" spans="1:10" ht="33.75" customHeight="1">
      <c r="A121" s="1765"/>
      <c r="B121" s="1789" t="s">
        <v>2262</v>
      </c>
      <c r="C121" s="1792" t="s">
        <v>2263</v>
      </c>
      <c r="D121" s="1778">
        <f>D120</f>
        <v>398.85</v>
      </c>
      <c r="E121" s="513">
        <v>1</v>
      </c>
      <c r="F121" s="513">
        <f>D121*E121</f>
        <v>398.85</v>
      </c>
      <c r="G121" s="1760" t="s">
        <v>2353</v>
      </c>
      <c r="H121" s="515" t="s">
        <v>355</v>
      </c>
      <c r="I121" s="530"/>
      <c r="J121" s="531"/>
    </row>
    <row r="122" spans="1:10">
      <c r="A122" s="1781" t="s">
        <v>10</v>
      </c>
      <c r="B122" s="506"/>
      <c r="C122" s="529" t="s">
        <v>750</v>
      </c>
      <c r="D122" s="1778"/>
      <c r="E122" s="513"/>
      <c r="F122" s="513"/>
      <c r="G122" s="1761"/>
      <c r="H122" s="513"/>
      <c r="I122" s="530"/>
      <c r="J122" s="531"/>
    </row>
    <row r="123" spans="1:10">
      <c r="A123" s="1782"/>
      <c r="B123" s="506"/>
      <c r="C123" s="512" t="s">
        <v>861</v>
      </c>
      <c r="D123" s="1778"/>
      <c r="E123" s="513"/>
      <c r="F123" s="509">
        <f>SUM(F124:F131)</f>
        <v>1168.79</v>
      </c>
      <c r="G123" s="1761"/>
      <c r="H123" s="513"/>
      <c r="I123" s="530"/>
      <c r="J123" s="531"/>
    </row>
    <row r="124" spans="1:10" ht="35.25" hidden="1" customHeight="1">
      <c r="A124" s="1782" t="s">
        <v>766</v>
      </c>
      <c r="B124" s="315">
        <v>526</v>
      </c>
      <c r="C124" s="512" t="str">
        <f>'6. Пров закупівлі'!B84</f>
        <v>Проектні роботи з технічного переоснащення ПС 110/10 кВ "М. Комбінат" в м. Прилуки, Чернігівської області (2 черга)</v>
      </c>
      <c r="D124" s="1778">
        <f>'6. Пров закупівлі'!F84</f>
        <v>0</v>
      </c>
      <c r="E124" s="513">
        <f>'6. Пров закупівлі'!G84</f>
        <v>0</v>
      </c>
      <c r="F124" s="513">
        <f>'6. Пров закупівлі'!H84</f>
        <v>0</v>
      </c>
      <c r="G124" s="1761"/>
      <c r="H124" s="515" t="s">
        <v>355</v>
      </c>
      <c r="I124" s="530"/>
      <c r="J124" s="531"/>
    </row>
    <row r="125" spans="1:10" ht="45">
      <c r="A125" s="1782" t="s">
        <v>766</v>
      </c>
      <c r="B125" s="315">
        <v>1387</v>
      </c>
      <c r="C125" s="512" t="str">
        <f>'6. Пров закупівлі'!B85</f>
        <v>Проектні роботи з технічного переоснащення ПС 35/10 кВ "Яблунівка" в с. Яблунівка, Прилуцького району,  Чернігівської області (1 черга)</v>
      </c>
      <c r="D125" s="1778">
        <f>'6. Пров закупівлі'!F85</f>
        <v>330.96</v>
      </c>
      <c r="E125" s="513">
        <f>'6. Пров закупівлі'!G85</f>
        <v>1</v>
      </c>
      <c r="F125" s="513">
        <f>'6. Пров закупівлі'!H85</f>
        <v>330.96</v>
      </c>
      <c r="G125" s="1761"/>
      <c r="H125" s="515" t="s">
        <v>355</v>
      </c>
      <c r="I125" s="530"/>
      <c r="J125" s="531"/>
    </row>
    <row r="126" spans="1:10" ht="31.5" customHeight="1">
      <c r="A126" s="1782" t="s">
        <v>887</v>
      </c>
      <c r="B126" s="506" t="s">
        <v>2175</v>
      </c>
      <c r="C126" s="512" t="str">
        <f>'6. Пров закупівлі'!B86</f>
        <v>Проектні роботи з реконструкції ПЛ 04 кВ КТП 68 Л-1, Л-2, Л-3 в с.Олбин, Козелецького району, Чернігівської області</v>
      </c>
      <c r="D126" s="1778">
        <f>'6. Пров закупівлі'!F86</f>
        <v>96.958083832335319</v>
      </c>
      <c r="E126" s="513">
        <f>'6. Пров закупівлі'!G86</f>
        <v>3.34</v>
      </c>
      <c r="F126" s="513">
        <f>'6. Пров закупівлі'!H86</f>
        <v>323.83999999999997</v>
      </c>
      <c r="G126" s="1761"/>
      <c r="H126" s="515" t="s">
        <v>355</v>
      </c>
      <c r="I126" s="530"/>
      <c r="J126" s="531"/>
    </row>
    <row r="127" spans="1:10" ht="33" customHeight="1">
      <c r="A127" s="1782" t="s">
        <v>767</v>
      </c>
      <c r="B127" s="506" t="s">
        <v>2176</v>
      </c>
      <c r="C127" s="512" t="str">
        <f>'6. Пров закупівлі'!B87</f>
        <v>Проектні роботи з реконструкції ПЛ 04 кВ КТП 69 Л-1, Л-2, Л-3 в с.Олбин, Козелецького району, Чернігівської області</v>
      </c>
      <c r="D127" s="1778">
        <f>'6. Пров закупівлі'!F87</f>
        <v>78.77481840193704</v>
      </c>
      <c r="E127" s="513">
        <f>'6. Пров закупівлі'!G87</f>
        <v>4.13</v>
      </c>
      <c r="F127" s="513">
        <f>'6. Пров закупівлі'!H87</f>
        <v>325.33999999999997</v>
      </c>
      <c r="G127" s="1761"/>
      <c r="H127" s="515" t="s">
        <v>355</v>
      </c>
      <c r="I127" s="530"/>
      <c r="J127" s="531"/>
    </row>
    <row r="128" spans="1:10" ht="30" customHeight="1">
      <c r="A128" s="1782" t="s">
        <v>768</v>
      </c>
      <c r="B128" s="506" t="s">
        <v>2177</v>
      </c>
      <c r="C128" s="512" t="str">
        <f>'6. Пров закупівлі'!B88</f>
        <v>Проектні роботи з реконструкції ПЛ 04 кВ КТП 371 Л-1, Л-2 в с.Олбин, Козелецького району, Чернігівської області</v>
      </c>
      <c r="D128" s="1778">
        <f>'6. Пров закупівлі'!F88</f>
        <v>87.096029547553101</v>
      </c>
      <c r="E128" s="513">
        <f>'6. Пров закупівлі'!G88</f>
        <v>2.1659999999999999</v>
      </c>
      <c r="F128" s="513">
        <f>'6. Пров закупівлі'!H88</f>
        <v>188.65</v>
      </c>
      <c r="G128" s="1761"/>
      <c r="H128" s="515" t="s">
        <v>355</v>
      </c>
      <c r="I128" s="530"/>
      <c r="J128" s="531"/>
    </row>
    <row r="129" spans="1:10" hidden="1">
      <c r="A129" s="1782" t="s">
        <v>2015</v>
      </c>
      <c r="B129" s="1787"/>
      <c r="C129" s="512">
        <f>'6. Пров закупівлі'!B89</f>
        <v>0</v>
      </c>
      <c r="D129" s="1778">
        <f>'6. Пров закупівлі'!F89</f>
        <v>0</v>
      </c>
      <c r="E129" s="513">
        <f>'6. Пров закупівлі'!G89</f>
        <v>0</v>
      </c>
      <c r="F129" s="513">
        <f>'6. Пров закупівлі'!H89</f>
        <v>0</v>
      </c>
      <c r="G129" s="1761"/>
      <c r="H129" s="515" t="s">
        <v>355</v>
      </c>
      <c r="I129" s="530"/>
      <c r="J129" s="531"/>
    </row>
    <row r="130" spans="1:10" ht="47.25" hidden="1" customHeight="1">
      <c r="A130" s="1782" t="s">
        <v>2016</v>
      </c>
      <c r="B130" s="506" t="s">
        <v>2352</v>
      </c>
      <c r="C130" s="512">
        <f>'6. Пров закупівлі'!B90</f>
        <v>0</v>
      </c>
      <c r="D130" s="1778">
        <f>'6. Пров закупівлі'!F90</f>
        <v>0</v>
      </c>
      <c r="E130" s="513">
        <f>'6. Пров закупівлі'!G90</f>
        <v>0</v>
      </c>
      <c r="F130" s="513">
        <f>'6. Пров закупівлі'!H90</f>
        <v>0</v>
      </c>
      <c r="G130" s="1761"/>
      <c r="H130" s="515" t="s">
        <v>355</v>
      </c>
      <c r="I130" s="530"/>
      <c r="J130" s="531"/>
    </row>
    <row r="131" spans="1:10" ht="27" hidden="1" customHeight="1">
      <c r="A131" s="1782" t="s">
        <v>2349</v>
      </c>
      <c r="B131" s="506" t="s">
        <v>2351</v>
      </c>
      <c r="C131" s="512">
        <f>'6. Пров закупівлі'!B91</f>
        <v>0</v>
      </c>
      <c r="D131" s="1778">
        <f>'6. Пров закупівлі'!F91</f>
        <v>0</v>
      </c>
      <c r="E131" s="513">
        <f>'6. Пров закупівлі'!G91</f>
        <v>0</v>
      </c>
      <c r="F131" s="513">
        <f>'6. Пров закупівлі'!H91</f>
        <v>0</v>
      </c>
      <c r="G131" s="1761"/>
      <c r="H131" s="515" t="s">
        <v>355</v>
      </c>
      <c r="I131" s="530"/>
      <c r="J131" s="531"/>
    </row>
    <row r="132" spans="1:10">
      <c r="A132" s="1782"/>
      <c r="B132" s="1793" t="s">
        <v>859</v>
      </c>
      <c r="C132" s="1794"/>
      <c r="D132" s="1778"/>
      <c r="E132" s="513"/>
      <c r="F132" s="509">
        <f>F123+F40+F33+F27+F17</f>
        <v>100893.91800000001</v>
      </c>
      <c r="G132" s="1761"/>
      <c r="H132" s="513"/>
      <c r="I132" s="530"/>
      <c r="J132" s="531"/>
    </row>
    <row r="133" spans="1:10">
      <c r="A133" s="1764" t="s">
        <v>244</v>
      </c>
      <c r="B133" s="1764"/>
      <c r="C133" s="1795"/>
      <c r="D133" s="1764"/>
      <c r="E133" s="1764"/>
      <c r="F133" s="1764"/>
      <c r="G133" s="1764"/>
      <c r="H133" s="1764"/>
      <c r="I133" s="1764"/>
      <c r="J133" s="1764"/>
    </row>
    <row r="134" spans="1:10">
      <c r="A134" s="398" t="s">
        <v>245</v>
      </c>
      <c r="B134" s="349"/>
      <c r="C134" s="1796"/>
      <c r="D134" s="204"/>
      <c r="E134" s="204"/>
      <c r="F134" s="204"/>
      <c r="G134" s="1797"/>
      <c r="H134" s="204"/>
      <c r="I134" s="204"/>
      <c r="J134" s="204"/>
    </row>
  </sheetData>
  <mergeCells count="10">
    <mergeCell ref="A1:J1"/>
    <mergeCell ref="A2:A3"/>
    <mergeCell ref="B2:B3"/>
    <mergeCell ref="C2:C3"/>
    <mergeCell ref="D2:D3"/>
    <mergeCell ref="E2:F2"/>
    <mergeCell ref="G2:G3"/>
    <mergeCell ref="H2:H3"/>
    <mergeCell ref="I2:I3"/>
    <mergeCell ref="J2:J3"/>
  </mergeCells>
  <pageMargins left="0.78740157480314965" right="0.35433070866141736" top="0.78740157480314965" bottom="0.78740157480314965" header="0.35433070866141736" footer="0.35433070866141736"/>
  <pageSetup paperSize="9" scale="46" fitToHeight="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5" tint="-0.249977111117893"/>
  </sheetPr>
  <dimension ref="A1:M23"/>
  <sheetViews>
    <sheetView view="pageBreakPreview" topLeftCell="A13" zoomScaleNormal="100" zoomScaleSheetLayoutView="100" workbookViewId="0">
      <selection activeCell="H15" sqref="H15"/>
    </sheetView>
  </sheetViews>
  <sheetFormatPr defaultRowHeight="12.75"/>
  <cols>
    <col min="1" max="1" width="5.7109375" style="191" customWidth="1"/>
    <col min="2" max="2" width="18.140625" style="191" customWidth="1"/>
    <col min="3" max="3" width="20" style="191" customWidth="1"/>
    <col min="4" max="4" width="12.140625" style="191" customWidth="1"/>
    <col min="5" max="5" width="13.28515625" style="191" customWidth="1"/>
    <col min="6" max="6" width="12.42578125" style="191" customWidth="1"/>
    <col min="7" max="7" width="10.42578125" style="191" customWidth="1"/>
    <col min="8" max="8" width="12.5703125" style="191" customWidth="1"/>
    <col min="9" max="9" width="9" style="191" customWidth="1"/>
    <col min="10" max="10" width="11.42578125" style="191" customWidth="1"/>
    <col min="11" max="11" width="11.5703125" style="191" customWidth="1"/>
    <col min="12" max="12" width="11.28515625" style="191" customWidth="1"/>
    <col min="13" max="13" width="11.7109375" style="191" customWidth="1"/>
    <col min="14" max="16384" width="9.140625" style="191"/>
  </cols>
  <sheetData>
    <row r="1" spans="1:13" s="189" customFormat="1" ht="27" customHeight="1">
      <c r="A1" s="2241" t="s">
        <v>246</v>
      </c>
      <c r="B1" s="2241"/>
      <c r="C1" s="2241"/>
      <c r="D1" s="2241"/>
      <c r="E1" s="2241"/>
      <c r="F1" s="2241"/>
      <c r="G1" s="2241"/>
      <c r="H1" s="2241"/>
      <c r="I1" s="2241"/>
      <c r="J1" s="2241"/>
      <c r="K1" s="2241"/>
      <c r="L1" s="2241"/>
      <c r="M1" s="2241"/>
    </row>
    <row r="2" spans="1:13" s="189" customFormat="1" ht="18" customHeight="1">
      <c r="A2" s="2157" t="s">
        <v>744</v>
      </c>
      <c r="B2" s="2157" t="s">
        <v>752</v>
      </c>
      <c r="C2" s="2157"/>
      <c r="D2" s="2299" t="str">
        <f>'5.1. Буд'!D2:E3</f>
        <v xml:space="preserve">Усього на 2020 - 2024 рр. </v>
      </c>
      <c r="E2" s="2299"/>
      <c r="F2" s="2157" t="s">
        <v>746</v>
      </c>
      <c r="G2" s="2157"/>
      <c r="H2" s="2157"/>
      <c r="I2" s="2157"/>
      <c r="J2" s="2157"/>
      <c r="K2" s="2157"/>
      <c r="L2" s="2157"/>
      <c r="M2" s="2157"/>
    </row>
    <row r="3" spans="1:13" s="190" customFormat="1" ht="27" customHeight="1">
      <c r="A3" s="2157"/>
      <c r="B3" s="2157"/>
      <c r="C3" s="2157"/>
      <c r="D3" s="2299"/>
      <c r="E3" s="2299"/>
      <c r="F3" s="2300">
        <f>'5.1. Буд'!F3:J3</f>
        <v>2020</v>
      </c>
      <c r="G3" s="2301"/>
      <c r="H3" s="2301"/>
      <c r="I3" s="2301"/>
      <c r="J3" s="165">
        <f>'5.1. Буд'!K3</f>
        <v>2021</v>
      </c>
      <c r="K3" s="165">
        <f>'5.1. Буд'!L3</f>
        <v>2022</v>
      </c>
      <c r="L3" s="165">
        <f>'5.1. Буд'!M3</f>
        <v>2023</v>
      </c>
      <c r="M3" s="165">
        <f>'5.1. Буд'!N3</f>
        <v>2024</v>
      </c>
    </row>
    <row r="4" spans="1:13" s="190" customFormat="1" ht="33" customHeight="1">
      <c r="A4" s="2157"/>
      <c r="B4" s="2157"/>
      <c r="C4" s="2157"/>
      <c r="D4" s="2321" t="s">
        <v>360</v>
      </c>
      <c r="E4" s="2157" t="s">
        <v>747</v>
      </c>
      <c r="F4" s="2157" t="s">
        <v>499</v>
      </c>
      <c r="G4" s="2157"/>
      <c r="H4" s="2157" t="s">
        <v>247</v>
      </c>
      <c r="I4" s="2157"/>
      <c r="J4" s="2157" t="s">
        <v>784</v>
      </c>
      <c r="K4" s="2157" t="s">
        <v>784</v>
      </c>
      <c r="L4" s="2157" t="s">
        <v>784</v>
      </c>
      <c r="M4" s="2157" t="s">
        <v>779</v>
      </c>
    </row>
    <row r="5" spans="1:13" s="189" customFormat="1" ht="30.75" customHeight="1">
      <c r="A5" s="2157"/>
      <c r="B5" s="2157"/>
      <c r="C5" s="2157"/>
      <c r="D5" s="2322"/>
      <c r="E5" s="2157"/>
      <c r="F5" s="153" t="s">
        <v>1954</v>
      </c>
      <c r="G5" s="153" t="s">
        <v>747</v>
      </c>
      <c r="H5" s="153" t="s">
        <v>501</v>
      </c>
      <c r="I5" s="153" t="s">
        <v>747</v>
      </c>
      <c r="J5" s="2157"/>
      <c r="K5" s="2157"/>
      <c r="L5" s="2157"/>
      <c r="M5" s="2157"/>
    </row>
    <row r="6" spans="1:13" s="189" customFormat="1" ht="15">
      <c r="A6" s="153">
        <v>1</v>
      </c>
      <c r="B6" s="2157">
        <v>2</v>
      </c>
      <c r="C6" s="2157"/>
      <c r="D6" s="153">
        <v>3</v>
      </c>
      <c r="E6" s="153">
        <v>4</v>
      </c>
      <c r="F6" s="153">
        <v>5</v>
      </c>
      <c r="G6" s="153">
        <v>6</v>
      </c>
      <c r="H6" s="153">
        <v>7</v>
      </c>
      <c r="I6" s="153">
        <v>8</v>
      </c>
      <c r="J6" s="153">
        <v>9</v>
      </c>
      <c r="K6" s="153">
        <v>10</v>
      </c>
      <c r="L6" s="153">
        <v>11</v>
      </c>
      <c r="M6" s="153">
        <v>12</v>
      </c>
    </row>
    <row r="7" spans="1:13" ht="36" customHeight="1">
      <c r="A7" s="93">
        <v>1</v>
      </c>
      <c r="B7" s="2083" t="s">
        <v>248</v>
      </c>
      <c r="C7" s="2083"/>
      <c r="D7" s="95">
        <f>SUM(D8:D12,D15)</f>
        <v>128325.22792004525</v>
      </c>
      <c r="E7" s="96">
        <f>IF(D17=0,0,D7/D17)</f>
        <v>0.98223633868715254</v>
      </c>
      <c r="F7" s="95">
        <f>SUM(F8:F12,F15)</f>
        <v>19176.202262443439</v>
      </c>
      <c r="G7" s="96">
        <f>IF(F17=0,0,F7/F17)</f>
        <v>0.98223633868715254</v>
      </c>
      <c r="H7" s="95">
        <f>SUM(H8:H12,H15)</f>
        <v>1.86</v>
      </c>
      <c r="I7" s="396">
        <f>I8+I9+I10+I11+I12+I15</f>
        <v>0.99999999999999989</v>
      </c>
      <c r="J7" s="95">
        <f>SUM(J8:J12,J15)</f>
        <v>23011.442714932127</v>
      </c>
      <c r="K7" s="95">
        <f>SUM(K8:K12,K15)</f>
        <v>26463.159122171943</v>
      </c>
      <c r="L7" s="95">
        <f>SUM(L8:L12,L15)</f>
        <v>29109.475034389143</v>
      </c>
      <c r="M7" s="95">
        <f>SUM(M8:M12,M15)</f>
        <v>30564.948786108598</v>
      </c>
    </row>
    <row r="8" spans="1:13" ht="39.75" customHeight="1">
      <c r="A8" s="114" t="s">
        <v>9</v>
      </c>
      <c r="B8" s="2083" t="s">
        <v>249</v>
      </c>
      <c r="C8" s="2083"/>
      <c r="D8" s="95">
        <f>SUM(F8,J8:M8)</f>
        <v>8097.1990000000005</v>
      </c>
      <c r="E8" s="96">
        <f>IF(D7=0,0,D8/D17)</f>
        <v>6.1978172400650032E-2</v>
      </c>
      <c r="F8" s="117">
        <f>'6. Пров закупівлі'!H98</f>
        <v>1210</v>
      </c>
      <c r="G8" s="96">
        <f>IF(F7=0,0,F8/F17)</f>
        <v>6.1978172400650032E-2</v>
      </c>
      <c r="H8" s="117"/>
      <c r="I8" s="115"/>
      <c r="J8" s="117">
        <f>F8*1.2</f>
        <v>1452</v>
      </c>
      <c r="K8" s="117">
        <f>J8*1.15</f>
        <v>1669.8</v>
      </c>
      <c r="L8" s="117">
        <f>K8*1.1</f>
        <v>1836.7800000000002</v>
      </c>
      <c r="M8" s="117">
        <f>L8*1.05</f>
        <v>1928.6190000000004</v>
      </c>
    </row>
    <row r="9" spans="1:13" ht="54" customHeight="1">
      <c r="A9" s="114" t="s">
        <v>10</v>
      </c>
      <c r="B9" s="2083" t="s">
        <v>250</v>
      </c>
      <c r="C9" s="2083"/>
      <c r="D9" s="95">
        <f t="shared" ref="D9:D16" si="0">SUM(F9,J9:M9)</f>
        <v>0</v>
      </c>
      <c r="E9" s="96">
        <f>IF(D7=0,0,D9/D17)</f>
        <v>0</v>
      </c>
      <c r="F9" s="117"/>
      <c r="G9" s="96">
        <f>IF(F7=0,0,F9/F17)</f>
        <v>0</v>
      </c>
      <c r="H9" s="117"/>
      <c r="I9" s="115"/>
      <c r="J9" s="117"/>
      <c r="K9" s="117"/>
      <c r="L9" s="117"/>
      <c r="M9" s="117"/>
    </row>
    <row r="10" spans="1:13" ht="21.75" customHeight="1">
      <c r="A10" s="2297" t="s">
        <v>253</v>
      </c>
      <c r="B10" s="2083" t="s">
        <v>51</v>
      </c>
      <c r="C10" s="93" t="s">
        <v>753</v>
      </c>
      <c r="D10" s="95">
        <f>SUM(F10,J10:M10)</f>
        <v>0</v>
      </c>
      <c r="E10" s="96">
        <f>IF(D7=0,0,D10/D17)</f>
        <v>0</v>
      </c>
      <c r="F10" s="117"/>
      <c r="G10" s="96">
        <f>IF(F7=0,0,F10/F17)</f>
        <v>0</v>
      </c>
      <c r="H10" s="117"/>
      <c r="I10" s="396">
        <f>H10/H17</f>
        <v>0</v>
      </c>
      <c r="J10" s="117">
        <f>F10*1.2</f>
        <v>0</v>
      </c>
      <c r="K10" s="117">
        <f>J10*1.15</f>
        <v>0</v>
      </c>
      <c r="L10" s="117">
        <f>K10*1.1</f>
        <v>0</v>
      </c>
      <c r="M10" s="117">
        <f>L10*1.05</f>
        <v>0</v>
      </c>
    </row>
    <row r="11" spans="1:13" ht="24" customHeight="1">
      <c r="A11" s="2297"/>
      <c r="B11" s="2083"/>
      <c r="C11" s="93" t="s">
        <v>754</v>
      </c>
      <c r="D11" s="95">
        <f>SUM(F11,J11:M11)</f>
        <v>2457.2656799999995</v>
      </c>
      <c r="E11" s="96">
        <f>IF(D7=0,0,D11/D17)</f>
        <v>1.8808582566544368E-2</v>
      </c>
      <c r="F11" s="117">
        <f>'6. Пров закупівлі'!H105</f>
        <v>367.2</v>
      </c>
      <c r="G11" s="96">
        <f>IF(F7=0,0,F11/F17)</f>
        <v>1.8808582566544371E-2</v>
      </c>
      <c r="H11" s="117">
        <v>0.06</v>
      </c>
      <c r="I11" s="396">
        <f>H11/H17</f>
        <v>3.2258064516129031E-2</v>
      </c>
      <c r="J11" s="117">
        <f>F11*1.2</f>
        <v>440.64</v>
      </c>
      <c r="K11" s="117">
        <f>J11*1.15</f>
        <v>506.73599999999993</v>
      </c>
      <c r="L11" s="117">
        <f>K11*1.1</f>
        <v>557.40959999999995</v>
      </c>
      <c r="M11" s="117">
        <f>L11*1.05</f>
        <v>585.28008</v>
      </c>
    </row>
    <row r="12" spans="1:13" ht="34.5" customHeight="1">
      <c r="A12" s="2297" t="s">
        <v>516</v>
      </c>
      <c r="B12" s="2083" t="s">
        <v>251</v>
      </c>
      <c r="C12" s="2083"/>
      <c r="D12" s="95">
        <f>SUM(F12,J12:M12)</f>
        <v>88995.593240045244</v>
      </c>
      <c r="E12" s="96">
        <f>IF(D7=0,0,D12/D17)</f>
        <v>0.68119657436227621</v>
      </c>
      <c r="F12" s="95">
        <f>SUM(F13:F14)</f>
        <v>13299.002262443439</v>
      </c>
      <c r="G12" s="96">
        <f>IF(F7=0,0,F12/F17)</f>
        <v>0.68119657436227621</v>
      </c>
      <c r="H12" s="95">
        <f>SUM(H13:H14)</f>
        <v>1.8</v>
      </c>
      <c r="I12" s="396">
        <f>I13</f>
        <v>0.96774193548387089</v>
      </c>
      <c r="J12" s="95">
        <f>SUM(J13:J14)</f>
        <v>15958.802714932126</v>
      </c>
      <c r="K12" s="95">
        <f>SUM(K13:K14)</f>
        <v>18352.623122171943</v>
      </c>
      <c r="L12" s="95">
        <f>SUM(L13:L14)</f>
        <v>20187.88543438914</v>
      </c>
      <c r="M12" s="95">
        <f>SUM(M13:M14)</f>
        <v>21197.279706108598</v>
      </c>
    </row>
    <row r="13" spans="1:13" ht="15">
      <c r="A13" s="2297"/>
      <c r="B13" s="2083" t="s">
        <v>755</v>
      </c>
      <c r="C13" s="2083"/>
      <c r="D13" s="95">
        <f t="shared" si="0"/>
        <v>44497.796620022622</v>
      </c>
      <c r="E13" s="96">
        <f>IF(D12=0,0,D13/D17)</f>
        <v>0.3405982871811381</v>
      </c>
      <c r="F13" s="117">
        <f>'6. Пров закупівлі'!H117/2</f>
        <v>6649.5011312217193</v>
      </c>
      <c r="G13" s="96">
        <f>IF(F12=0,0,F13/F17)</f>
        <v>0.3405982871811381</v>
      </c>
      <c r="H13" s="2320">
        <v>1.8</v>
      </c>
      <c r="I13" s="2318">
        <f>H13/H17</f>
        <v>0.96774193548387089</v>
      </c>
      <c r="J13" s="117">
        <f>F13*1.2</f>
        <v>7979.401357466063</v>
      </c>
      <c r="K13" s="117">
        <f>J13*1.15</f>
        <v>9176.3115610859713</v>
      </c>
      <c r="L13" s="117">
        <f>K13*1.1</f>
        <v>10093.94271719457</v>
      </c>
      <c r="M13" s="117">
        <f>L13*1.05</f>
        <v>10598.639853054299</v>
      </c>
    </row>
    <row r="14" spans="1:13" ht="15">
      <c r="A14" s="2297"/>
      <c r="B14" s="2083" t="s">
        <v>756</v>
      </c>
      <c r="C14" s="2083"/>
      <c r="D14" s="95">
        <f t="shared" si="0"/>
        <v>44497.796620022622</v>
      </c>
      <c r="E14" s="96">
        <f>IF(D12=0,0,D14/D17)</f>
        <v>0.3405982871811381</v>
      </c>
      <c r="F14" s="117">
        <f>'6. Пров закупівлі'!H117/2</f>
        <v>6649.5011312217193</v>
      </c>
      <c r="G14" s="96">
        <f>IF(F12=0,0,F14/F17)</f>
        <v>0.3405982871811381</v>
      </c>
      <c r="H14" s="2320"/>
      <c r="I14" s="2319"/>
      <c r="J14" s="117">
        <f>F14*1.2</f>
        <v>7979.401357466063</v>
      </c>
      <c r="K14" s="117">
        <f>J14*1.15</f>
        <v>9176.3115610859713</v>
      </c>
      <c r="L14" s="117">
        <f>K14*1.1</f>
        <v>10093.94271719457</v>
      </c>
      <c r="M14" s="117">
        <f>L14*1.05</f>
        <v>10598.639853054299</v>
      </c>
    </row>
    <row r="15" spans="1:13" ht="39" customHeight="1">
      <c r="A15" s="114" t="s">
        <v>517</v>
      </c>
      <c r="B15" s="2083" t="s">
        <v>252</v>
      </c>
      <c r="C15" s="2083"/>
      <c r="D15" s="95">
        <f t="shared" si="0"/>
        <v>28775.170000000002</v>
      </c>
      <c r="E15" s="96">
        <f>IF(D7=0,0,D15/D17)</f>
        <v>0.22025300935768194</v>
      </c>
      <c r="F15" s="117">
        <f>'6. Пров закупівлі'!H120</f>
        <v>4300</v>
      </c>
      <c r="G15" s="96">
        <f>IF(F7=0,0,F15/F17)</f>
        <v>0.22025300935768191</v>
      </c>
      <c r="H15" s="117" t="s">
        <v>53</v>
      </c>
      <c r="I15" s="115"/>
      <c r="J15" s="117">
        <f>F15*1.2</f>
        <v>5160</v>
      </c>
      <c r="K15" s="117">
        <f>J15*1.15</f>
        <v>5933.9999999999991</v>
      </c>
      <c r="L15" s="117">
        <f>K15*1.1</f>
        <v>6527.4</v>
      </c>
      <c r="M15" s="117">
        <f>L15*1.05</f>
        <v>6853.7699999999995</v>
      </c>
    </row>
    <row r="16" spans="1:13" ht="23.25" customHeight="1">
      <c r="A16" s="114" t="s">
        <v>25</v>
      </c>
      <c r="B16" s="2083" t="s">
        <v>750</v>
      </c>
      <c r="C16" s="2083"/>
      <c r="D16" s="95">
        <f t="shared" si="0"/>
        <v>2320.7509200000004</v>
      </c>
      <c r="E16" s="96">
        <f>IF(D17=0,0,D16/D17)</f>
        <v>1.7763661312847467E-2</v>
      </c>
      <c r="F16" s="117">
        <f>'6. Пров закупівлі'!H125</f>
        <v>346.8</v>
      </c>
      <c r="G16" s="96">
        <f>IF(F17=0,0,F16/F17)</f>
        <v>1.7763661312847463E-2</v>
      </c>
      <c r="H16" s="117"/>
      <c r="I16" s="396">
        <f>H16/H17</f>
        <v>0</v>
      </c>
      <c r="J16" s="117">
        <f>(F16)*1.2</f>
        <v>416.16</v>
      </c>
      <c r="K16" s="117">
        <f>J16*1.15</f>
        <v>478.584</v>
      </c>
      <c r="L16" s="117">
        <f>K16*1.1</f>
        <v>526.44240000000002</v>
      </c>
      <c r="M16" s="117">
        <f>L16*1.05</f>
        <v>552.76452000000006</v>
      </c>
    </row>
    <row r="17" spans="1:13" ht="18.75" customHeight="1">
      <c r="A17" s="93"/>
      <c r="B17" s="2083" t="s">
        <v>859</v>
      </c>
      <c r="C17" s="2083"/>
      <c r="D17" s="95">
        <f>SUM(D7,D16)</f>
        <v>130645.97884004525</v>
      </c>
      <c r="E17" s="96">
        <f t="shared" ref="E17:M17" si="1">SUM(E7,E16)</f>
        <v>1</v>
      </c>
      <c r="F17" s="95">
        <f>SUM(F7,F16)</f>
        <v>19523.002262443439</v>
      </c>
      <c r="G17" s="96">
        <f>SUM(G7,G16)</f>
        <v>1</v>
      </c>
      <c r="H17" s="95">
        <f t="shared" si="1"/>
        <v>1.86</v>
      </c>
      <c r="I17" s="396">
        <f>I7+I16</f>
        <v>0.99999999999999989</v>
      </c>
      <c r="J17" s="95">
        <f>SUM(J7,J16)</f>
        <v>23427.602714932127</v>
      </c>
      <c r="K17" s="95">
        <f t="shared" si="1"/>
        <v>26941.743122171942</v>
      </c>
      <c r="L17" s="95">
        <f t="shared" si="1"/>
        <v>29635.917434389143</v>
      </c>
      <c r="M17" s="95">
        <f t="shared" si="1"/>
        <v>31117.713306108599</v>
      </c>
    </row>
    <row r="19" spans="1:13">
      <c r="J19" s="192"/>
      <c r="K19" s="192"/>
      <c r="L19" s="192"/>
      <c r="M19" s="192"/>
    </row>
    <row r="23" spans="1:13">
      <c r="J23" s="192"/>
    </row>
  </sheetData>
  <customSheetViews>
    <customSheetView guid="{C9F8E0A7-7ADA-4A9A-A8B3-50B5B131F672}" showPageBreaks="1" view="pageBreakPreview" topLeftCell="A7">
      <selection activeCell="O12" sqref="O12"/>
      <pageMargins left="1.1811023622047245" right="0.39370078740157483" top="0.78740157480314965" bottom="0.98425196850393704" header="0.51181102362204722" footer="0.51181102362204722"/>
      <pageSetup paperSize="9" scale="75" orientation="landscape" r:id="rId1"/>
      <headerFooter alignWithMargins="0"/>
    </customSheetView>
  </customSheetViews>
  <mergeCells count="29">
    <mergeCell ref="I13:I14"/>
    <mergeCell ref="A12:A14"/>
    <mergeCell ref="A1:M1"/>
    <mergeCell ref="A2:A5"/>
    <mergeCell ref="B2:C5"/>
    <mergeCell ref="H4:I4"/>
    <mergeCell ref="J4:J5"/>
    <mergeCell ref="K4:K5"/>
    <mergeCell ref="F4:G4"/>
    <mergeCell ref="E4:E5"/>
    <mergeCell ref="D2:E3"/>
    <mergeCell ref="H13:H14"/>
    <mergeCell ref="B12:C12"/>
    <mergeCell ref="D4:D5"/>
    <mergeCell ref="A10:A11"/>
    <mergeCell ref="B8:C8"/>
    <mergeCell ref="B17:C17"/>
    <mergeCell ref="B13:C13"/>
    <mergeCell ref="B14:C14"/>
    <mergeCell ref="B15:C15"/>
    <mergeCell ref="B16:C16"/>
    <mergeCell ref="B9:C9"/>
    <mergeCell ref="B10:B11"/>
    <mergeCell ref="F3:I3"/>
    <mergeCell ref="F2:M2"/>
    <mergeCell ref="M4:M5"/>
    <mergeCell ref="L4:L5"/>
    <mergeCell ref="B7:C7"/>
    <mergeCell ref="B6:C6"/>
  </mergeCells>
  <phoneticPr fontId="31" type="noConversion"/>
  <pageMargins left="1.1811023622047245" right="0.39370078740157483" top="0.78740157480314965" bottom="0.98425196850393704" header="0.51181102362204722" footer="0.51181102362204722"/>
  <pageSetup paperSize="9" scale="75"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5" tint="-0.249977111117893"/>
  </sheetPr>
  <dimension ref="A1:J18"/>
  <sheetViews>
    <sheetView showZeros="0" view="pageBreakPreview" zoomScaleNormal="100" zoomScaleSheetLayoutView="100" workbookViewId="0">
      <selection activeCell="C6" sqref="C6"/>
    </sheetView>
  </sheetViews>
  <sheetFormatPr defaultRowHeight="12.75"/>
  <cols>
    <col min="1" max="1" width="6.42578125" style="3" customWidth="1"/>
    <col min="2" max="2" width="35.7109375" style="3" customWidth="1"/>
    <col min="3" max="3" width="15" style="3" customWidth="1"/>
    <col min="4" max="5" width="11.28515625" style="3" customWidth="1"/>
    <col min="6" max="6" width="11" style="3" customWidth="1"/>
    <col min="7" max="7" width="13.5703125" style="3" customWidth="1"/>
    <col min="8" max="8" width="13" style="3" customWidth="1"/>
    <col min="9" max="10" width="12.7109375" style="3" customWidth="1"/>
    <col min="11" max="16384" width="9.140625" style="3"/>
  </cols>
  <sheetData>
    <row r="1" spans="1:10" ht="27" customHeight="1">
      <c r="A1" s="2241" t="s">
        <v>254</v>
      </c>
      <c r="B1" s="2241"/>
      <c r="C1" s="2241"/>
      <c r="D1" s="2241"/>
      <c r="E1" s="2241"/>
      <c r="F1" s="2241"/>
      <c r="G1" s="2241"/>
      <c r="H1" s="2241"/>
      <c r="I1" s="2241"/>
      <c r="J1" s="2241"/>
    </row>
    <row r="2" spans="1:10" ht="21.75" customHeight="1">
      <c r="A2" s="2157" t="s">
        <v>744</v>
      </c>
      <c r="B2" s="2157" t="s">
        <v>752</v>
      </c>
      <c r="C2" s="2299" t="s">
        <v>2029</v>
      </c>
      <c r="D2" s="2299"/>
      <c r="E2" s="2157" t="s">
        <v>494</v>
      </c>
      <c r="F2" s="2157"/>
      <c r="G2" s="2157"/>
      <c r="H2" s="2157"/>
      <c r="I2" s="2157"/>
      <c r="J2" s="2157"/>
    </row>
    <row r="3" spans="1:10" ht="27" customHeight="1">
      <c r="A3" s="2157"/>
      <c r="B3" s="2157"/>
      <c r="C3" s="2299"/>
      <c r="D3" s="2299"/>
      <c r="E3" s="2300">
        <v>2020</v>
      </c>
      <c r="F3" s="2300"/>
      <c r="G3" s="154">
        <v>2021</v>
      </c>
      <c r="H3" s="154">
        <v>2022</v>
      </c>
      <c r="I3" s="154">
        <v>2023</v>
      </c>
      <c r="J3" s="154">
        <v>2024</v>
      </c>
    </row>
    <row r="4" spans="1:10" ht="23.25" customHeight="1">
      <c r="A4" s="2157"/>
      <c r="B4" s="2157"/>
      <c r="C4" s="2323" t="s">
        <v>2458</v>
      </c>
      <c r="D4" s="2157" t="s">
        <v>747</v>
      </c>
      <c r="E4" s="2157" t="s">
        <v>499</v>
      </c>
      <c r="F4" s="2157"/>
      <c r="G4" s="2157" t="s">
        <v>2281</v>
      </c>
      <c r="H4" s="2157" t="s">
        <v>2282</v>
      </c>
      <c r="I4" s="2157" t="s">
        <v>2282</v>
      </c>
      <c r="J4" s="2157" t="s">
        <v>2457</v>
      </c>
    </row>
    <row r="5" spans="1:10" ht="27.75" customHeight="1">
      <c r="A5" s="2157"/>
      <c r="B5" s="2157"/>
      <c r="C5" s="2323"/>
      <c r="D5" s="2157"/>
      <c r="E5" s="153" t="s">
        <v>357</v>
      </c>
      <c r="F5" s="153" t="s">
        <v>747</v>
      </c>
      <c r="G5" s="2157"/>
      <c r="H5" s="2157"/>
      <c r="I5" s="2157"/>
      <c r="J5" s="2157"/>
    </row>
    <row r="6" spans="1:10" ht="15" customHeight="1">
      <c r="A6" s="153">
        <v>1</v>
      </c>
      <c r="B6" s="153">
        <v>2</v>
      </c>
      <c r="C6" s="153">
        <v>3</v>
      </c>
      <c r="D6" s="153">
        <v>4</v>
      </c>
      <c r="E6" s="153">
        <v>5</v>
      </c>
      <c r="F6" s="153">
        <v>6</v>
      </c>
      <c r="G6" s="153">
        <v>7</v>
      </c>
      <c r="H6" s="153">
        <v>8</v>
      </c>
      <c r="I6" s="153">
        <v>9</v>
      </c>
      <c r="J6" s="153">
        <v>10</v>
      </c>
    </row>
    <row r="7" spans="1:10" ht="85.5" customHeight="1">
      <c r="A7" s="93">
        <v>1</v>
      </c>
      <c r="B7" s="93" t="s">
        <v>772</v>
      </c>
      <c r="C7" s="95">
        <f t="shared" ref="C7:C12" si="0">SUM(E7,G7:J7)</f>
        <v>2997.0343339999999</v>
      </c>
      <c r="D7" s="96">
        <f>IF(C13=0,0,C7/C13)</f>
        <v>1</v>
      </c>
      <c r="E7" s="95">
        <f>SUM(E8:E11)</f>
        <v>447.85999999999996</v>
      </c>
      <c r="F7" s="96">
        <f>IF(E13=0,0,E7/E13)</f>
        <v>1</v>
      </c>
      <c r="G7" s="95">
        <f>SUM(G8:G11)</f>
        <v>537.4319999999999</v>
      </c>
      <c r="H7" s="95">
        <f>SUM(H8:H11)</f>
        <v>618.04679999999985</v>
      </c>
      <c r="I7" s="95">
        <f>SUM(I8:I11)</f>
        <v>679.85147999999992</v>
      </c>
      <c r="J7" s="95">
        <f>SUM(J8:J11)</f>
        <v>713.84405399999991</v>
      </c>
    </row>
    <row r="8" spans="1:10" ht="28.5" customHeight="1">
      <c r="A8" s="114" t="s">
        <v>9</v>
      </c>
      <c r="B8" s="93" t="s">
        <v>571</v>
      </c>
      <c r="C8" s="95">
        <f t="shared" si="0"/>
        <v>2997.0343339999999</v>
      </c>
      <c r="D8" s="96">
        <f>IF(C7=0,0,C8/C13)</f>
        <v>1</v>
      </c>
      <c r="E8" s="117">
        <f>'6. Пров закупівлі'!H134</f>
        <v>447.85999999999996</v>
      </c>
      <c r="F8" s="96">
        <f>IF(E7=0,0,E8/E13)</f>
        <v>1</v>
      </c>
      <c r="G8" s="117">
        <f>E8*1.2</f>
        <v>537.4319999999999</v>
      </c>
      <c r="H8" s="117">
        <f>G8*1.15</f>
        <v>618.04679999999985</v>
      </c>
      <c r="I8" s="117">
        <f>H8*1.1</f>
        <v>679.85147999999992</v>
      </c>
      <c r="J8" s="117">
        <f>I8*1.05</f>
        <v>713.84405399999991</v>
      </c>
    </row>
    <row r="9" spans="1:10" ht="15.75" customHeight="1">
      <c r="A9" s="114" t="s">
        <v>10</v>
      </c>
      <c r="B9" s="93" t="s">
        <v>255</v>
      </c>
      <c r="C9" s="95">
        <f t="shared" si="0"/>
        <v>0</v>
      </c>
      <c r="D9" s="96">
        <f>IF(C7=0,0,C9/C7)</f>
        <v>0</v>
      </c>
      <c r="E9" s="117">
        <f>'6. Пров закупівлі'!H141</f>
        <v>0</v>
      </c>
      <c r="F9" s="96">
        <f>IF(E7=0,0,E9/E7)</f>
        <v>0</v>
      </c>
      <c r="G9" s="117">
        <f>E9*1.2</f>
        <v>0</v>
      </c>
      <c r="H9" s="117">
        <f>G9*1.15</f>
        <v>0</v>
      </c>
      <c r="I9" s="117">
        <f>H9*1.1</f>
        <v>0</v>
      </c>
      <c r="J9" s="117">
        <f>I9*1.05</f>
        <v>0</v>
      </c>
    </row>
    <row r="10" spans="1:10" ht="15.75" customHeight="1">
      <c r="A10" s="114" t="s">
        <v>515</v>
      </c>
      <c r="B10" s="93" t="s">
        <v>915</v>
      </c>
      <c r="C10" s="95">
        <f t="shared" si="0"/>
        <v>0</v>
      </c>
      <c r="D10" s="96">
        <f>IF(C7=0,0,C10/C7)</f>
        <v>0</v>
      </c>
      <c r="E10" s="117">
        <v>0</v>
      </c>
      <c r="F10" s="96">
        <f>IF(E7=0,0,E10/E7)</f>
        <v>0</v>
      </c>
      <c r="G10" s="117">
        <f>E10*1.2</f>
        <v>0</v>
      </c>
      <c r="H10" s="117">
        <f>G10*1.15</f>
        <v>0</v>
      </c>
      <c r="I10" s="117">
        <f>H10*1.1</f>
        <v>0</v>
      </c>
      <c r="J10" s="117">
        <f>I10*1.05</f>
        <v>0</v>
      </c>
    </row>
    <row r="11" spans="1:10" ht="15.75" customHeight="1">
      <c r="A11" s="114" t="s">
        <v>516</v>
      </c>
      <c r="B11" s="93" t="s">
        <v>916</v>
      </c>
      <c r="C11" s="95">
        <f t="shared" si="0"/>
        <v>0</v>
      </c>
      <c r="D11" s="96">
        <f>IF(C7=0,0,C11/C7)</f>
        <v>0</v>
      </c>
      <c r="E11" s="117">
        <v>0</v>
      </c>
      <c r="F11" s="96">
        <f>IF(E7=0,0,E11/E7)</f>
        <v>0</v>
      </c>
      <c r="G11" s="117">
        <f>E11*1.2</f>
        <v>0</v>
      </c>
      <c r="H11" s="117">
        <f>G11*1.15</f>
        <v>0</v>
      </c>
      <c r="I11" s="117">
        <f>H11*1.1</f>
        <v>0</v>
      </c>
      <c r="J11" s="117">
        <f>I11*1.05</f>
        <v>0</v>
      </c>
    </row>
    <row r="12" spans="1:10" ht="15" customHeight="1">
      <c r="A12" s="114" t="s">
        <v>25</v>
      </c>
      <c r="B12" s="93" t="s">
        <v>750</v>
      </c>
      <c r="C12" s="95">
        <f t="shared" si="0"/>
        <v>0</v>
      </c>
      <c r="D12" s="96">
        <f>IF(C13=0,0,C12/C13)</f>
        <v>0</v>
      </c>
      <c r="E12" s="117">
        <f>'6. Пров закупівлі'!H147</f>
        <v>0</v>
      </c>
      <c r="F12" s="96">
        <f>IF(E13=0,0,E12/E13)</f>
        <v>0</v>
      </c>
      <c r="G12" s="117">
        <f>E12*1.2</f>
        <v>0</v>
      </c>
      <c r="H12" s="117">
        <f>G12*1.15</f>
        <v>0</v>
      </c>
      <c r="I12" s="117">
        <f>H12*1.1</f>
        <v>0</v>
      </c>
      <c r="J12" s="117">
        <f>I12*1.05</f>
        <v>0</v>
      </c>
    </row>
    <row r="13" spans="1:10" ht="19.5" customHeight="1">
      <c r="A13" s="2083" t="s">
        <v>859</v>
      </c>
      <c r="B13" s="2083"/>
      <c r="C13" s="95">
        <f>SUM(C7,C12)</f>
        <v>2997.0343339999999</v>
      </c>
      <c r="D13" s="120">
        <f t="shared" ref="D13:J13" si="1">SUM(D7,D12)</f>
        <v>1</v>
      </c>
      <c r="E13" s="95">
        <f t="shared" si="1"/>
        <v>447.85999999999996</v>
      </c>
      <c r="F13" s="96">
        <f t="shared" si="1"/>
        <v>1</v>
      </c>
      <c r="G13" s="95">
        <f>SUM(G7,G12)</f>
        <v>537.4319999999999</v>
      </c>
      <c r="H13" s="95">
        <f t="shared" si="1"/>
        <v>618.04679999999985</v>
      </c>
      <c r="I13" s="95">
        <f t="shared" si="1"/>
        <v>679.85147999999992</v>
      </c>
      <c r="J13" s="95">
        <f t="shared" si="1"/>
        <v>713.84405399999991</v>
      </c>
    </row>
    <row r="14" spans="1:10">
      <c r="E14" s="21"/>
      <c r="F14" s="21"/>
    </row>
    <row r="15" spans="1:10">
      <c r="D15" s="22"/>
      <c r="F15" s="22"/>
    </row>
    <row r="18" spans="5:8">
      <c r="E18" s="22"/>
      <c r="F18" s="22"/>
      <c r="G18" s="22"/>
      <c r="H18" s="22"/>
    </row>
  </sheetData>
  <customSheetViews>
    <customSheetView guid="{C9F8E0A7-7ADA-4A9A-A8B3-50B5B131F672}" showPageBreaks="1" zeroValues="0" view="pageBreakPreview">
      <selection activeCell="M7" sqref="M7"/>
      <pageMargins left="1.3779527559055118" right="0.39370078740157483" top="0.78740157480314965" bottom="0.78740157480314965" header="0.51181102362204722" footer="0.51181102362204722"/>
      <pageSetup paperSize="9" scale="80" orientation="landscape" r:id="rId1"/>
      <headerFooter alignWithMargins="0"/>
    </customSheetView>
  </customSheetViews>
  <mergeCells count="14">
    <mergeCell ref="A13:B13"/>
    <mergeCell ref="A1:J1"/>
    <mergeCell ref="C4:C5"/>
    <mergeCell ref="D4:D5"/>
    <mergeCell ref="E3:F3"/>
    <mergeCell ref="G4:G5"/>
    <mergeCell ref="A2:A5"/>
    <mergeCell ref="B2:B5"/>
    <mergeCell ref="H4:H5"/>
    <mergeCell ref="I4:I5"/>
    <mergeCell ref="C2:D3"/>
    <mergeCell ref="E2:J2"/>
    <mergeCell ref="E4:F4"/>
    <mergeCell ref="J4:J5"/>
  </mergeCells>
  <phoneticPr fontId="31" type="noConversion"/>
  <pageMargins left="1.3779527559055118" right="0.39370078740157483" top="0.78740157480314965" bottom="0.78740157480314965" header="0.51181102362204722" footer="0.51181102362204722"/>
  <pageSetup paperSize="9" scale="80" orientation="landscape"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58"/>
  <sheetViews>
    <sheetView view="pageBreakPreview" topLeftCell="A28" zoomScaleNormal="100" workbookViewId="0">
      <selection activeCell="G35" sqref="G35"/>
    </sheetView>
  </sheetViews>
  <sheetFormatPr defaultRowHeight="12.75"/>
  <cols>
    <col min="1" max="1" width="5" style="124" customWidth="1"/>
    <col min="2" max="2" width="28.42578125" style="123" customWidth="1"/>
    <col min="3" max="3" width="14.140625" style="123" customWidth="1"/>
    <col min="4" max="4" width="22.85546875" style="123" customWidth="1"/>
    <col min="5" max="5" width="19.7109375" style="400" customWidth="1"/>
    <col min="6" max="6" width="23.5703125" style="27" customWidth="1"/>
    <col min="7" max="7" width="22.7109375" style="194" customWidth="1"/>
    <col min="8" max="8" width="21" style="123" customWidth="1"/>
    <col min="9" max="9" width="10.85546875" style="123" customWidth="1"/>
    <col min="10" max="16384" width="9.140625" style="123"/>
  </cols>
  <sheetData>
    <row r="1" spans="1:9" ht="15.75">
      <c r="A1" s="2324" t="s">
        <v>572</v>
      </c>
      <c r="B1" s="2325"/>
      <c r="C1" s="2325"/>
      <c r="D1" s="2325"/>
      <c r="E1" s="2325"/>
      <c r="F1" s="2325"/>
      <c r="G1" s="2325"/>
      <c r="H1" s="2325"/>
      <c r="I1" s="2326"/>
    </row>
    <row r="2" spans="1:9" ht="125.25" customHeight="1">
      <c r="A2" s="172" t="s">
        <v>672</v>
      </c>
      <c r="B2" s="133" t="s">
        <v>256</v>
      </c>
      <c r="C2" s="133" t="s">
        <v>257</v>
      </c>
      <c r="D2" s="133" t="s">
        <v>2297</v>
      </c>
      <c r="E2" s="133" t="s">
        <v>361</v>
      </c>
      <c r="F2" s="133" t="s">
        <v>2298</v>
      </c>
      <c r="G2" s="133" t="s">
        <v>778</v>
      </c>
      <c r="H2" s="133" t="s">
        <v>2065</v>
      </c>
      <c r="I2" s="133" t="s">
        <v>905</v>
      </c>
    </row>
    <row r="3" spans="1:9" ht="14.25">
      <c r="A3" s="251">
        <v>1</v>
      </c>
      <c r="B3" s="249">
        <v>2</v>
      </c>
      <c r="C3" s="249">
        <v>3</v>
      </c>
      <c r="D3" s="250">
        <v>4</v>
      </c>
      <c r="E3" s="250">
        <v>5</v>
      </c>
      <c r="F3" s="249">
        <v>6</v>
      </c>
      <c r="G3" s="249">
        <v>7</v>
      </c>
      <c r="H3" s="249">
        <v>8</v>
      </c>
      <c r="I3" s="250">
        <v>9</v>
      </c>
    </row>
    <row r="4" spans="1:9" ht="15">
      <c r="A4" s="974">
        <v>2</v>
      </c>
      <c r="B4" s="901" t="s">
        <v>65</v>
      </c>
      <c r="C4" s="903">
        <v>2004</v>
      </c>
      <c r="D4" s="977">
        <v>2051.37</v>
      </c>
      <c r="E4" s="977">
        <v>773.5</v>
      </c>
      <c r="F4" s="978"/>
      <c r="G4" s="978"/>
      <c r="H4" s="978"/>
      <c r="I4" s="987"/>
    </row>
    <row r="5" spans="1:9" ht="15">
      <c r="A5" s="974">
        <v>3</v>
      </c>
      <c r="B5" s="901" t="s">
        <v>1030</v>
      </c>
      <c r="C5" s="903">
        <v>2004</v>
      </c>
      <c r="D5" s="1001">
        <v>981.54</v>
      </c>
      <c r="E5" s="977">
        <v>208.16</v>
      </c>
      <c r="F5" s="978"/>
      <c r="G5" s="978"/>
      <c r="H5" s="978"/>
      <c r="I5" s="987"/>
    </row>
    <row r="6" spans="1:9" ht="15">
      <c r="A6" s="974">
        <v>4</v>
      </c>
      <c r="B6" s="901" t="s">
        <v>66</v>
      </c>
      <c r="C6" s="903">
        <v>2005</v>
      </c>
      <c r="D6" s="1002"/>
      <c r="E6" s="977">
        <v>431.39</v>
      </c>
      <c r="F6" s="978"/>
      <c r="G6" s="978"/>
      <c r="H6" s="978"/>
      <c r="I6" s="987"/>
    </row>
    <row r="7" spans="1:9" ht="15">
      <c r="A7" s="974">
        <v>5</v>
      </c>
      <c r="B7" s="901" t="s">
        <v>1031</v>
      </c>
      <c r="C7" s="903">
        <v>2006</v>
      </c>
      <c r="D7" s="1001">
        <v>2075.9499999999998</v>
      </c>
      <c r="E7" s="977">
        <v>400</v>
      </c>
      <c r="F7" s="978"/>
      <c r="G7" s="978"/>
      <c r="H7" s="978"/>
      <c r="I7" s="987"/>
    </row>
    <row r="8" spans="1:9" ht="15">
      <c r="A8" s="974">
        <v>6</v>
      </c>
      <c r="B8" s="901" t="s">
        <v>68</v>
      </c>
      <c r="C8" s="903">
        <v>2006</v>
      </c>
      <c r="D8" s="1002"/>
      <c r="E8" s="977">
        <v>564.82000000000005</v>
      </c>
      <c r="F8" s="978"/>
      <c r="G8" s="978"/>
      <c r="H8" s="978"/>
      <c r="I8" s="987"/>
    </row>
    <row r="9" spans="1:9" ht="15">
      <c r="A9" s="974">
        <v>7</v>
      </c>
      <c r="B9" s="901" t="s">
        <v>67</v>
      </c>
      <c r="C9" s="903">
        <v>2006</v>
      </c>
      <c r="D9" s="977">
        <v>1484.51</v>
      </c>
      <c r="E9" s="977">
        <v>376.98</v>
      </c>
      <c r="F9" s="978"/>
      <c r="G9" s="978"/>
      <c r="H9" s="978"/>
      <c r="I9" s="987"/>
    </row>
    <row r="10" spans="1:9" ht="15">
      <c r="A10" s="974">
        <v>8</v>
      </c>
      <c r="B10" s="901" t="s">
        <v>69</v>
      </c>
      <c r="C10" s="903">
        <v>2007</v>
      </c>
      <c r="D10" s="977">
        <v>2356.2600000000002</v>
      </c>
      <c r="E10" s="977">
        <v>655.73</v>
      </c>
      <c r="F10" s="978"/>
      <c r="G10" s="978"/>
      <c r="H10" s="978"/>
      <c r="I10" s="987"/>
    </row>
    <row r="11" spans="1:9" ht="15">
      <c r="A11" s="974">
        <v>9</v>
      </c>
      <c r="B11" s="901" t="s">
        <v>70</v>
      </c>
      <c r="C11" s="903">
        <v>2007</v>
      </c>
      <c r="D11" s="979">
        <v>720.11500000000001</v>
      </c>
      <c r="E11" s="977">
        <v>183.91</v>
      </c>
      <c r="F11" s="978"/>
      <c r="G11" s="978"/>
      <c r="H11" s="978"/>
      <c r="I11" s="987"/>
    </row>
    <row r="12" spans="1:9" ht="15">
      <c r="A12" s="974">
        <v>10</v>
      </c>
      <c r="B12" s="901" t="s">
        <v>71</v>
      </c>
      <c r="C12" s="903">
        <v>2008</v>
      </c>
      <c r="D12" s="977">
        <v>2016.18</v>
      </c>
      <c r="E12" s="977">
        <v>628.26</v>
      </c>
      <c r="F12" s="978"/>
      <c r="G12" s="978"/>
      <c r="H12" s="978"/>
      <c r="I12" s="987"/>
    </row>
    <row r="13" spans="1:9" ht="15">
      <c r="A13" s="974">
        <v>11</v>
      </c>
      <c r="B13" s="901" t="s">
        <v>70</v>
      </c>
      <c r="C13" s="903">
        <v>2008</v>
      </c>
      <c r="D13" s="979">
        <v>720.11500000000001</v>
      </c>
      <c r="E13" s="979">
        <v>347.53</v>
      </c>
      <c r="F13" s="978"/>
      <c r="G13" s="978"/>
      <c r="H13" s="978"/>
      <c r="I13" s="987"/>
    </row>
    <row r="14" spans="1:9" ht="45">
      <c r="A14" s="974">
        <v>12</v>
      </c>
      <c r="B14" s="901" t="s">
        <v>72</v>
      </c>
      <c r="C14" s="904">
        <v>2008</v>
      </c>
      <c r="D14" s="980">
        <v>1073.46</v>
      </c>
      <c r="E14" s="981">
        <v>1188.33</v>
      </c>
      <c r="F14" s="978"/>
      <c r="G14" s="978"/>
      <c r="H14" s="978"/>
      <c r="I14" s="987"/>
    </row>
    <row r="15" spans="1:9" ht="15">
      <c r="A15" s="975">
        <v>13</v>
      </c>
      <c r="B15" s="965" t="s">
        <v>73</v>
      </c>
      <c r="C15" s="906">
        <v>2009</v>
      </c>
      <c r="D15" s="999">
        <v>2670</v>
      </c>
      <c r="E15" s="982">
        <v>499.68</v>
      </c>
      <c r="F15" s="978"/>
      <c r="G15" s="978"/>
      <c r="H15" s="978"/>
      <c r="I15" s="987"/>
    </row>
    <row r="16" spans="1:9" ht="15">
      <c r="A16" s="976"/>
      <c r="B16" s="966"/>
      <c r="C16" s="906">
        <v>2010</v>
      </c>
      <c r="D16" s="1000"/>
      <c r="E16" s="982">
        <v>1008.24</v>
      </c>
      <c r="F16" s="978"/>
      <c r="G16" s="978"/>
      <c r="H16" s="978"/>
      <c r="I16" s="987"/>
    </row>
    <row r="17" spans="1:9" ht="15">
      <c r="A17" s="974">
        <v>14</v>
      </c>
      <c r="B17" s="899" t="s">
        <v>74</v>
      </c>
      <c r="C17" s="906">
        <v>2010</v>
      </c>
      <c r="D17" s="982">
        <v>2265.7399999999998</v>
      </c>
      <c r="E17" s="982">
        <v>1669.14</v>
      </c>
      <c r="F17" s="978"/>
      <c r="G17" s="978"/>
      <c r="H17" s="978"/>
      <c r="I17" s="987"/>
    </row>
    <row r="18" spans="1:9" ht="15">
      <c r="A18" s="974">
        <v>15</v>
      </c>
      <c r="B18" s="901" t="s">
        <v>1047</v>
      </c>
      <c r="C18" s="906">
        <v>2011</v>
      </c>
      <c r="D18" s="983">
        <v>1272.444</v>
      </c>
      <c r="E18" s="982">
        <v>762.12</v>
      </c>
      <c r="F18" s="978"/>
      <c r="G18" s="978"/>
      <c r="H18" s="899"/>
      <c r="I18" s="987"/>
    </row>
    <row r="19" spans="1:9" ht="15">
      <c r="A19" s="974">
        <v>16</v>
      </c>
      <c r="B19" s="899" t="s">
        <v>76</v>
      </c>
      <c r="C19" s="906">
        <v>2011</v>
      </c>
      <c r="D19" s="983">
        <v>324.71499999999997</v>
      </c>
      <c r="E19" s="983">
        <v>562.08000000000004</v>
      </c>
      <c r="F19" s="978"/>
      <c r="G19" s="978"/>
      <c r="H19" s="984"/>
      <c r="I19" s="987"/>
    </row>
    <row r="20" spans="1:9" ht="15">
      <c r="A20" s="975">
        <v>17</v>
      </c>
      <c r="B20" s="968" t="s">
        <v>77</v>
      </c>
      <c r="C20" s="906">
        <v>2011</v>
      </c>
      <c r="D20" s="1003">
        <v>294.53199999999998</v>
      </c>
      <c r="E20" s="983">
        <v>39.31</v>
      </c>
      <c r="F20" s="978"/>
      <c r="G20" s="978"/>
      <c r="H20" s="984"/>
      <c r="I20" s="987"/>
    </row>
    <row r="21" spans="1:9" ht="15">
      <c r="A21" s="976"/>
      <c r="B21" s="969"/>
      <c r="C21" s="906">
        <v>2012</v>
      </c>
      <c r="D21" s="985"/>
      <c r="E21" s="994">
        <v>97.36</v>
      </c>
      <c r="F21" s="978"/>
      <c r="G21" s="978"/>
      <c r="H21" s="984"/>
      <c r="I21" s="987"/>
    </row>
    <row r="22" spans="1:9" ht="15">
      <c r="A22" s="974">
        <v>18</v>
      </c>
      <c r="B22" s="901" t="s">
        <v>1048</v>
      </c>
      <c r="C22" s="906">
        <v>2012</v>
      </c>
      <c r="D22" s="985">
        <v>424.14800000000002</v>
      </c>
      <c r="E22" s="994">
        <v>272.75</v>
      </c>
      <c r="F22" s="978"/>
      <c r="G22" s="978"/>
      <c r="H22" s="984"/>
      <c r="I22" s="987"/>
    </row>
    <row r="23" spans="1:9" ht="15">
      <c r="A23" s="974">
        <v>19</v>
      </c>
      <c r="B23" s="899" t="s">
        <v>787</v>
      </c>
      <c r="C23" s="906">
        <v>2012</v>
      </c>
      <c r="D23" s="982">
        <v>974.15</v>
      </c>
      <c r="E23" s="994">
        <v>730.34</v>
      </c>
      <c r="F23" s="978"/>
      <c r="G23" s="978"/>
      <c r="H23" s="984"/>
      <c r="I23" s="987"/>
    </row>
    <row r="24" spans="1:9" ht="15">
      <c r="A24" s="974">
        <v>20</v>
      </c>
      <c r="B24" s="899" t="s">
        <v>78</v>
      </c>
      <c r="C24" s="906">
        <v>2012</v>
      </c>
      <c r="D24" s="982">
        <v>2148.7399999999998</v>
      </c>
      <c r="E24" s="995">
        <v>1874.49</v>
      </c>
      <c r="F24" s="978"/>
      <c r="G24" s="978"/>
      <c r="H24" s="984"/>
      <c r="I24" s="987"/>
    </row>
    <row r="25" spans="1:9" ht="15">
      <c r="A25" s="974">
        <v>21</v>
      </c>
      <c r="B25" s="899" t="s">
        <v>79</v>
      </c>
      <c r="C25" s="906">
        <v>2012</v>
      </c>
      <c r="D25" s="982">
        <v>1540.08</v>
      </c>
      <c r="E25" s="995">
        <v>1335.88</v>
      </c>
      <c r="F25" s="978"/>
      <c r="G25" s="978"/>
      <c r="H25" s="984"/>
      <c r="I25" s="987"/>
    </row>
    <row r="26" spans="1:9" ht="15">
      <c r="A26" s="975">
        <v>22</v>
      </c>
      <c r="B26" s="965" t="s">
        <v>1073</v>
      </c>
      <c r="C26" s="906">
        <v>2013</v>
      </c>
      <c r="D26" s="999">
        <v>2974.49</v>
      </c>
      <c r="E26" s="996">
        <v>2056.38</v>
      </c>
      <c r="F26" s="986"/>
      <c r="G26" s="986"/>
      <c r="H26" s="984"/>
      <c r="I26" s="987"/>
    </row>
    <row r="27" spans="1:9" ht="15">
      <c r="A27" s="1005"/>
      <c r="B27" s="967"/>
      <c r="C27" s="906">
        <v>2014</v>
      </c>
      <c r="D27" s="1004"/>
      <c r="E27" s="997">
        <v>296.69</v>
      </c>
      <c r="F27" s="978"/>
      <c r="G27" s="978"/>
      <c r="H27" s="984"/>
      <c r="I27" s="987"/>
    </row>
    <row r="28" spans="1:9" ht="15">
      <c r="A28" s="976"/>
      <c r="B28" s="966"/>
      <c r="C28" s="906">
        <v>2016</v>
      </c>
      <c r="D28" s="1000"/>
      <c r="E28" s="998">
        <v>873.43</v>
      </c>
      <c r="F28" s="978"/>
      <c r="G28" s="978"/>
      <c r="H28" s="984"/>
      <c r="I28" s="987"/>
    </row>
    <row r="29" spans="1:9" ht="15">
      <c r="A29" s="974">
        <v>23</v>
      </c>
      <c r="B29" s="899" t="s">
        <v>1074</v>
      </c>
      <c r="C29" s="906">
        <v>2016</v>
      </c>
      <c r="D29" s="983">
        <v>649.42999999999995</v>
      </c>
      <c r="E29" s="998">
        <v>459.9</v>
      </c>
      <c r="F29" s="978"/>
      <c r="G29" s="978"/>
      <c r="H29" s="984"/>
      <c r="I29" s="987"/>
    </row>
    <row r="30" spans="1:9" ht="15">
      <c r="A30" s="975">
        <v>24</v>
      </c>
      <c r="B30" s="965" t="s">
        <v>80</v>
      </c>
      <c r="C30" s="906">
        <v>2016</v>
      </c>
      <c r="D30" s="999">
        <v>1335.42</v>
      </c>
      <c r="E30" s="998">
        <v>1822.9</v>
      </c>
      <c r="F30" s="978"/>
      <c r="G30" s="978"/>
      <c r="H30" s="982"/>
      <c r="I30" s="987"/>
    </row>
    <row r="31" spans="1:9" ht="15">
      <c r="A31" s="1005"/>
      <c r="B31" s="966"/>
      <c r="C31" s="905">
        <v>2017</v>
      </c>
      <c r="D31" s="1000"/>
      <c r="E31" s="987">
        <v>792</v>
      </c>
      <c r="F31" s="978"/>
      <c r="G31" s="978"/>
      <c r="H31" s="982"/>
      <c r="I31" s="987"/>
    </row>
    <row r="32" spans="1:9" ht="15">
      <c r="A32" s="976">
        <v>25</v>
      </c>
      <c r="B32" s="899" t="s">
        <v>1958</v>
      </c>
      <c r="C32" s="906">
        <v>2018</v>
      </c>
      <c r="D32" s="988"/>
      <c r="E32" s="987">
        <v>449.1</v>
      </c>
      <c r="F32" s="993"/>
      <c r="G32" s="978"/>
      <c r="H32" s="982"/>
      <c r="I32" s="987"/>
    </row>
    <row r="33" spans="1:9" ht="15">
      <c r="A33" s="976">
        <v>26</v>
      </c>
      <c r="B33" s="899" t="s">
        <v>1959</v>
      </c>
      <c r="C33" s="906">
        <v>2018</v>
      </c>
      <c r="D33" s="988"/>
      <c r="E33" s="990">
        <v>283.14</v>
      </c>
      <c r="F33" s="992"/>
      <c r="G33" s="978"/>
      <c r="H33" s="982"/>
      <c r="I33" s="987"/>
    </row>
    <row r="34" spans="1:9" ht="15" customHeight="1">
      <c r="A34" s="974">
        <v>27</v>
      </c>
      <c r="B34" s="900" t="s">
        <v>1964</v>
      </c>
      <c r="C34" s="902">
        <v>2019</v>
      </c>
      <c r="D34" s="989"/>
      <c r="E34" s="987"/>
      <c r="F34" s="978">
        <v>620</v>
      </c>
      <c r="G34" s="991"/>
      <c r="H34" s="982"/>
      <c r="I34" s="987"/>
    </row>
    <row r="35" spans="1:9" ht="15">
      <c r="A35" s="974">
        <v>32</v>
      </c>
      <c r="B35" s="901" t="s">
        <v>2266</v>
      </c>
      <c r="C35" s="906">
        <v>2020</v>
      </c>
      <c r="D35" s="982"/>
      <c r="E35" s="987"/>
      <c r="F35" s="1646"/>
      <c r="G35" s="1646">
        <v>447.86</v>
      </c>
      <c r="H35" s="982"/>
      <c r="I35" s="987"/>
    </row>
    <row r="36" spans="1:9" ht="15">
      <c r="A36" s="974">
        <v>33</v>
      </c>
      <c r="B36" s="899" t="s">
        <v>2042</v>
      </c>
      <c r="C36" s="906">
        <v>2020</v>
      </c>
      <c r="D36" s="982"/>
      <c r="E36" s="987"/>
      <c r="F36" s="1646"/>
      <c r="G36" s="1646"/>
      <c r="H36" s="982"/>
      <c r="I36" s="987"/>
    </row>
    <row r="37" spans="1:9" ht="15">
      <c r="A37" s="974">
        <v>34</v>
      </c>
      <c r="B37" s="901" t="s">
        <v>2044</v>
      </c>
      <c r="C37" s="906">
        <v>2020</v>
      </c>
      <c r="D37" s="982"/>
      <c r="E37" s="987"/>
      <c r="F37" s="1646"/>
      <c r="G37" s="1646"/>
      <c r="H37" s="982"/>
      <c r="I37" s="987"/>
    </row>
    <row r="38" spans="1:9" ht="15">
      <c r="A38" s="974">
        <v>35</v>
      </c>
      <c r="B38" s="899" t="s">
        <v>2043</v>
      </c>
      <c r="C38" s="906">
        <v>2021</v>
      </c>
      <c r="D38" s="982"/>
      <c r="E38" s="987"/>
      <c r="F38" s="1646"/>
      <c r="G38" s="1646"/>
      <c r="H38" s="982"/>
      <c r="I38" s="987"/>
    </row>
    <row r="39" spans="1:9" ht="15">
      <c r="A39" s="974">
        <v>36</v>
      </c>
      <c r="B39" s="899" t="s">
        <v>2045</v>
      </c>
      <c r="C39" s="906">
        <v>2021</v>
      </c>
      <c r="D39" s="982"/>
      <c r="E39" s="987"/>
      <c r="F39" s="978"/>
      <c r="G39" s="978"/>
      <c r="H39" s="983"/>
      <c r="I39" s="987"/>
    </row>
    <row r="40" spans="1:9" ht="15">
      <c r="A40" s="974">
        <v>37</v>
      </c>
      <c r="B40" s="899" t="s">
        <v>2046</v>
      </c>
      <c r="C40" s="906">
        <v>2021</v>
      </c>
      <c r="D40" s="982"/>
      <c r="E40" s="987"/>
      <c r="F40" s="978"/>
      <c r="G40" s="978"/>
      <c r="H40" s="982"/>
      <c r="I40" s="987"/>
    </row>
    <row r="41" spans="1:9" ht="15">
      <c r="A41" s="974">
        <v>38</v>
      </c>
      <c r="B41" s="899" t="s">
        <v>2047</v>
      </c>
      <c r="C41" s="906">
        <v>2021</v>
      </c>
      <c r="D41" s="982"/>
      <c r="E41" s="987"/>
      <c r="F41" s="978"/>
      <c r="G41" s="978"/>
      <c r="H41" s="983"/>
      <c r="I41" s="987"/>
    </row>
    <row r="42" spans="1:9" ht="15">
      <c r="A42" s="974">
        <v>39</v>
      </c>
      <c r="B42" s="899" t="s">
        <v>2048</v>
      </c>
      <c r="C42" s="906">
        <v>2021</v>
      </c>
      <c r="D42" s="982"/>
      <c r="E42" s="987"/>
      <c r="F42" s="978"/>
      <c r="G42" s="978"/>
      <c r="H42" s="983"/>
      <c r="I42" s="987"/>
    </row>
    <row r="43" spans="1:9" s="909" customFormat="1" ht="15">
      <c r="A43" s="974">
        <v>40</v>
      </c>
      <c r="B43" s="899" t="s">
        <v>2049</v>
      </c>
      <c r="C43" s="906">
        <v>2022</v>
      </c>
      <c r="D43" s="982"/>
      <c r="E43" s="987"/>
      <c r="F43" s="978"/>
      <c r="G43" s="978"/>
      <c r="H43" s="983"/>
      <c r="I43" s="987"/>
    </row>
    <row r="44" spans="1:9" ht="15">
      <c r="A44" s="974"/>
      <c r="B44" s="899" t="s">
        <v>258</v>
      </c>
      <c r="C44" s="906"/>
      <c r="D44" s="982">
        <f>SUM(D4:D43)</f>
        <v>30353.388999999996</v>
      </c>
      <c r="E44" s="982">
        <f t="shared" ref="E44:H44" si="0">SUM(E4:E43)</f>
        <v>21643.54</v>
      </c>
      <c r="F44" s="982">
        <f t="shared" si="0"/>
        <v>620</v>
      </c>
      <c r="G44" s="982">
        <f t="shared" si="0"/>
        <v>447.86</v>
      </c>
      <c r="H44" s="982">
        <f t="shared" si="0"/>
        <v>0</v>
      </c>
      <c r="I44" s="987"/>
    </row>
    <row r="45" spans="1:9" ht="15">
      <c r="A45" s="205"/>
      <c r="B45" s="62"/>
      <c r="C45" s="62"/>
      <c r="D45" s="62"/>
      <c r="E45" s="64"/>
      <c r="F45" s="139"/>
      <c r="G45" s="139"/>
      <c r="H45" s="62"/>
      <c r="I45" s="62"/>
    </row>
    <row r="46" spans="1:9" ht="15" hidden="1">
      <c r="B46" s="24" t="s">
        <v>740</v>
      </c>
      <c r="C46" s="26"/>
      <c r="D46" s="26"/>
      <c r="E46" s="28" t="s">
        <v>538</v>
      </c>
      <c r="F46" s="130"/>
      <c r="G46" s="132" t="s">
        <v>741</v>
      </c>
      <c r="H46" s="193"/>
    </row>
    <row r="47" spans="1:9" ht="14.25" hidden="1">
      <c r="B47" s="26"/>
      <c r="C47" s="26"/>
      <c r="D47" s="26"/>
      <c r="E47" s="28" t="s">
        <v>539</v>
      </c>
      <c r="F47" s="130"/>
      <c r="G47" s="131" t="s">
        <v>855</v>
      </c>
      <c r="H47" s="193"/>
    </row>
    <row r="48" spans="1:9" ht="14.25" hidden="1">
      <c r="B48" s="26"/>
      <c r="C48" s="26"/>
      <c r="D48" s="26"/>
      <c r="E48" s="28"/>
      <c r="F48" s="130"/>
      <c r="G48" s="130"/>
      <c r="H48" s="193"/>
    </row>
    <row r="49" spans="2:8" ht="14.25" hidden="1">
      <c r="B49" s="2070" t="s">
        <v>540</v>
      </c>
      <c r="C49" s="2070"/>
      <c r="D49" s="2070"/>
      <c r="E49" s="2070"/>
      <c r="F49" s="130"/>
      <c r="G49" s="130"/>
      <c r="H49" s="193"/>
    </row>
    <row r="50" spans="2:8">
      <c r="B50" s="134"/>
      <c r="C50" s="134"/>
      <c r="D50" s="134"/>
      <c r="E50" s="399"/>
      <c r="F50" s="134"/>
      <c r="G50" s="138"/>
      <c r="H50" s="134"/>
    </row>
    <row r="51" spans="2:8" ht="15">
      <c r="B51" s="63" t="s">
        <v>2002</v>
      </c>
      <c r="C51" s="63"/>
      <c r="D51" s="62"/>
      <c r="E51" s="64" t="s">
        <v>538</v>
      </c>
      <c r="F51" s="62"/>
      <c r="G51" s="140" t="s">
        <v>1191</v>
      </c>
      <c r="H51" s="62"/>
    </row>
    <row r="52" spans="2:8" ht="15">
      <c r="B52" s="66"/>
      <c r="C52" s="66"/>
      <c r="D52" s="62"/>
      <c r="E52" s="64" t="s">
        <v>539</v>
      </c>
      <c r="F52" s="62"/>
      <c r="G52" s="141" t="s">
        <v>855</v>
      </c>
      <c r="H52" s="62"/>
    </row>
    <row r="53" spans="2:8" ht="15">
      <c r="B53" s="66"/>
      <c r="C53" s="66"/>
      <c r="D53" s="62"/>
      <c r="E53" s="64"/>
      <c r="F53" s="62"/>
      <c r="G53" s="141"/>
      <c r="H53" s="62"/>
    </row>
    <row r="54" spans="2:8" ht="15">
      <c r="B54" s="66"/>
      <c r="C54" s="66"/>
      <c r="D54" s="62"/>
      <c r="E54" s="64" t="s">
        <v>150</v>
      </c>
      <c r="F54" s="62"/>
      <c r="G54" s="141"/>
      <c r="H54" s="62"/>
    </row>
    <row r="55" spans="2:8" ht="15">
      <c r="B55" s="63" t="s">
        <v>149</v>
      </c>
      <c r="C55" s="63"/>
      <c r="D55" s="62"/>
      <c r="E55" s="64" t="s">
        <v>538</v>
      </c>
      <c r="F55" s="62"/>
      <c r="G55" s="140" t="s">
        <v>1086</v>
      </c>
      <c r="H55" s="62"/>
    </row>
    <row r="56" spans="2:8" ht="15">
      <c r="B56" s="66"/>
      <c r="C56" s="66"/>
      <c r="D56" s="62"/>
      <c r="E56" s="64" t="s">
        <v>539</v>
      </c>
      <c r="F56" s="62"/>
      <c r="G56" s="141" t="s">
        <v>855</v>
      </c>
      <c r="H56" s="62"/>
    </row>
    <row r="57" spans="2:8" ht="15">
      <c r="B57" s="2289" t="s">
        <v>540</v>
      </c>
      <c r="C57" s="2289"/>
      <c r="D57" s="2289"/>
      <c r="E57" s="2289"/>
      <c r="F57" s="62"/>
      <c r="G57" s="139"/>
      <c r="H57" s="62"/>
    </row>
    <row r="58" spans="2:8" ht="15">
      <c r="B58" s="135"/>
      <c r="C58" s="69"/>
      <c r="D58" s="62" t="s">
        <v>941</v>
      </c>
      <c r="E58" s="64"/>
      <c r="F58" s="62"/>
      <c r="G58" s="139"/>
      <c r="H58" s="62"/>
    </row>
  </sheetData>
  <customSheetViews>
    <customSheetView guid="{C9F8E0A7-7ADA-4A9A-A8B3-50B5B131F672}" showPageBreaks="1" fitToPage="1" printArea="1" hiddenRows="1" view="pageBreakPreview" topLeftCell="A19">
      <selection activeCell="F33" sqref="F33"/>
      <pageMargins left="0.39370078740157483" right="0.39370078740157483" top="0.78740157480314965" bottom="0.39370078740157483" header="0.43307086614173229" footer="0.70866141732283472"/>
      <pageSetup paperSize="9" scale="59" orientation="landscape" r:id="rId1"/>
      <headerFooter alignWithMargins="0"/>
    </customSheetView>
  </customSheetViews>
  <mergeCells count="3">
    <mergeCell ref="A1:I1"/>
    <mergeCell ref="B57:E57"/>
    <mergeCell ref="B49:E49"/>
  </mergeCells>
  <pageMargins left="2.3622047244094491" right="0.39370078740157483" top="0.78740157480314965" bottom="0.39370078740157483" header="0.43307086614173229" footer="0.70866141732283472"/>
  <pageSetup paperSize="9" scale="55"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5" tint="-0.249977111117893"/>
  </sheetPr>
  <dimension ref="A1:J28"/>
  <sheetViews>
    <sheetView showZeros="0" view="pageBreakPreview" topLeftCell="A13" zoomScaleNormal="100" zoomScaleSheetLayoutView="100" workbookViewId="0">
      <selection activeCell="I6" sqref="I6"/>
    </sheetView>
  </sheetViews>
  <sheetFormatPr defaultRowHeight="12.75"/>
  <cols>
    <col min="1" max="1" width="9.140625" style="3"/>
    <col min="2" max="2" width="46.140625" style="3" customWidth="1"/>
    <col min="3" max="3" width="14" style="3" customWidth="1"/>
    <col min="4" max="4" width="12.5703125" style="3" customWidth="1"/>
    <col min="5" max="5" width="13.85546875" style="3" customWidth="1"/>
    <col min="6" max="6" width="13.28515625" style="3" customWidth="1"/>
    <col min="7" max="7" width="11.28515625" style="3" customWidth="1"/>
    <col min="8" max="8" width="11" style="3" customWidth="1"/>
    <col min="9" max="9" width="11.42578125" style="3" customWidth="1"/>
    <col min="10" max="10" width="11.28515625" style="3" customWidth="1"/>
    <col min="11" max="16384" width="9.140625" style="3"/>
  </cols>
  <sheetData>
    <row r="1" spans="1:10" ht="27" customHeight="1">
      <c r="A1" s="2241" t="s">
        <v>259</v>
      </c>
      <c r="B1" s="2241"/>
      <c r="C1" s="2241"/>
      <c r="D1" s="2241"/>
      <c r="E1" s="2241"/>
      <c r="F1" s="2241"/>
      <c r="G1" s="2241"/>
      <c r="H1" s="2241"/>
      <c r="I1" s="2241"/>
      <c r="J1" s="2241"/>
    </row>
    <row r="2" spans="1:10" ht="15.75" customHeight="1">
      <c r="A2" s="2157" t="s">
        <v>744</v>
      </c>
      <c r="B2" s="2157" t="s">
        <v>752</v>
      </c>
      <c r="C2" s="2299" t="s">
        <v>2030</v>
      </c>
      <c r="D2" s="2299"/>
      <c r="E2" s="2157" t="s">
        <v>494</v>
      </c>
      <c r="F2" s="2157"/>
      <c r="G2" s="2157"/>
      <c r="H2" s="2157"/>
      <c r="I2" s="2157"/>
      <c r="J2" s="2157"/>
    </row>
    <row r="3" spans="1:10" ht="18.75" customHeight="1">
      <c r="A3" s="2157"/>
      <c r="B3" s="2157"/>
      <c r="C3" s="2299"/>
      <c r="D3" s="2299"/>
      <c r="E3" s="2300">
        <v>2020</v>
      </c>
      <c r="F3" s="2300"/>
      <c r="G3" s="154">
        <v>2021</v>
      </c>
      <c r="H3" s="154">
        <v>2022</v>
      </c>
      <c r="I3" s="154">
        <v>2023</v>
      </c>
      <c r="J3" s="154">
        <v>2024</v>
      </c>
    </row>
    <row r="4" spans="1:10" ht="15" customHeight="1">
      <c r="A4" s="2157"/>
      <c r="B4" s="2157"/>
      <c r="C4" s="2157" t="s">
        <v>2284</v>
      </c>
      <c r="D4" s="2157" t="s">
        <v>747</v>
      </c>
      <c r="E4" s="2157" t="s">
        <v>499</v>
      </c>
      <c r="F4" s="2157"/>
      <c r="G4" s="2157" t="s">
        <v>357</v>
      </c>
      <c r="H4" s="2157" t="s">
        <v>357</v>
      </c>
      <c r="I4" s="2157" t="s">
        <v>2286</v>
      </c>
      <c r="J4" s="2157" t="s">
        <v>357</v>
      </c>
    </row>
    <row r="5" spans="1:10" ht="29.25" customHeight="1">
      <c r="A5" s="2157"/>
      <c r="B5" s="2157"/>
      <c r="C5" s="2157"/>
      <c r="D5" s="2157"/>
      <c r="E5" s="153" t="s">
        <v>2285</v>
      </c>
      <c r="F5" s="153" t="s">
        <v>747</v>
      </c>
      <c r="G5" s="2157"/>
      <c r="H5" s="2157"/>
      <c r="I5" s="2157"/>
      <c r="J5" s="2157"/>
    </row>
    <row r="6" spans="1:10" ht="15">
      <c r="A6" s="153">
        <v>1</v>
      </c>
      <c r="B6" s="153">
        <v>2</v>
      </c>
      <c r="C6" s="153">
        <v>3</v>
      </c>
      <c r="D6" s="153">
        <v>4</v>
      </c>
      <c r="E6" s="153">
        <v>5</v>
      </c>
      <c r="F6" s="153">
        <v>6</v>
      </c>
      <c r="G6" s="153">
        <v>7</v>
      </c>
      <c r="H6" s="153">
        <v>8</v>
      </c>
      <c r="I6" s="153">
        <v>9</v>
      </c>
      <c r="J6" s="153">
        <v>10</v>
      </c>
    </row>
    <row r="7" spans="1:10" ht="29.25" customHeight="1">
      <c r="A7" s="93">
        <v>1</v>
      </c>
      <c r="B7" s="93" t="s">
        <v>260</v>
      </c>
      <c r="C7" s="95">
        <f t="shared" ref="C7:C13" si="0">SUM(E7,G7:J7)</f>
        <v>24893.667242999996</v>
      </c>
      <c r="D7" s="96">
        <f>IF(C28=0,0,C7/C28)</f>
        <v>0.63426922899861371</v>
      </c>
      <c r="E7" s="95">
        <f>SUM(E8:E12)</f>
        <v>3719.97</v>
      </c>
      <c r="F7" s="96">
        <f>IF(E28=0,0,E7/E28)</f>
        <v>0.63426922899861382</v>
      </c>
      <c r="G7" s="95">
        <f>SUM(G8:G12)</f>
        <v>4463.9639999999999</v>
      </c>
      <c r="H7" s="95">
        <f>SUM(H8:H12)</f>
        <v>5133.5585999999994</v>
      </c>
      <c r="I7" s="95">
        <f>SUM(I8:I12)</f>
        <v>5646.9144599999991</v>
      </c>
      <c r="J7" s="95">
        <f>SUM(J8:J12)</f>
        <v>5929.2601829999985</v>
      </c>
    </row>
    <row r="8" spans="1:10" ht="22.5" customHeight="1">
      <c r="A8" s="114" t="s">
        <v>9</v>
      </c>
      <c r="B8" s="93" t="s">
        <v>261</v>
      </c>
      <c r="C8" s="95">
        <f t="shared" si="0"/>
        <v>10118.152799999998</v>
      </c>
      <c r="D8" s="96">
        <f>IF(C7=0,0,C8/C28)</f>
        <v>0.25780183018838965</v>
      </c>
      <c r="E8" s="117">
        <f>'6. Пров закупівлі'!H153</f>
        <v>1512</v>
      </c>
      <c r="F8" s="96">
        <f>IF(E7=0,0,E8/E28)</f>
        <v>0.25780183018838976</v>
      </c>
      <c r="G8" s="117">
        <f>E8*1.2</f>
        <v>1814.3999999999999</v>
      </c>
      <c r="H8" s="117">
        <f>G8*1.15</f>
        <v>2086.5599999999995</v>
      </c>
      <c r="I8" s="117">
        <f>H8*1.1</f>
        <v>2295.2159999999994</v>
      </c>
      <c r="J8" s="117">
        <f>I8*1.05</f>
        <v>2409.9767999999995</v>
      </c>
    </row>
    <row r="9" spans="1:10" ht="22.5" customHeight="1">
      <c r="A9" s="114" t="s">
        <v>10</v>
      </c>
      <c r="B9" s="93" t="s">
        <v>262</v>
      </c>
      <c r="C9" s="95">
        <f t="shared" si="0"/>
        <v>0</v>
      </c>
      <c r="D9" s="96">
        <f>IF(C8=0,0,C9/C28)</f>
        <v>0</v>
      </c>
      <c r="E9" s="117">
        <f>'6. Пров закупівлі'!H156</f>
        <v>0</v>
      </c>
      <c r="F9" s="96">
        <f>IF(E7=0,0,E9/E7)</f>
        <v>0</v>
      </c>
      <c r="G9" s="117">
        <f>E9*1.2</f>
        <v>0</v>
      </c>
      <c r="H9" s="117">
        <f>G9*1.15</f>
        <v>0</v>
      </c>
      <c r="I9" s="117">
        <f>H9*1.1</f>
        <v>0</v>
      </c>
      <c r="J9" s="117">
        <f>I9*1.05</f>
        <v>0</v>
      </c>
    </row>
    <row r="10" spans="1:10" ht="33" customHeight="1">
      <c r="A10" s="114" t="s">
        <v>515</v>
      </c>
      <c r="B10" s="93" t="s">
        <v>263</v>
      </c>
      <c r="C10" s="95">
        <f t="shared" si="0"/>
        <v>10037.85</v>
      </c>
      <c r="D10" s="96">
        <f>IF(C10=0,0,C10/C28)</f>
        <v>0.25575578391705328</v>
      </c>
      <c r="E10" s="117">
        <f>'6. Пров закупівлі'!H159</f>
        <v>1500</v>
      </c>
      <c r="F10" s="96">
        <f>IF(E7=0,0,E10/E28)</f>
        <v>0.25575578391705334</v>
      </c>
      <c r="G10" s="117">
        <f>E10*1.2</f>
        <v>1800</v>
      </c>
      <c r="H10" s="117">
        <f>G10*1.15</f>
        <v>2070</v>
      </c>
      <c r="I10" s="117">
        <f>H10*1.1</f>
        <v>2277</v>
      </c>
      <c r="J10" s="117">
        <f>I10*1.05</f>
        <v>2390.85</v>
      </c>
    </row>
    <row r="11" spans="1:10" ht="33" customHeight="1">
      <c r="A11" s="114" t="s">
        <v>516</v>
      </c>
      <c r="B11" s="93" t="s">
        <v>264</v>
      </c>
      <c r="C11" s="95">
        <f t="shared" si="0"/>
        <v>0</v>
      </c>
      <c r="D11" s="96">
        <f>IF(C10=0,0,C11/C10)</f>
        <v>0</v>
      </c>
      <c r="E11" s="117">
        <f>'6. Пров закупівлі'!H162</f>
        <v>0</v>
      </c>
      <c r="F11" s="96">
        <f>IF(E7=0,0,E11/E7)</f>
        <v>0</v>
      </c>
      <c r="G11" s="117">
        <f>E11*1.2</f>
        <v>0</v>
      </c>
      <c r="H11" s="117">
        <f>G11*1.15</f>
        <v>0</v>
      </c>
      <c r="I11" s="117">
        <f>H11*1.1</f>
        <v>0</v>
      </c>
      <c r="J11" s="117">
        <f>I11*1.05</f>
        <v>0</v>
      </c>
    </row>
    <row r="12" spans="1:10" ht="21.75" customHeight="1">
      <c r="A12" s="114" t="s">
        <v>517</v>
      </c>
      <c r="B12" s="93" t="s">
        <v>573</v>
      </c>
      <c r="C12" s="95">
        <f t="shared" si="0"/>
        <v>4737.6644429999988</v>
      </c>
      <c r="D12" s="96">
        <f>IF(C12=0,0,C12/C28)</f>
        <v>0.12071161489317078</v>
      </c>
      <c r="E12" s="117">
        <f>'6. Пров закупівлі'!H166</f>
        <v>707.96999999999991</v>
      </c>
      <c r="F12" s="96">
        <f>IF(E7=0,0,E12/E28)</f>
        <v>0.12071161489317081</v>
      </c>
      <c r="G12" s="117">
        <f>E12*1.2</f>
        <v>849.56399999999985</v>
      </c>
      <c r="H12" s="117">
        <f>G12*1.15</f>
        <v>976.99859999999978</v>
      </c>
      <c r="I12" s="117">
        <f>H12*1.1</f>
        <v>1074.6984599999998</v>
      </c>
      <c r="J12" s="117">
        <f>I12*1.05</f>
        <v>1128.4333829999998</v>
      </c>
    </row>
    <row r="13" spans="1:10" ht="28.5" customHeight="1">
      <c r="A13" s="114" t="s">
        <v>25</v>
      </c>
      <c r="B13" s="93" t="s">
        <v>265</v>
      </c>
      <c r="C13" s="95">
        <f t="shared" si="0"/>
        <v>0</v>
      </c>
      <c r="D13" s="96">
        <f>IF(C28=0,0,C13/C28)</f>
        <v>0</v>
      </c>
      <c r="E13" s="95">
        <f>SUM(E14:E16)</f>
        <v>0</v>
      </c>
      <c r="F13" s="96">
        <f>IF(E28=0,0,E13/E28)</f>
        <v>0</v>
      </c>
      <c r="G13" s="95">
        <f>SUM(G14:G16)</f>
        <v>0</v>
      </c>
      <c r="H13" s="95">
        <f>SUM(H14:H16)</f>
        <v>0</v>
      </c>
      <c r="I13" s="95">
        <f>SUM(I14:I16)</f>
        <v>0</v>
      </c>
      <c r="J13" s="95">
        <f>SUM(J14:J16)</f>
        <v>0</v>
      </c>
    </row>
    <row r="14" spans="1:10" ht="18" customHeight="1">
      <c r="A14" s="114" t="s">
        <v>13</v>
      </c>
      <c r="B14" s="93" t="s">
        <v>996</v>
      </c>
      <c r="C14" s="95">
        <f t="shared" ref="C14:C25" si="1">SUM(E14,G14:J14)</f>
        <v>0</v>
      </c>
      <c r="D14" s="96">
        <f>IF(C13=0,0,C14/C28)</f>
        <v>0</v>
      </c>
      <c r="E14" s="117">
        <f>'6. Пров закупівлі'!H171</f>
        <v>0</v>
      </c>
      <c r="F14" s="96">
        <f>IF(E13=0,0,E14/E28)</f>
        <v>0</v>
      </c>
      <c r="G14" s="117">
        <f>E14*1.2</f>
        <v>0</v>
      </c>
      <c r="H14" s="117">
        <f>G14*1.15</f>
        <v>0</v>
      </c>
      <c r="I14" s="117">
        <f>H14*1.1</f>
        <v>0</v>
      </c>
      <c r="J14" s="117">
        <f>I14*1.05</f>
        <v>0</v>
      </c>
    </row>
    <row r="15" spans="1:10" ht="19.5" customHeight="1">
      <c r="A15" s="114" t="s">
        <v>15</v>
      </c>
      <c r="B15" s="93" t="s">
        <v>997</v>
      </c>
      <c r="C15" s="95">
        <f t="shared" si="1"/>
        <v>0</v>
      </c>
      <c r="D15" s="96">
        <f>IF(C13=0,0,C15/C13)</f>
        <v>0</v>
      </c>
      <c r="E15" s="117"/>
      <c r="F15" s="96">
        <f>IF(E13=0,0,E15/E13)</f>
        <v>0</v>
      </c>
      <c r="G15" s="117">
        <f>E15*1.5</f>
        <v>0</v>
      </c>
      <c r="H15" s="117">
        <f>G15*1.5</f>
        <v>0</v>
      </c>
      <c r="I15" s="117">
        <f>H15*1.5</f>
        <v>0</v>
      </c>
      <c r="J15" s="117">
        <f>I15*1.5</f>
        <v>0</v>
      </c>
    </row>
    <row r="16" spans="1:10" ht="19.5" customHeight="1">
      <c r="A16" s="114" t="s">
        <v>860</v>
      </c>
      <c r="B16" s="93" t="s">
        <v>998</v>
      </c>
      <c r="C16" s="95"/>
      <c r="D16" s="96"/>
      <c r="E16" s="117"/>
      <c r="F16" s="96"/>
      <c r="G16" s="117"/>
      <c r="H16" s="117"/>
      <c r="I16" s="117"/>
      <c r="J16" s="117"/>
    </row>
    <row r="17" spans="1:10" ht="28.5" customHeight="1">
      <c r="A17" s="114" t="s">
        <v>26</v>
      </c>
      <c r="B17" s="93" t="s">
        <v>999</v>
      </c>
      <c r="C17" s="95">
        <f>SUM(E17,G17:J17)</f>
        <v>14354.125499999998</v>
      </c>
      <c r="D17" s="96">
        <f>IF(C28=0,0,C17/C28)</f>
        <v>0.36573077100138618</v>
      </c>
      <c r="E17" s="95">
        <f>SUM(E18:E25)</f>
        <v>2145</v>
      </c>
      <c r="F17" s="96">
        <f>IF(E28=0,0,E17/E28)</f>
        <v>0.36573077100138623</v>
      </c>
      <c r="G17" s="95">
        <f>SUM(G18:G25)</f>
        <v>2574</v>
      </c>
      <c r="H17" s="95">
        <f>SUM(H18:H25)</f>
        <v>2960.0999999999995</v>
      </c>
      <c r="I17" s="95">
        <f>SUM(I18:I25)</f>
        <v>3256.1099999999997</v>
      </c>
      <c r="J17" s="95">
        <f>SUM(J18:J25)</f>
        <v>3418.9154999999996</v>
      </c>
    </row>
    <row r="18" spans="1:10" ht="16.5" customHeight="1">
      <c r="A18" s="114" t="s">
        <v>16</v>
      </c>
      <c r="B18" s="93" t="s">
        <v>1000</v>
      </c>
      <c r="C18" s="95">
        <f t="shared" si="1"/>
        <v>100.3785</v>
      </c>
      <c r="D18" s="96">
        <f>IF(C17=0,0,C18/C28)</f>
        <v>2.5575578391705332E-3</v>
      </c>
      <c r="E18" s="112">
        <f>'6. Пров закупівлі'!H176</f>
        <v>15</v>
      </c>
      <c r="F18" s="96">
        <f>IF(E17=0,0,E18/E28)</f>
        <v>2.5575578391705332E-3</v>
      </c>
      <c r="G18" s="112">
        <f>E18*1.2</f>
        <v>18</v>
      </c>
      <c r="H18" s="112">
        <f>G18*1.15</f>
        <v>20.7</v>
      </c>
      <c r="I18" s="112">
        <f>H18*1.1</f>
        <v>22.77</v>
      </c>
      <c r="J18" s="112">
        <f>I18*1.05</f>
        <v>23.9085</v>
      </c>
    </row>
    <row r="19" spans="1:10" ht="16.5" customHeight="1">
      <c r="A19" s="114" t="s">
        <v>18</v>
      </c>
      <c r="B19" s="93" t="s">
        <v>1001</v>
      </c>
      <c r="C19" s="95">
        <f t="shared" si="1"/>
        <v>0</v>
      </c>
      <c r="D19" s="96">
        <f>IF(C18=0,0,C19/C28)</f>
        <v>0</v>
      </c>
      <c r="E19" s="112">
        <f>'6. Пров закупівлі'!H180</f>
        <v>0</v>
      </c>
      <c r="F19" s="96">
        <f>IF(E17=0,0,E19/E28)</f>
        <v>0</v>
      </c>
      <c r="G19" s="112">
        <f>E19*1.2</f>
        <v>0</v>
      </c>
      <c r="H19" s="112">
        <f>G19*1.15</f>
        <v>0</v>
      </c>
      <c r="I19" s="112">
        <f>H19*1.1</f>
        <v>0</v>
      </c>
      <c r="J19" s="112">
        <f>I19*1.05</f>
        <v>0</v>
      </c>
    </row>
    <row r="20" spans="1:10" ht="16.5" customHeight="1">
      <c r="A20" s="114" t="s">
        <v>853</v>
      </c>
      <c r="B20" s="93" t="s">
        <v>1002</v>
      </c>
      <c r="C20" s="95">
        <f t="shared" si="1"/>
        <v>0</v>
      </c>
      <c r="D20" s="96">
        <f>IF(C17=0,0,C20/C17)</f>
        <v>0</v>
      </c>
      <c r="E20" s="112">
        <f>'6. Пров закупівлі'!H182</f>
        <v>0</v>
      </c>
      <c r="F20" s="96">
        <f>IF(E17=0,0,E20/E17)</f>
        <v>0</v>
      </c>
      <c r="G20" s="112">
        <f>E20*1.2</f>
        <v>0</v>
      </c>
      <c r="H20" s="112">
        <f>G20*1.15</f>
        <v>0</v>
      </c>
      <c r="I20" s="112">
        <f>H20*1.1</f>
        <v>0</v>
      </c>
      <c r="J20" s="112">
        <f>I20*1.05</f>
        <v>0</v>
      </c>
    </row>
    <row r="21" spans="1:10" ht="16.5" customHeight="1">
      <c r="A21" s="114" t="s">
        <v>854</v>
      </c>
      <c r="B21" s="93" t="s">
        <v>1003</v>
      </c>
      <c r="C21" s="95">
        <f t="shared" si="1"/>
        <v>2007.5700000000002</v>
      </c>
      <c r="D21" s="96">
        <f>IF(C28=0,0,C21/C28)</f>
        <v>5.1151156783410666E-2</v>
      </c>
      <c r="E21" s="112">
        <f>'6. Пров закупівлі'!H187</f>
        <v>300</v>
      </c>
      <c r="F21" s="96">
        <f>IF(E17=0,0,E21/E28)</f>
        <v>5.1151156783410666E-2</v>
      </c>
      <c r="G21" s="112">
        <f>E21*1.2</f>
        <v>360</v>
      </c>
      <c r="H21" s="112">
        <f>G21*1.15</f>
        <v>413.99999999999994</v>
      </c>
      <c r="I21" s="112">
        <f>H21*1.1</f>
        <v>455.4</v>
      </c>
      <c r="J21" s="112">
        <f>I21*1.05</f>
        <v>478.17</v>
      </c>
    </row>
    <row r="22" spans="1:10" ht="17.25" customHeight="1">
      <c r="A22" s="114" t="s">
        <v>883</v>
      </c>
      <c r="B22" s="93" t="s">
        <v>913</v>
      </c>
      <c r="C22" s="95">
        <f t="shared" si="1"/>
        <v>0</v>
      </c>
      <c r="D22" s="96">
        <f>IF(C21=0,0,C22/C21)</f>
        <v>0</v>
      </c>
      <c r="E22" s="117"/>
      <c r="F22" s="96">
        <f>IF(E17=0,0,E22/E17)</f>
        <v>0</v>
      </c>
      <c r="G22" s="117"/>
      <c r="H22" s="117"/>
      <c r="I22" s="117"/>
      <c r="J22" s="117"/>
    </row>
    <row r="23" spans="1:10" ht="27.75" customHeight="1">
      <c r="A23" s="114" t="s">
        <v>884</v>
      </c>
      <c r="B23" s="93" t="s">
        <v>1004</v>
      </c>
      <c r="C23" s="95">
        <f t="shared" si="1"/>
        <v>0</v>
      </c>
      <c r="D23" s="96">
        <f>IF(C17=0,0,C23/C28)</f>
        <v>0</v>
      </c>
      <c r="E23" s="117">
        <f>'6. Пров закупівлі'!H192</f>
        <v>0</v>
      </c>
      <c r="F23" s="96">
        <f>IF(E17=0,0,E23/E28)</f>
        <v>0</v>
      </c>
      <c r="G23" s="117">
        <f>E23*1.2</f>
        <v>0</v>
      </c>
      <c r="H23" s="117">
        <f>G23*1.15</f>
        <v>0</v>
      </c>
      <c r="I23" s="117">
        <f>H23*1.1</f>
        <v>0</v>
      </c>
      <c r="J23" s="117">
        <f>I23*1.05</f>
        <v>0</v>
      </c>
    </row>
    <row r="24" spans="1:10" ht="28.5" customHeight="1">
      <c r="A24" s="114" t="s">
        <v>885</v>
      </c>
      <c r="B24" s="93" t="s">
        <v>574</v>
      </c>
      <c r="C24" s="95">
        <f t="shared" si="1"/>
        <v>12246.177</v>
      </c>
      <c r="D24" s="96">
        <f>IF(C17=0,0,C24/C28)</f>
        <v>0.31202205637880503</v>
      </c>
      <c r="E24" s="117">
        <f>'6. Пров закупівлі'!H196</f>
        <v>1830</v>
      </c>
      <c r="F24" s="96">
        <f>IF(E17=0,0,E24/E28)</f>
        <v>0.31202205637880503</v>
      </c>
      <c r="G24" s="117">
        <f>E24*1.2</f>
        <v>2196</v>
      </c>
      <c r="H24" s="117">
        <f>G24*1.15</f>
        <v>2525.3999999999996</v>
      </c>
      <c r="I24" s="117">
        <f>H24*1.1</f>
        <v>2777.9399999999996</v>
      </c>
      <c r="J24" s="117">
        <f>I24*1.05</f>
        <v>2916.8369999999995</v>
      </c>
    </row>
    <row r="25" spans="1:10" ht="18" customHeight="1">
      <c r="A25" s="114" t="s">
        <v>886</v>
      </c>
      <c r="B25" s="93" t="s">
        <v>1005</v>
      </c>
      <c r="C25" s="95">
        <f t="shared" si="1"/>
        <v>0</v>
      </c>
      <c r="D25" s="96">
        <f>IF(C24=0,0,C25/C24)</f>
        <v>0</v>
      </c>
      <c r="E25" s="117"/>
      <c r="F25" s="96"/>
      <c r="G25" s="117"/>
      <c r="H25" s="117"/>
      <c r="I25" s="117"/>
      <c r="J25" s="117"/>
    </row>
    <row r="26" spans="1:10" ht="28.5" customHeight="1">
      <c r="A26" s="114" t="s">
        <v>27</v>
      </c>
      <c r="B26" s="93" t="s">
        <v>1006</v>
      </c>
      <c r="C26" s="95"/>
      <c r="D26" s="96"/>
      <c r="E26" s="117"/>
      <c r="F26" s="121"/>
      <c r="G26" s="117"/>
      <c r="H26" s="117"/>
      <c r="I26" s="117"/>
      <c r="J26" s="117"/>
    </row>
    <row r="27" spans="1:10" ht="15">
      <c r="A27" s="114" t="s">
        <v>743</v>
      </c>
      <c r="B27" s="93" t="s">
        <v>750</v>
      </c>
      <c r="C27" s="95">
        <f>SUM(E27,G27:J27)</f>
        <v>0</v>
      </c>
      <c r="D27" s="96">
        <f>IF(C28=0,0,C27/C28)</f>
        <v>0</v>
      </c>
      <c r="E27" s="117"/>
      <c r="F27" s="96">
        <f>IF(E28=0,0,E27/E28)</f>
        <v>0</v>
      </c>
      <c r="G27" s="117">
        <f>E27*1.2</f>
        <v>0</v>
      </c>
      <c r="H27" s="117">
        <f>G27*1.15</f>
        <v>0</v>
      </c>
      <c r="I27" s="117">
        <f>H27*1.1</f>
        <v>0</v>
      </c>
      <c r="J27" s="117">
        <f>I27*1.05</f>
        <v>0</v>
      </c>
    </row>
    <row r="28" spans="1:10" ht="15">
      <c r="A28" s="93"/>
      <c r="B28" s="93" t="s">
        <v>859</v>
      </c>
      <c r="C28" s="95">
        <f>SUM(C27,C17,C13,C7)</f>
        <v>39247.792742999998</v>
      </c>
      <c r="D28" s="96">
        <f>SUM(D26,D27,D17,D13,D7)</f>
        <v>0.99999999999999989</v>
      </c>
      <c r="E28" s="95">
        <f t="shared" ref="E28:J28" si="2">SUM(E27,E17,E13,E7)</f>
        <v>5864.9699999999993</v>
      </c>
      <c r="F28" s="96">
        <f t="shared" si="2"/>
        <v>1</v>
      </c>
      <c r="G28" s="95">
        <f t="shared" si="2"/>
        <v>7037.9639999999999</v>
      </c>
      <c r="H28" s="95">
        <f t="shared" si="2"/>
        <v>8093.6585999999988</v>
      </c>
      <c r="I28" s="95">
        <f t="shared" si="2"/>
        <v>8903.0244599999987</v>
      </c>
      <c r="J28" s="95">
        <f t="shared" si="2"/>
        <v>9348.1756829999977</v>
      </c>
    </row>
  </sheetData>
  <customSheetViews>
    <customSheetView guid="{C9F8E0A7-7ADA-4A9A-A8B3-50B5B131F672}" showPageBreaks="1" zeroValues="0" printArea="1" view="pageBreakPreview" topLeftCell="A16">
      <selection activeCell="L17" sqref="L17"/>
      <colBreaks count="1" manualBreakCount="1">
        <brk id="10" max="22" man="1"/>
      </colBreaks>
      <pageMargins left="0.94488188976377963" right="0.39370078740157483" top="0.78740157480314965" bottom="0.39370078740157483" header="0.51181102362204722" footer="0.51181102362204722"/>
      <pageSetup paperSize="9" scale="84" orientation="landscape" r:id="rId1"/>
      <headerFooter alignWithMargins="0"/>
    </customSheetView>
  </customSheetViews>
  <mergeCells count="13">
    <mergeCell ref="A1:J1"/>
    <mergeCell ref="H4:H5"/>
    <mergeCell ref="G4:G5"/>
    <mergeCell ref="A2:A5"/>
    <mergeCell ref="B2:B5"/>
    <mergeCell ref="C4:C5"/>
    <mergeCell ref="D4:D5"/>
    <mergeCell ref="C2:D3"/>
    <mergeCell ref="E2:J2"/>
    <mergeCell ref="E3:F3"/>
    <mergeCell ref="E4:F4"/>
    <mergeCell ref="J4:J5"/>
    <mergeCell ref="I4:I5"/>
  </mergeCells>
  <phoneticPr fontId="31" type="noConversion"/>
  <pageMargins left="0.94488188976377963" right="0.39370078740157483" top="0.78740157480314965" bottom="0.39370078740157483" header="0.51181102362204722" footer="0.51181102362204722"/>
  <pageSetup paperSize="9" scale="84" orientation="landscape" r:id="rId2"/>
  <headerFooter alignWithMargins="0"/>
  <colBreaks count="1" manualBreakCount="1">
    <brk id="10" max="2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5" tint="-0.249977111117893"/>
  </sheetPr>
  <dimension ref="A1:L17"/>
  <sheetViews>
    <sheetView showZeros="0" view="pageBreakPreview" topLeftCell="A7" zoomScaleNormal="100" zoomScaleSheetLayoutView="100" workbookViewId="0">
      <selection activeCell="H15" sqref="H15"/>
    </sheetView>
  </sheetViews>
  <sheetFormatPr defaultRowHeight="12.75"/>
  <cols>
    <col min="1" max="1" width="9.140625" style="3"/>
    <col min="2" max="2" width="8.5703125" style="3" customWidth="1"/>
    <col min="3" max="3" width="25.42578125" style="3" customWidth="1"/>
    <col min="4" max="4" width="14.140625" style="3" customWidth="1"/>
    <col min="5" max="5" width="11.85546875" style="3" customWidth="1"/>
    <col min="6" max="6" width="13" style="3" customWidth="1"/>
    <col min="7" max="7" width="10" style="3" customWidth="1"/>
    <col min="8" max="8" width="19.140625" style="3" customWidth="1"/>
    <col min="9" max="9" width="11.5703125" style="3" customWidth="1"/>
    <col min="10" max="11" width="11.140625" style="3" customWidth="1"/>
    <col min="12" max="12" width="10.85546875" style="3" customWidth="1"/>
    <col min="13" max="16384" width="9.140625" style="3"/>
  </cols>
  <sheetData>
    <row r="1" spans="1:12" ht="27" customHeight="1">
      <c r="A1" s="2241" t="s">
        <v>1007</v>
      </c>
      <c r="B1" s="2241"/>
      <c r="C1" s="2241"/>
      <c r="D1" s="2241"/>
      <c r="E1" s="2241"/>
      <c r="F1" s="2241"/>
      <c r="G1" s="2241"/>
      <c r="H1" s="2241"/>
      <c r="I1" s="2241"/>
      <c r="J1" s="2241"/>
      <c r="K1" s="2241"/>
      <c r="L1" s="2241"/>
    </row>
    <row r="2" spans="1:12" s="1" customFormat="1" ht="15.75" customHeight="1">
      <c r="A2" s="2157" t="s">
        <v>744</v>
      </c>
      <c r="B2" s="2157" t="s">
        <v>752</v>
      </c>
      <c r="C2" s="2157"/>
      <c r="D2" s="2299" t="s">
        <v>2031</v>
      </c>
      <c r="E2" s="2299"/>
      <c r="F2" s="2157" t="s">
        <v>494</v>
      </c>
      <c r="G2" s="2157"/>
      <c r="H2" s="2157"/>
      <c r="I2" s="2157"/>
      <c r="J2" s="2157"/>
      <c r="K2" s="2157"/>
      <c r="L2" s="2157"/>
    </row>
    <row r="3" spans="1:12" s="2" customFormat="1" ht="28.5" customHeight="1">
      <c r="A3" s="2157"/>
      <c r="B3" s="2157"/>
      <c r="C3" s="2157"/>
      <c r="D3" s="2299"/>
      <c r="E3" s="2299"/>
      <c r="F3" s="2300">
        <v>2020</v>
      </c>
      <c r="G3" s="2301"/>
      <c r="H3" s="2301"/>
      <c r="I3" s="165">
        <v>2021</v>
      </c>
      <c r="J3" s="165">
        <v>2022</v>
      </c>
      <c r="K3" s="165">
        <v>2023</v>
      </c>
      <c r="L3" s="165">
        <v>2024</v>
      </c>
    </row>
    <row r="4" spans="1:12" s="2" customFormat="1" ht="27" customHeight="1">
      <c r="A4" s="2157"/>
      <c r="B4" s="2157"/>
      <c r="C4" s="2157"/>
      <c r="D4" s="2157" t="s">
        <v>2287</v>
      </c>
      <c r="E4" s="2157" t="s">
        <v>747</v>
      </c>
      <c r="F4" s="2157" t="s">
        <v>499</v>
      </c>
      <c r="G4" s="2157"/>
      <c r="H4" s="2157" t="s">
        <v>1018</v>
      </c>
      <c r="I4" s="2157" t="s">
        <v>2289</v>
      </c>
      <c r="J4" s="2157" t="s">
        <v>2292</v>
      </c>
      <c r="K4" s="2157" t="s">
        <v>2283</v>
      </c>
      <c r="L4" s="2157" t="s">
        <v>357</v>
      </c>
    </row>
    <row r="5" spans="1:12" s="2" customFormat="1" ht="15.75" hidden="1" customHeight="1">
      <c r="A5" s="2157"/>
      <c r="B5" s="2157"/>
      <c r="C5" s="2157"/>
      <c r="D5" s="2157"/>
      <c r="E5" s="2157"/>
      <c r="F5" s="2157"/>
      <c r="G5" s="2157"/>
      <c r="H5" s="2157"/>
      <c r="I5" s="2157"/>
      <c r="J5" s="2157"/>
      <c r="K5" s="2157"/>
      <c r="L5" s="2157"/>
    </row>
    <row r="6" spans="1:12" s="1" customFormat="1" ht="32.25" customHeight="1">
      <c r="A6" s="2157"/>
      <c r="B6" s="2157"/>
      <c r="C6" s="2157"/>
      <c r="D6" s="2157"/>
      <c r="E6" s="2157"/>
      <c r="F6" s="153" t="s">
        <v>2288</v>
      </c>
      <c r="G6" s="153" t="s">
        <v>747</v>
      </c>
      <c r="H6" s="2157"/>
      <c r="I6" s="2157"/>
      <c r="J6" s="2157"/>
      <c r="K6" s="2157"/>
      <c r="L6" s="2157"/>
    </row>
    <row r="7" spans="1:12" s="1" customFormat="1" ht="14.25" customHeight="1">
      <c r="A7" s="153">
        <v>1</v>
      </c>
      <c r="B7" s="2157">
        <v>2</v>
      </c>
      <c r="C7" s="2157"/>
      <c r="D7" s="153">
        <v>3</v>
      </c>
      <c r="E7" s="153">
        <v>4</v>
      </c>
      <c r="F7" s="153">
        <v>5</v>
      </c>
      <c r="G7" s="153">
        <v>6</v>
      </c>
      <c r="H7" s="153">
        <v>7</v>
      </c>
      <c r="I7" s="153">
        <v>8</v>
      </c>
      <c r="J7" s="153" t="s">
        <v>2291</v>
      </c>
      <c r="K7" s="153">
        <v>10</v>
      </c>
      <c r="L7" s="153">
        <v>11</v>
      </c>
    </row>
    <row r="8" spans="1:12" ht="25.5" customHeight="1">
      <c r="A8" s="93">
        <v>1</v>
      </c>
      <c r="B8" s="2083" t="s">
        <v>773</v>
      </c>
      <c r="C8" s="2083"/>
      <c r="D8" s="95">
        <f>SUM(F8,I8:L8)</f>
        <v>0</v>
      </c>
      <c r="E8" s="96">
        <f>IF(D15=0,0,D8/D15)</f>
        <v>0</v>
      </c>
      <c r="F8" s="95">
        <f>SUM(F9:F12)</f>
        <v>0</v>
      </c>
      <c r="G8" s="96">
        <f>IF(F15=0,0,F8/F15)</f>
        <v>0</v>
      </c>
      <c r="H8" s="115"/>
      <c r="I8" s="95">
        <f>SUM(I9:I12)</f>
        <v>0</v>
      </c>
      <c r="J8" s="95">
        <f>SUM(J9:J12)</f>
        <v>0</v>
      </c>
      <c r="K8" s="95">
        <f>SUM(K9:K12)</f>
        <v>0</v>
      </c>
      <c r="L8" s="95">
        <f>SUM(L9:L12)</f>
        <v>0</v>
      </c>
    </row>
    <row r="9" spans="1:12" ht="30.75" customHeight="1">
      <c r="A9" s="114" t="s">
        <v>9</v>
      </c>
      <c r="B9" s="2083" t="s">
        <v>1008</v>
      </c>
      <c r="C9" s="2083"/>
      <c r="D9" s="95">
        <f>SUM(F9,I9:L9)</f>
        <v>0</v>
      </c>
      <c r="E9" s="96">
        <f>IF(D8=0,0,D9/D15)</f>
        <v>0</v>
      </c>
      <c r="F9" s="117">
        <f>'6. Пров закупівлі'!H203</f>
        <v>0</v>
      </c>
      <c r="G9" s="96">
        <f>IF(F8=0,0,F9/F15)</f>
        <v>0</v>
      </c>
      <c r="H9" s="115"/>
      <c r="I9" s="117">
        <f>F9*1.2</f>
        <v>0</v>
      </c>
      <c r="J9" s="117">
        <f>I9*1.15</f>
        <v>0</v>
      </c>
      <c r="K9" s="117">
        <f>J9*1.1</f>
        <v>0</v>
      </c>
      <c r="L9" s="117">
        <f>K9*1.05</f>
        <v>0</v>
      </c>
    </row>
    <row r="10" spans="1:12" ht="33" customHeight="1">
      <c r="A10" s="114" t="s">
        <v>10</v>
      </c>
      <c r="B10" s="2083" t="s">
        <v>1009</v>
      </c>
      <c r="C10" s="2083"/>
      <c r="D10" s="95">
        <f t="shared" ref="D10:D14" si="0">SUM(F10,I10:L10)</f>
        <v>0</v>
      </c>
      <c r="E10" s="96">
        <f>IF(D8=0,0,D10/D15)</f>
        <v>0</v>
      </c>
      <c r="F10" s="117"/>
      <c r="G10" s="96">
        <f>IF(F8=0,0,F10/F15)</f>
        <v>0</v>
      </c>
      <c r="H10" s="115"/>
      <c r="I10" s="117">
        <f>F10*1.2</f>
        <v>0</v>
      </c>
      <c r="J10" s="117">
        <f>I10*1.15</f>
        <v>0</v>
      </c>
      <c r="K10" s="117">
        <f>J10*1.1</f>
        <v>0</v>
      </c>
      <c r="L10" s="117">
        <f>K10*1.05</f>
        <v>0</v>
      </c>
    </row>
    <row r="11" spans="1:12" ht="46.5" customHeight="1">
      <c r="A11" s="114" t="s">
        <v>515</v>
      </c>
      <c r="B11" s="2083" t="s">
        <v>1010</v>
      </c>
      <c r="C11" s="2083"/>
      <c r="D11" s="95">
        <f t="shared" si="0"/>
        <v>0</v>
      </c>
      <c r="E11" s="96">
        <f>IF(D8=0,0,D11/D8)</f>
        <v>0</v>
      </c>
      <c r="F11" s="117">
        <f>'6. Пров закупівлі'!H210</f>
        <v>0</v>
      </c>
      <c r="G11" s="96">
        <f>IF(F8=0,0,F11/F8)</f>
        <v>0</v>
      </c>
      <c r="H11" s="115"/>
      <c r="I11" s="117">
        <f>F11*1.2</f>
        <v>0</v>
      </c>
      <c r="J11" s="117">
        <f>I11*1.15</f>
        <v>0</v>
      </c>
      <c r="K11" s="117">
        <f>J11*1.1</f>
        <v>0</v>
      </c>
      <c r="L11" s="117">
        <f>K11*1.05</f>
        <v>0</v>
      </c>
    </row>
    <row r="12" spans="1:12" ht="28.5" customHeight="1">
      <c r="A12" s="114" t="s">
        <v>516</v>
      </c>
      <c r="B12" s="2083" t="s">
        <v>1011</v>
      </c>
      <c r="C12" s="2083"/>
      <c r="D12" s="95">
        <f t="shared" si="0"/>
        <v>0</v>
      </c>
      <c r="E12" s="96">
        <f>IF(D8=0,0,D12/D8)</f>
        <v>0</v>
      </c>
      <c r="F12" s="117"/>
      <c r="G12" s="96">
        <f>IF(F8=0,0,F12/F8)</f>
        <v>0</v>
      </c>
      <c r="H12" s="115"/>
      <c r="I12" s="117"/>
      <c r="J12" s="117"/>
      <c r="K12" s="117"/>
      <c r="L12" s="117"/>
    </row>
    <row r="13" spans="1:12" ht="32.25" customHeight="1">
      <c r="A13" s="114" t="s">
        <v>25</v>
      </c>
      <c r="B13" s="2083" t="s">
        <v>758</v>
      </c>
      <c r="C13" s="2083"/>
      <c r="D13" s="95">
        <f t="shared" si="0"/>
        <v>0</v>
      </c>
      <c r="E13" s="96">
        <f>IF(D15=0,0,D13/D15)</f>
        <v>0</v>
      </c>
      <c r="F13" s="117"/>
      <c r="G13" s="96">
        <f>IF(F15=0,0,F13/F15)</f>
        <v>0</v>
      </c>
      <c r="H13" s="115"/>
      <c r="I13" s="117">
        <f>F13*1.2</f>
        <v>0</v>
      </c>
      <c r="J13" s="117">
        <f>I13*1.15</f>
        <v>0</v>
      </c>
      <c r="K13" s="117">
        <f>J13*1.1</f>
        <v>0</v>
      </c>
      <c r="L13" s="117">
        <f>K13*1.05</f>
        <v>0</v>
      </c>
    </row>
    <row r="14" spans="1:12" ht="16.5" customHeight="1">
      <c r="A14" s="114" t="s">
        <v>26</v>
      </c>
      <c r="B14" s="2083" t="s">
        <v>750</v>
      </c>
      <c r="C14" s="2083"/>
      <c r="D14" s="95">
        <f t="shared" si="0"/>
        <v>3993.3244059999997</v>
      </c>
      <c r="E14" s="96">
        <f>IF(D15=0,0,D14/D15)</f>
        <v>1</v>
      </c>
      <c r="F14" s="117">
        <f>'6. Пров закупівлі'!H221</f>
        <v>596.74</v>
      </c>
      <c r="G14" s="96">
        <f>IF(F15=0,0,F14/F15)</f>
        <v>1</v>
      </c>
      <c r="H14" s="115">
        <v>1.6</v>
      </c>
      <c r="I14" s="117">
        <f>F14*1.2</f>
        <v>716.08799999999997</v>
      </c>
      <c r="J14" s="117">
        <f>I14*1.15</f>
        <v>823.50119999999993</v>
      </c>
      <c r="K14" s="117">
        <f>J14*1.1</f>
        <v>905.85131999999999</v>
      </c>
      <c r="L14" s="117">
        <f>K14*1.05</f>
        <v>951.14388600000007</v>
      </c>
    </row>
    <row r="15" spans="1:12" ht="18.75" customHeight="1">
      <c r="A15" s="116"/>
      <c r="B15" s="2327" t="s">
        <v>859</v>
      </c>
      <c r="C15" s="2327"/>
      <c r="D15" s="72">
        <f>SUM(D8,D13,D14)</f>
        <v>3993.3244059999997</v>
      </c>
      <c r="E15" s="122">
        <f>SUM(E8,E13,E14)</f>
        <v>1</v>
      </c>
      <c r="F15" s="72">
        <f>SUM(F8,F13,F14)</f>
        <v>596.74</v>
      </c>
      <c r="G15" s="122">
        <f>SUM(G8,G13,G14)</f>
        <v>1</v>
      </c>
      <c r="H15" s="115"/>
      <c r="I15" s="72">
        <f>SUM(I8,I13,I14)</f>
        <v>716.08799999999997</v>
      </c>
      <c r="J15" s="72">
        <f>SUM(J8,J13,J14)</f>
        <v>823.50119999999993</v>
      </c>
      <c r="K15" s="72">
        <f>SUM(K8,K13,K14)</f>
        <v>905.85131999999999</v>
      </c>
      <c r="L15" s="72">
        <f>SUM(L8,L13,L14)</f>
        <v>951.14388600000007</v>
      </c>
    </row>
    <row r="16" spans="1:12">
      <c r="D16" s="8"/>
      <c r="E16" s="8"/>
    </row>
    <row r="17" spans="4:5">
      <c r="D17" s="8"/>
      <c r="E17" s="8"/>
    </row>
  </sheetData>
  <customSheetViews>
    <customSheetView guid="{C9F8E0A7-7ADA-4A9A-A8B3-50B5B131F672}" showPageBreaks="1" zeroValues="0" hiddenRows="1" view="pageBreakPreview">
      <selection activeCell="G19" sqref="G19"/>
      <pageMargins left="0.98425196850393704" right="0.39370078740157483" top="0.78740157480314965" bottom="0.98425196850393704" header="0.51181102362204722" footer="0.51181102362204722"/>
      <pageSetup paperSize="9" scale="80" orientation="landscape" r:id="rId1"/>
      <headerFooter alignWithMargins="0"/>
    </customSheetView>
  </customSheetViews>
  <mergeCells count="23">
    <mergeCell ref="A1:L1"/>
    <mergeCell ref="B15:C15"/>
    <mergeCell ref="B11:C11"/>
    <mergeCell ref="B12:C12"/>
    <mergeCell ref="B13:C13"/>
    <mergeCell ref="B14:C14"/>
    <mergeCell ref="B8:C8"/>
    <mergeCell ref="B9:C9"/>
    <mergeCell ref="J4:J6"/>
    <mergeCell ref="K4:K6"/>
    <mergeCell ref="L4:L6"/>
    <mergeCell ref="F2:L2"/>
    <mergeCell ref="F3:H3"/>
    <mergeCell ref="F4:G5"/>
    <mergeCell ref="I4:I6"/>
    <mergeCell ref="H4:H6"/>
    <mergeCell ref="B10:C10"/>
    <mergeCell ref="A2:A6"/>
    <mergeCell ref="B2:C6"/>
    <mergeCell ref="D2:E3"/>
    <mergeCell ref="D4:D6"/>
    <mergeCell ref="E4:E6"/>
    <mergeCell ref="B7:C7"/>
  </mergeCells>
  <phoneticPr fontId="31" type="noConversion"/>
  <pageMargins left="0.98425196850393704" right="0.39370078740157483" top="0.78740157480314965" bottom="0.98425196850393704" header="0.51181102362204722" footer="0.51181102362204722"/>
  <pageSetup paperSize="9" scale="80" orientation="landscape"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78"/>
  <sheetViews>
    <sheetView view="pageBreakPreview" topLeftCell="A53" zoomScaleNormal="100" zoomScaleSheetLayoutView="85" workbookViewId="0">
      <selection activeCell="G57" sqref="G57"/>
    </sheetView>
  </sheetViews>
  <sheetFormatPr defaultRowHeight="12.75" outlineLevelRow="1"/>
  <cols>
    <col min="1" max="1" width="6" style="124" customWidth="1"/>
    <col min="2" max="2" width="28.85546875" style="123" customWidth="1"/>
    <col min="3" max="3" width="11.7109375" style="123" customWidth="1"/>
    <col min="4" max="4" width="21.5703125" style="123" customWidth="1"/>
    <col min="5" max="5" width="25" style="123" customWidth="1"/>
    <col min="6" max="6" width="25.28515625" style="123" customWidth="1"/>
    <col min="7" max="7" width="26" style="27" customWidth="1"/>
    <col min="8" max="8" width="24.85546875" style="123" customWidth="1"/>
    <col min="9" max="9" width="17.5703125" style="123" customWidth="1"/>
    <col min="10" max="16384" width="9.140625" style="123"/>
  </cols>
  <sheetData>
    <row r="1" spans="1:9" ht="30.75" customHeight="1">
      <c r="A1" s="2324" t="s">
        <v>1019</v>
      </c>
      <c r="B1" s="2325"/>
      <c r="C1" s="2325"/>
      <c r="D1" s="2325"/>
      <c r="E1" s="2325"/>
      <c r="F1" s="2325"/>
      <c r="G1" s="2325"/>
      <c r="H1" s="2325"/>
      <c r="I1" s="2326"/>
    </row>
    <row r="2" spans="1:9" ht="105.75" customHeight="1">
      <c r="A2" s="136" t="s">
        <v>672</v>
      </c>
      <c r="B2" s="133" t="s">
        <v>256</v>
      </c>
      <c r="C2" s="133" t="s">
        <v>257</v>
      </c>
      <c r="D2" s="133" t="s">
        <v>780</v>
      </c>
      <c r="E2" s="133" t="s">
        <v>361</v>
      </c>
      <c r="F2" s="133" t="s">
        <v>781</v>
      </c>
      <c r="G2" s="133" t="s">
        <v>782</v>
      </c>
      <c r="H2" s="133" t="s">
        <v>783</v>
      </c>
      <c r="I2" s="142" t="s">
        <v>905</v>
      </c>
    </row>
    <row r="3" spans="1:9" s="126" customFormat="1" ht="15">
      <c r="A3" s="143">
        <v>1</v>
      </c>
      <c r="B3" s="144">
        <v>2</v>
      </c>
      <c r="C3" s="144">
        <v>3</v>
      </c>
      <c r="D3" s="144">
        <v>4</v>
      </c>
      <c r="E3" s="144">
        <v>5</v>
      </c>
      <c r="F3" s="144">
        <v>6</v>
      </c>
      <c r="G3" s="144">
        <v>7</v>
      </c>
      <c r="H3" s="143" t="s">
        <v>28</v>
      </c>
      <c r="I3" s="145">
        <v>9</v>
      </c>
    </row>
    <row r="4" spans="1:9" ht="14.25" customHeight="1">
      <c r="A4" s="146">
        <v>1</v>
      </c>
      <c r="B4" s="2328" t="s">
        <v>1012</v>
      </c>
      <c r="C4" s="2328"/>
      <c r="D4" s="2328"/>
      <c r="E4" s="2328"/>
      <c r="F4" s="2328"/>
      <c r="G4" s="2328"/>
      <c r="H4" s="2328"/>
      <c r="I4" s="147"/>
    </row>
    <row r="5" spans="1:9" ht="59.25" customHeight="1">
      <c r="A5" s="954" t="s">
        <v>9</v>
      </c>
      <c r="B5" s="956" t="s">
        <v>337</v>
      </c>
      <c r="C5" s="957" t="s">
        <v>338</v>
      </c>
      <c r="D5" s="958">
        <v>2263.3333333333335</v>
      </c>
      <c r="E5" s="958">
        <v>1669.1916666666666</v>
      </c>
      <c r="F5" s="959"/>
      <c r="G5" s="960"/>
      <c r="H5" s="959"/>
      <c r="I5" s="955"/>
    </row>
    <row r="6" spans="1:9" ht="30.75" customHeight="1">
      <c r="A6" s="954" t="s">
        <v>10</v>
      </c>
      <c r="B6" s="956" t="s">
        <v>339</v>
      </c>
      <c r="C6" s="957">
        <v>2006</v>
      </c>
      <c r="D6" s="958">
        <v>1388.3333333333335</v>
      </c>
      <c r="E6" s="958">
        <v>1339.75</v>
      </c>
      <c r="F6" s="959"/>
      <c r="G6" s="960"/>
      <c r="H6" s="959"/>
      <c r="I6" s="955"/>
    </row>
    <row r="7" spans="1:9" ht="28.5" customHeight="1">
      <c r="A7" s="954" t="s">
        <v>515</v>
      </c>
      <c r="B7" s="956" t="s">
        <v>340</v>
      </c>
      <c r="C7" s="957">
        <v>2008</v>
      </c>
      <c r="D7" s="958">
        <v>1742.5</v>
      </c>
      <c r="E7" s="958">
        <v>1929.6483333333333</v>
      </c>
      <c r="F7" s="959"/>
      <c r="G7" s="960"/>
      <c r="H7" s="959"/>
      <c r="I7" s="955"/>
    </row>
    <row r="8" spans="1:9" ht="30" customHeight="1">
      <c r="A8" s="954" t="s">
        <v>516</v>
      </c>
      <c r="B8" s="956" t="s">
        <v>341</v>
      </c>
      <c r="C8" s="957">
        <v>2009</v>
      </c>
      <c r="D8" s="958">
        <v>1388.3333333333335</v>
      </c>
      <c r="E8" s="958">
        <v>2365</v>
      </c>
      <c r="F8" s="959"/>
      <c r="G8" s="960"/>
      <c r="H8" s="959"/>
      <c r="I8" s="955"/>
    </row>
    <row r="9" spans="1:9" ht="32.25" customHeight="1">
      <c r="A9" s="954" t="s">
        <v>517</v>
      </c>
      <c r="B9" s="956" t="s">
        <v>342</v>
      </c>
      <c r="C9" s="957">
        <v>2010</v>
      </c>
      <c r="D9" s="958">
        <v>694.16666666666674</v>
      </c>
      <c r="E9" s="958">
        <v>1182.5</v>
      </c>
      <c r="F9" s="958"/>
      <c r="G9" s="960"/>
      <c r="H9" s="959"/>
      <c r="I9" s="955"/>
    </row>
    <row r="10" spans="1:9" ht="45.75" customHeight="1">
      <c r="A10" s="954" t="s">
        <v>518</v>
      </c>
      <c r="B10" s="961" t="s">
        <v>343</v>
      </c>
      <c r="C10" s="957">
        <v>2012</v>
      </c>
      <c r="D10" s="958">
        <v>4215.8333333333339</v>
      </c>
      <c r="E10" s="958">
        <v>3254.166666666667</v>
      </c>
      <c r="F10" s="958"/>
      <c r="G10" s="962"/>
      <c r="H10" s="959"/>
      <c r="I10" s="955"/>
    </row>
    <row r="11" spans="1:9" ht="32.25" customHeight="1">
      <c r="A11" s="954" t="s">
        <v>519</v>
      </c>
      <c r="B11" s="956" t="s">
        <v>344</v>
      </c>
      <c r="C11" s="957">
        <v>2013</v>
      </c>
      <c r="D11" s="958">
        <v>1735.1833333333332</v>
      </c>
      <c r="E11" s="963">
        <v>1735.1833333333332</v>
      </c>
      <c r="F11" s="963"/>
      <c r="G11" s="963"/>
      <c r="H11" s="963"/>
      <c r="I11" s="955"/>
    </row>
    <row r="12" spans="1:9" ht="30" customHeight="1">
      <c r="A12" s="954" t="s">
        <v>520</v>
      </c>
      <c r="B12" s="956" t="s">
        <v>785</v>
      </c>
      <c r="C12" s="957">
        <v>2021</v>
      </c>
      <c r="D12" s="963">
        <v>2062.1999999999998</v>
      </c>
      <c r="E12" s="963"/>
      <c r="F12" s="960"/>
      <c r="G12" s="963"/>
      <c r="H12" s="963">
        <v>2062.1999999999998</v>
      </c>
      <c r="I12" s="955"/>
    </row>
    <row r="13" spans="1:9" ht="28.5" customHeight="1">
      <c r="A13" s="954" t="s">
        <v>521</v>
      </c>
      <c r="B13" s="964" t="s">
        <v>786</v>
      </c>
      <c r="C13" s="957">
        <v>2022</v>
      </c>
      <c r="D13" s="958">
        <v>3768.5</v>
      </c>
      <c r="E13" s="963"/>
      <c r="F13" s="960"/>
      <c r="G13" s="960"/>
      <c r="H13" s="963">
        <v>3768.5033333333299</v>
      </c>
      <c r="I13" s="955"/>
    </row>
    <row r="14" spans="1:9" ht="45.75" customHeight="1">
      <c r="A14" s="954" t="s">
        <v>522</v>
      </c>
      <c r="B14" s="956" t="s">
        <v>345</v>
      </c>
      <c r="C14" s="957">
        <v>2023</v>
      </c>
      <c r="D14" s="958">
        <v>2976.666666666667</v>
      </c>
      <c r="E14" s="958"/>
      <c r="F14" s="959"/>
      <c r="G14" s="960"/>
      <c r="H14" s="958">
        <v>2976.666666666667</v>
      </c>
      <c r="I14" s="955"/>
    </row>
    <row r="15" spans="1:9" ht="43.5" customHeight="1">
      <c r="A15" s="954" t="s">
        <v>523</v>
      </c>
      <c r="B15" s="956" t="s">
        <v>346</v>
      </c>
      <c r="C15" s="957">
        <v>2024</v>
      </c>
      <c r="D15" s="958">
        <v>3251.666666666667</v>
      </c>
      <c r="E15" s="958"/>
      <c r="F15" s="959"/>
      <c r="G15" s="960"/>
      <c r="H15" s="958">
        <v>3251.666666666667</v>
      </c>
      <c r="I15" s="955"/>
    </row>
    <row r="16" spans="1:9" ht="44.25" customHeight="1">
      <c r="A16" s="954" t="s">
        <v>524</v>
      </c>
      <c r="B16" s="964" t="s">
        <v>347</v>
      </c>
      <c r="C16" s="957">
        <v>2025</v>
      </c>
      <c r="D16" s="963">
        <v>1099.1666666666667</v>
      </c>
      <c r="E16" s="963"/>
      <c r="F16" s="963"/>
      <c r="G16" s="963"/>
      <c r="H16" s="958">
        <v>1099.1666666666699</v>
      </c>
      <c r="I16" s="955"/>
    </row>
    <row r="17" spans="1:9" ht="15" customHeight="1">
      <c r="A17" s="1635">
        <v>2</v>
      </c>
      <c r="B17" s="1636" t="s">
        <v>1013</v>
      </c>
      <c r="C17" s="1637"/>
      <c r="D17" s="1637"/>
      <c r="E17" s="1637"/>
      <c r="F17" s="1637"/>
      <c r="G17" s="1637"/>
      <c r="H17" s="1638"/>
      <c r="I17" s="1639"/>
    </row>
    <row r="18" spans="1:9" ht="15" customHeight="1">
      <c r="A18" s="1640" t="s">
        <v>13</v>
      </c>
      <c r="B18" s="1641" t="s">
        <v>65</v>
      </c>
      <c r="C18" s="1642">
        <v>2004</v>
      </c>
      <c r="D18" s="1643">
        <v>24.63</v>
      </c>
      <c r="E18" s="1644">
        <v>24.63</v>
      </c>
      <c r="F18" s="1645"/>
      <c r="G18" s="1646"/>
      <c r="H18" s="1646"/>
      <c r="I18" s="1647"/>
    </row>
    <row r="19" spans="1:9" ht="15" customHeight="1">
      <c r="A19" s="1640" t="s">
        <v>15</v>
      </c>
      <c r="B19" s="1641" t="s">
        <v>66</v>
      </c>
      <c r="C19" s="1642">
        <v>2005</v>
      </c>
      <c r="D19" s="1644">
        <v>180.25</v>
      </c>
      <c r="E19" s="1644">
        <v>238.89</v>
      </c>
      <c r="F19" s="1645"/>
      <c r="G19" s="1646"/>
      <c r="H19" s="1646"/>
      <c r="I19" s="1647"/>
    </row>
    <row r="20" spans="1:9" ht="15" customHeight="1">
      <c r="A20" s="1640" t="s">
        <v>860</v>
      </c>
      <c r="B20" s="1641" t="s">
        <v>68</v>
      </c>
      <c r="C20" s="1642">
        <v>2006</v>
      </c>
      <c r="D20" s="1644">
        <v>257.52999999999997</v>
      </c>
      <c r="E20" s="1644">
        <v>330.59</v>
      </c>
      <c r="F20" s="1645"/>
      <c r="G20" s="1646"/>
      <c r="H20" s="1646"/>
      <c r="I20" s="1647"/>
    </row>
    <row r="21" spans="1:9" ht="15" customHeight="1">
      <c r="A21" s="1640" t="s">
        <v>513</v>
      </c>
      <c r="B21" s="1641" t="s">
        <v>67</v>
      </c>
      <c r="C21" s="1642">
        <v>2006</v>
      </c>
      <c r="D21" s="1644">
        <v>218.4</v>
      </c>
      <c r="E21" s="1644">
        <v>218.33</v>
      </c>
      <c r="F21" s="1645"/>
      <c r="G21" s="1646"/>
      <c r="H21" s="1646"/>
      <c r="I21" s="1647"/>
    </row>
    <row r="22" spans="1:9" ht="15" customHeight="1">
      <c r="A22" s="1640" t="s">
        <v>514</v>
      </c>
      <c r="B22" s="1641" t="s">
        <v>69</v>
      </c>
      <c r="C22" s="1642">
        <v>2007</v>
      </c>
      <c r="D22" s="1643">
        <v>211.09</v>
      </c>
      <c r="E22" s="1644">
        <v>222.23</v>
      </c>
      <c r="F22" s="1645"/>
      <c r="G22" s="1646"/>
      <c r="H22" s="1646"/>
      <c r="I22" s="1647"/>
    </row>
    <row r="23" spans="1:9" ht="15" customHeight="1">
      <c r="A23" s="1640" t="s">
        <v>891</v>
      </c>
      <c r="B23" s="1641" t="s">
        <v>70</v>
      </c>
      <c r="C23" s="1642">
        <v>2007</v>
      </c>
      <c r="D23" s="1643">
        <v>107.56</v>
      </c>
      <c r="E23" s="1644">
        <v>88.02</v>
      </c>
      <c r="F23" s="1645"/>
      <c r="G23" s="1646"/>
      <c r="H23" s="1646"/>
      <c r="I23" s="1647"/>
    </row>
    <row r="24" spans="1:9" ht="15" customHeight="1">
      <c r="A24" s="1640" t="s">
        <v>896</v>
      </c>
      <c r="B24" s="1641" t="s">
        <v>71</v>
      </c>
      <c r="C24" s="1642">
        <v>2008</v>
      </c>
      <c r="D24" s="1643">
        <v>248.58</v>
      </c>
      <c r="E24" s="1644">
        <v>190.33</v>
      </c>
      <c r="F24" s="1645"/>
      <c r="G24" s="1646"/>
      <c r="H24" s="1646"/>
      <c r="I24" s="1647"/>
    </row>
    <row r="25" spans="1:9" ht="15" customHeight="1">
      <c r="A25" s="1640" t="s">
        <v>857</v>
      </c>
      <c r="B25" s="1641" t="s">
        <v>70</v>
      </c>
      <c r="C25" s="1642">
        <v>2008</v>
      </c>
      <c r="D25" s="1643">
        <v>119.36</v>
      </c>
      <c r="E25" s="1644">
        <v>95.17</v>
      </c>
      <c r="F25" s="1645"/>
      <c r="G25" s="1646"/>
      <c r="H25" s="1646"/>
      <c r="I25" s="1647"/>
    </row>
    <row r="26" spans="1:9" ht="15" customHeight="1">
      <c r="A26" s="1640" t="s">
        <v>858</v>
      </c>
      <c r="B26" s="1648" t="s">
        <v>73</v>
      </c>
      <c r="C26" s="1649">
        <v>2010</v>
      </c>
      <c r="D26" s="1643">
        <v>369.97</v>
      </c>
      <c r="E26" s="1650">
        <v>399.02</v>
      </c>
      <c r="F26" s="1651"/>
      <c r="G26" s="1646"/>
      <c r="H26" s="1646"/>
      <c r="I26" s="1647"/>
    </row>
    <row r="27" spans="1:9" ht="15" customHeight="1">
      <c r="A27" s="1640" t="s">
        <v>81</v>
      </c>
      <c r="B27" s="1648" t="s">
        <v>74</v>
      </c>
      <c r="C27" s="1649">
        <v>2010</v>
      </c>
      <c r="D27" s="1643">
        <v>484.71</v>
      </c>
      <c r="E27" s="1652">
        <v>304.2</v>
      </c>
      <c r="F27" s="1653"/>
      <c r="G27" s="1646"/>
      <c r="H27" s="1646"/>
      <c r="I27" s="1647"/>
    </row>
    <row r="28" spans="1:9" ht="15" customHeight="1">
      <c r="A28" s="1640" t="s">
        <v>82</v>
      </c>
      <c r="B28" s="1654" t="s">
        <v>75</v>
      </c>
      <c r="C28" s="1649">
        <v>2012</v>
      </c>
      <c r="D28" s="1643">
        <v>325.95999999999998</v>
      </c>
      <c r="E28" s="1655">
        <v>207.62</v>
      </c>
      <c r="F28" s="1646"/>
      <c r="G28" s="1656"/>
      <c r="H28" s="1650"/>
      <c r="I28" s="1647"/>
    </row>
    <row r="29" spans="1:9" ht="15" customHeight="1">
      <c r="A29" s="1640" t="s">
        <v>83</v>
      </c>
      <c r="B29" s="1657" t="s">
        <v>77</v>
      </c>
      <c r="C29" s="1649">
        <v>2012</v>
      </c>
      <c r="D29" s="1643">
        <v>34.450000000000003</v>
      </c>
      <c r="E29" s="1655">
        <v>49.99</v>
      </c>
      <c r="F29" s="1646"/>
      <c r="G29" s="1647"/>
      <c r="H29" s="1658"/>
      <c r="I29" s="1647"/>
    </row>
    <row r="30" spans="1:9" ht="15" customHeight="1">
      <c r="A30" s="1640" t="s">
        <v>84</v>
      </c>
      <c r="B30" s="1657" t="s">
        <v>787</v>
      </c>
      <c r="C30" s="1649">
        <v>2012</v>
      </c>
      <c r="D30" s="1643">
        <v>275.08</v>
      </c>
      <c r="E30" s="1659">
        <v>207.62</v>
      </c>
      <c r="F30" s="1660"/>
      <c r="G30" s="1660"/>
      <c r="H30" s="1660"/>
      <c r="I30" s="1647"/>
    </row>
    <row r="31" spans="1:9" ht="15" customHeight="1">
      <c r="A31" s="1640" t="s">
        <v>85</v>
      </c>
      <c r="B31" s="1657" t="s">
        <v>78</v>
      </c>
      <c r="C31" s="1649">
        <v>2012</v>
      </c>
      <c r="D31" s="1643">
        <v>734.66</v>
      </c>
      <c r="E31" s="1659">
        <v>550.9</v>
      </c>
      <c r="F31" s="1660"/>
      <c r="G31" s="1660"/>
      <c r="H31" s="1660"/>
      <c r="I31" s="1647"/>
    </row>
    <row r="32" spans="1:9" ht="15" customHeight="1">
      <c r="A32" s="1640" t="s">
        <v>1033</v>
      </c>
      <c r="B32" s="1657" t="s">
        <v>79</v>
      </c>
      <c r="C32" s="1649">
        <v>2012</v>
      </c>
      <c r="D32" s="1643">
        <v>423.23</v>
      </c>
      <c r="E32" s="1655">
        <v>251.35</v>
      </c>
      <c r="F32" s="1646"/>
      <c r="G32" s="1646"/>
      <c r="H32" s="1646"/>
      <c r="I32" s="1647"/>
    </row>
    <row r="33" spans="1:9" ht="15" customHeight="1">
      <c r="A33" s="2329" t="s">
        <v>86</v>
      </c>
      <c r="B33" s="1661" t="s">
        <v>1073</v>
      </c>
      <c r="C33" s="1649">
        <v>2013</v>
      </c>
      <c r="D33" s="1662">
        <v>995.8</v>
      </c>
      <c r="E33" s="1655">
        <v>380.03</v>
      </c>
      <c r="F33" s="1663"/>
      <c r="G33" s="1646"/>
      <c r="H33" s="1658"/>
      <c r="I33" s="1647"/>
    </row>
    <row r="34" spans="1:9" ht="15" customHeight="1">
      <c r="A34" s="2330"/>
      <c r="B34" s="1664"/>
      <c r="C34" s="1649">
        <v>2016</v>
      </c>
      <c r="D34" s="1665"/>
      <c r="E34" s="1666">
        <v>873.41</v>
      </c>
      <c r="F34" s="1663"/>
      <c r="G34" s="1662"/>
      <c r="H34" s="1658"/>
      <c r="I34" s="1647"/>
    </row>
    <row r="35" spans="1:9" ht="15" customHeight="1">
      <c r="A35" s="1640" t="s">
        <v>1093</v>
      </c>
      <c r="B35" s="1657" t="s">
        <v>1074</v>
      </c>
      <c r="C35" s="1649">
        <v>2016</v>
      </c>
      <c r="D35" s="1665">
        <v>142.13999999999999</v>
      </c>
      <c r="E35" s="1666">
        <v>291.14</v>
      </c>
      <c r="F35" s="1663"/>
      <c r="G35" s="1662"/>
      <c r="H35" s="1658"/>
      <c r="I35" s="1647"/>
    </row>
    <row r="36" spans="1:9" ht="15" customHeight="1">
      <c r="A36" s="1640" t="s">
        <v>87</v>
      </c>
      <c r="B36" s="1657" t="s">
        <v>80</v>
      </c>
      <c r="C36" s="1649">
        <v>2017</v>
      </c>
      <c r="D36" s="1667">
        <v>485.81</v>
      </c>
      <c r="E36" s="1646">
        <v>792</v>
      </c>
      <c r="F36" s="1646"/>
      <c r="G36" s="1646"/>
      <c r="H36" s="1668"/>
      <c r="I36" s="1643"/>
    </row>
    <row r="37" spans="1:9" ht="15" customHeight="1">
      <c r="A37" s="1640" t="s">
        <v>1094</v>
      </c>
      <c r="B37" s="1669" t="s">
        <v>1958</v>
      </c>
      <c r="C37" s="1670">
        <v>2018</v>
      </c>
      <c r="D37" s="1671"/>
      <c r="E37" s="1660">
        <v>111.99</v>
      </c>
      <c r="F37" s="1646"/>
      <c r="G37" s="1643"/>
      <c r="H37" s="1667"/>
      <c r="I37" s="1643"/>
    </row>
    <row r="38" spans="1:9" ht="15" customHeight="1">
      <c r="A38" s="1640" t="s">
        <v>1095</v>
      </c>
      <c r="B38" s="1669" t="s">
        <v>1959</v>
      </c>
      <c r="C38" s="1670">
        <v>2018</v>
      </c>
      <c r="D38" s="1667"/>
      <c r="E38" s="1660">
        <v>99.74</v>
      </c>
      <c r="F38" s="1646"/>
      <c r="G38" s="1646"/>
      <c r="H38" s="1667"/>
      <c r="I38" s="1643"/>
    </row>
    <row r="39" spans="1:9" s="909" customFormat="1" ht="15" customHeight="1">
      <c r="A39" s="1640" t="s">
        <v>1096</v>
      </c>
      <c r="B39" s="1669" t="s">
        <v>2044</v>
      </c>
      <c r="C39" s="1838">
        <v>2020</v>
      </c>
      <c r="D39" s="1667"/>
      <c r="E39" s="1660"/>
      <c r="F39" s="1646"/>
      <c r="G39" s="1646"/>
      <c r="H39" s="1667"/>
      <c r="I39" s="1643"/>
    </row>
    <row r="40" spans="1:9" ht="15" customHeight="1">
      <c r="A40" s="1640" t="s">
        <v>1097</v>
      </c>
      <c r="B40" s="1672" t="s">
        <v>2042</v>
      </c>
      <c r="C40" s="1673">
        <v>2021</v>
      </c>
      <c r="D40" s="1643"/>
      <c r="E40" s="1660"/>
      <c r="F40" s="1646"/>
      <c r="G40" s="1646"/>
      <c r="H40" s="1643"/>
      <c r="I40" s="1643"/>
    </row>
    <row r="41" spans="1:9" ht="15" customHeight="1">
      <c r="A41" s="1640" t="s">
        <v>1098</v>
      </c>
      <c r="B41" s="1669" t="s">
        <v>2043</v>
      </c>
      <c r="C41" s="1673">
        <v>2021</v>
      </c>
      <c r="D41" s="1643"/>
      <c r="E41" s="1660"/>
      <c r="F41" s="1646"/>
      <c r="G41" s="1646"/>
      <c r="H41" s="1643"/>
      <c r="I41" s="1643"/>
    </row>
    <row r="42" spans="1:9" s="909" customFormat="1" ht="15" customHeight="1">
      <c r="A42" s="1640" t="s">
        <v>1099</v>
      </c>
      <c r="B42" s="1669" t="s">
        <v>1961</v>
      </c>
      <c r="C42" s="1673">
        <v>2021</v>
      </c>
      <c r="D42" s="1643"/>
      <c r="E42" s="1660"/>
      <c r="F42" s="1646"/>
      <c r="G42" s="1646"/>
      <c r="H42" s="1643"/>
      <c r="I42" s="1643"/>
    </row>
    <row r="43" spans="1:9" s="909" customFormat="1" ht="15" customHeight="1">
      <c r="A43" s="1640" t="s">
        <v>1100</v>
      </c>
      <c r="B43" s="1669" t="s">
        <v>1962</v>
      </c>
      <c r="C43" s="1673">
        <v>2021</v>
      </c>
      <c r="D43" s="1643"/>
      <c r="E43" s="1660"/>
      <c r="F43" s="1646"/>
      <c r="G43" s="1646"/>
      <c r="H43" s="1643"/>
      <c r="I43" s="1643"/>
    </row>
    <row r="44" spans="1:9" ht="15" customHeight="1">
      <c r="A44" s="1640" t="s">
        <v>2050</v>
      </c>
      <c r="B44" s="1669" t="s">
        <v>1963</v>
      </c>
      <c r="C44" s="1673">
        <v>2021</v>
      </c>
      <c r="D44" s="1643"/>
      <c r="E44" s="1660"/>
      <c r="F44" s="1646"/>
      <c r="G44" s="1646"/>
      <c r="H44" s="1643"/>
      <c r="I44" s="1643"/>
    </row>
    <row r="45" spans="1:9" ht="15" customHeight="1">
      <c r="A45" s="1640" t="s">
        <v>2051</v>
      </c>
      <c r="B45" s="1672" t="s">
        <v>1960</v>
      </c>
      <c r="C45" s="1670">
        <v>2022</v>
      </c>
      <c r="D45" s="1643"/>
      <c r="E45" s="1660"/>
      <c r="F45" s="1646"/>
      <c r="G45" s="1646"/>
      <c r="H45" s="1643"/>
      <c r="I45" s="1643"/>
    </row>
    <row r="46" spans="1:9" ht="14.25" customHeight="1">
      <c r="A46" s="1674">
        <v>3</v>
      </c>
      <c r="B46" s="1675" t="s">
        <v>1014</v>
      </c>
      <c r="C46" s="1675"/>
      <c r="D46" s="1676"/>
      <c r="E46" s="1676"/>
      <c r="F46" s="1676"/>
      <c r="G46" s="1676"/>
      <c r="H46" s="1676"/>
      <c r="I46" s="1639"/>
    </row>
    <row r="47" spans="1:9" ht="15.75" customHeight="1">
      <c r="A47" s="913" t="s">
        <v>16</v>
      </c>
      <c r="B47" s="910" t="s">
        <v>348</v>
      </c>
      <c r="C47" s="914">
        <v>2003</v>
      </c>
      <c r="D47" s="915">
        <v>811.66666666666674</v>
      </c>
      <c r="E47" s="915">
        <v>1051.7</v>
      </c>
      <c r="F47" s="915"/>
      <c r="G47" s="915"/>
      <c r="H47" s="915"/>
      <c r="I47" s="911"/>
    </row>
    <row r="48" spans="1:9" ht="30">
      <c r="A48" s="913" t="s">
        <v>18</v>
      </c>
      <c r="B48" s="910" t="s">
        <v>349</v>
      </c>
      <c r="C48" s="914">
        <v>2004</v>
      </c>
      <c r="D48" s="915">
        <v>1217.5</v>
      </c>
      <c r="E48" s="915">
        <v>1318.4666666666667</v>
      </c>
      <c r="F48" s="915"/>
      <c r="G48" s="915"/>
      <c r="H48" s="915"/>
      <c r="I48" s="911"/>
    </row>
    <row r="49" spans="1:9" ht="15">
      <c r="A49" s="913" t="s">
        <v>853</v>
      </c>
      <c r="B49" s="910" t="s">
        <v>350</v>
      </c>
      <c r="C49" s="914">
        <v>2007</v>
      </c>
      <c r="D49" s="915">
        <v>202.91666666666669</v>
      </c>
      <c r="E49" s="915">
        <v>134.9</v>
      </c>
      <c r="F49" s="915"/>
      <c r="G49" s="915"/>
      <c r="H49" s="915"/>
      <c r="I49" s="911"/>
    </row>
    <row r="50" spans="1:9" ht="15">
      <c r="A50" s="913" t="s">
        <v>854</v>
      </c>
      <c r="B50" s="910" t="s">
        <v>351</v>
      </c>
      <c r="C50" s="914">
        <v>2010</v>
      </c>
      <c r="D50" s="915">
        <v>405.83333333333337</v>
      </c>
      <c r="E50" s="915">
        <v>380.83333333333337</v>
      </c>
      <c r="F50" s="915"/>
      <c r="G50" s="915"/>
      <c r="H50" s="915"/>
      <c r="I50" s="911"/>
    </row>
    <row r="51" spans="1:9" ht="15">
      <c r="A51" s="913" t="s">
        <v>883</v>
      </c>
      <c r="B51" s="910" t="s">
        <v>352</v>
      </c>
      <c r="C51" s="914">
        <v>2011</v>
      </c>
      <c r="D51" s="915">
        <v>194.16666666666669</v>
      </c>
      <c r="E51" s="915">
        <v>194.16666666666669</v>
      </c>
      <c r="F51" s="915"/>
      <c r="G51" s="915"/>
      <c r="H51" s="915"/>
      <c r="I51" s="911"/>
    </row>
    <row r="52" spans="1:9" ht="15">
      <c r="A52" s="916" t="s">
        <v>884</v>
      </c>
      <c r="B52" s="917" t="s">
        <v>353</v>
      </c>
      <c r="C52" s="914">
        <v>2013</v>
      </c>
      <c r="D52" s="915">
        <v>208.04166666666669</v>
      </c>
      <c r="E52" s="915">
        <v>208.04166666666669</v>
      </c>
      <c r="F52" s="915"/>
      <c r="G52" s="915"/>
      <c r="H52" s="915"/>
      <c r="I52" s="911"/>
    </row>
    <row r="53" spans="1:9" ht="15">
      <c r="A53" s="913" t="s">
        <v>885</v>
      </c>
      <c r="B53" s="910" t="s">
        <v>1032</v>
      </c>
      <c r="C53" s="914">
        <v>2016</v>
      </c>
      <c r="D53" s="915">
        <v>780</v>
      </c>
      <c r="E53" s="915">
        <v>550</v>
      </c>
      <c r="F53" s="915"/>
      <c r="G53" s="915"/>
      <c r="H53" s="915"/>
      <c r="I53" s="911"/>
    </row>
    <row r="54" spans="1:9" ht="60">
      <c r="A54" s="912" t="s">
        <v>886</v>
      </c>
      <c r="B54" s="910" t="s">
        <v>2001</v>
      </c>
      <c r="C54" s="914">
        <v>2019</v>
      </c>
      <c r="D54" s="915">
        <v>4200</v>
      </c>
      <c r="E54" s="915"/>
      <c r="F54" s="915">
        <v>410</v>
      </c>
      <c r="G54" s="915"/>
      <c r="H54" s="915"/>
      <c r="I54" s="911"/>
    </row>
    <row r="55" spans="1:9" s="909" customFormat="1" ht="45">
      <c r="A55" s="912" t="s">
        <v>2052</v>
      </c>
      <c r="B55" s="961" t="s">
        <v>2299</v>
      </c>
      <c r="C55" s="914">
        <v>2020</v>
      </c>
      <c r="D55" s="915">
        <v>227.85</v>
      </c>
      <c r="E55" s="915"/>
      <c r="F55" s="915"/>
      <c r="G55" s="915">
        <v>258.23</v>
      </c>
      <c r="H55" s="915"/>
      <c r="I55" s="911"/>
    </row>
    <row r="56" spans="1:9" s="909" customFormat="1" ht="58.5" customHeight="1">
      <c r="A56" s="912" t="s">
        <v>2327</v>
      </c>
      <c r="B56" s="961" t="s">
        <v>2171</v>
      </c>
      <c r="C56" s="914">
        <v>2021</v>
      </c>
      <c r="D56" s="915">
        <v>1500</v>
      </c>
      <c r="E56" s="915"/>
      <c r="F56" s="915"/>
      <c r="G56" s="915"/>
      <c r="H56" s="915">
        <v>1500</v>
      </c>
      <c r="I56" s="911"/>
    </row>
    <row r="57" spans="1:9" s="909" customFormat="1" ht="30">
      <c r="A57" s="912" t="s">
        <v>2328</v>
      </c>
      <c r="B57" s="918" t="s">
        <v>2053</v>
      </c>
      <c r="C57" s="919">
        <v>2021</v>
      </c>
      <c r="D57" s="920">
        <v>3621.55</v>
      </c>
      <c r="E57" s="920"/>
      <c r="F57" s="920"/>
      <c r="G57" s="920"/>
      <c r="H57" s="920">
        <v>3621.55</v>
      </c>
      <c r="I57" s="921"/>
    </row>
    <row r="58" spans="1:9" ht="14.25">
      <c r="A58" s="907" t="s">
        <v>27</v>
      </c>
      <c r="B58" s="908" t="s">
        <v>1015</v>
      </c>
      <c r="C58" s="263"/>
      <c r="D58" s="264"/>
      <c r="E58" s="264"/>
      <c r="F58" s="264"/>
      <c r="G58" s="264"/>
      <c r="H58" s="265"/>
      <c r="I58" s="911"/>
    </row>
    <row r="59" spans="1:9" ht="15">
      <c r="A59" s="208"/>
      <c r="B59" s="209"/>
      <c r="C59" s="210"/>
      <c r="D59" s="211"/>
      <c r="E59" s="211"/>
      <c r="F59" s="211"/>
      <c r="G59" s="212"/>
      <c r="H59" s="211"/>
      <c r="I59" s="147"/>
    </row>
    <row r="60" spans="1:9" ht="15">
      <c r="A60" s="213" t="s">
        <v>859</v>
      </c>
      <c r="B60" s="214"/>
      <c r="C60" s="214"/>
      <c r="D60" s="220">
        <f>SUM(D5:D59)</f>
        <v>45594.618333333339</v>
      </c>
      <c r="E60" s="220">
        <f>SUM(E5:E59)</f>
        <v>23240.74833333334</v>
      </c>
      <c r="F60" s="220">
        <f>SUM(F5:F59)</f>
        <v>410</v>
      </c>
      <c r="G60" s="220">
        <f>SUM(G5:G59)</f>
        <v>258.23</v>
      </c>
      <c r="H60" s="220">
        <f>SUM(H5:H59)</f>
        <v>18279.753333333334</v>
      </c>
      <c r="I60" s="215"/>
    </row>
    <row r="61" spans="1:9" ht="15">
      <c r="A61" s="216"/>
      <c r="B61" s="63"/>
      <c r="C61" s="63"/>
      <c r="D61" s="217"/>
      <c r="E61" s="218"/>
      <c r="F61" s="217"/>
      <c r="G61" s="219"/>
      <c r="H61" s="217"/>
      <c r="I61" s="148"/>
    </row>
    <row r="62" spans="1:9" ht="15">
      <c r="A62" s="216"/>
      <c r="B62" s="318" t="s">
        <v>2003</v>
      </c>
      <c r="C62" s="62"/>
      <c r="D62" s="64"/>
      <c r="E62" s="103"/>
      <c r="F62" s="225"/>
      <c r="G62" s="1919" t="s">
        <v>1192</v>
      </c>
      <c r="H62" s="217"/>
      <c r="I62" s="148"/>
    </row>
    <row r="63" spans="1:9" ht="15">
      <c r="A63" s="137"/>
      <c r="B63" s="66"/>
      <c r="C63" s="66"/>
      <c r="D63" s="62"/>
      <c r="E63" s="221" t="s">
        <v>539</v>
      </c>
      <c r="F63" s="62"/>
      <c r="G63" s="141" t="s">
        <v>855</v>
      </c>
      <c r="H63" s="62"/>
      <c r="I63" s="149"/>
    </row>
    <row r="64" spans="1:9" ht="15">
      <c r="A64" s="137"/>
      <c r="B64" s="66"/>
      <c r="C64" s="66"/>
      <c r="D64" s="62"/>
      <c r="E64" s="218"/>
      <c r="F64" s="62"/>
      <c r="G64" s="141"/>
      <c r="H64" s="62"/>
      <c r="I64" s="149"/>
    </row>
    <row r="65" spans="1:9" ht="15" outlineLevel="1">
      <c r="A65" s="137"/>
      <c r="B65" s="66"/>
      <c r="C65" s="66"/>
      <c r="D65" s="62"/>
      <c r="E65" s="64" t="s">
        <v>150</v>
      </c>
      <c r="F65" s="62"/>
      <c r="G65" s="141"/>
      <c r="H65" s="62"/>
      <c r="I65" s="149"/>
    </row>
    <row r="66" spans="1:9" ht="15" outlineLevel="1">
      <c r="A66" s="137"/>
      <c r="B66" s="63" t="s">
        <v>149</v>
      </c>
      <c r="C66" s="63"/>
      <c r="D66" s="62"/>
      <c r="E66" s="64" t="s">
        <v>538</v>
      </c>
      <c r="F66" s="62"/>
      <c r="G66" s="140" t="s">
        <v>1071</v>
      </c>
      <c r="H66" s="62"/>
      <c r="I66" s="149"/>
    </row>
    <row r="67" spans="1:9" ht="15" outlineLevel="1">
      <c r="A67" s="137"/>
      <c r="B67" s="66"/>
      <c r="C67" s="66"/>
      <c r="D67" s="62"/>
      <c r="E67" s="64" t="s">
        <v>539</v>
      </c>
      <c r="F67" s="62"/>
      <c r="G67" s="141" t="s">
        <v>855</v>
      </c>
      <c r="H67" s="62"/>
      <c r="I67" s="149"/>
    </row>
    <row r="68" spans="1:9" ht="14.25" customHeight="1">
      <c r="A68" s="137"/>
      <c r="B68" s="2289" t="s">
        <v>540</v>
      </c>
      <c r="C68" s="2289"/>
      <c r="D68" s="2289"/>
      <c r="E68" s="2289"/>
      <c r="F68" s="62"/>
      <c r="G68" s="139"/>
      <c r="H68" s="62"/>
      <c r="I68" s="150"/>
    </row>
    <row r="69" spans="1:9" ht="15" hidden="1">
      <c r="A69" s="137"/>
      <c r="B69" s="135"/>
      <c r="C69" s="69"/>
      <c r="D69" s="62" t="s">
        <v>941</v>
      </c>
      <c r="E69" s="62"/>
      <c r="F69" s="62"/>
      <c r="G69" s="139"/>
      <c r="H69" s="62"/>
      <c r="I69" s="150"/>
    </row>
    <row r="70" spans="1:9" ht="14.25">
      <c r="A70" s="127"/>
      <c r="B70" s="26"/>
      <c r="C70" s="26"/>
      <c r="D70" s="26"/>
      <c r="E70" s="26"/>
      <c r="F70" s="26"/>
      <c r="G70" s="130"/>
      <c r="H70" s="26"/>
      <c r="I70" s="125"/>
    </row>
    <row r="71" spans="1:9" ht="15" hidden="1">
      <c r="A71" s="127"/>
      <c r="B71" s="24" t="s">
        <v>740</v>
      </c>
      <c r="C71" s="26"/>
      <c r="D71" s="26"/>
      <c r="E71" s="28" t="s">
        <v>538</v>
      </c>
      <c r="F71" s="26"/>
      <c r="G71" s="132" t="s">
        <v>741</v>
      </c>
      <c r="H71" s="26"/>
      <c r="I71" s="125"/>
    </row>
    <row r="72" spans="1:9" ht="14.25" hidden="1">
      <c r="A72" s="127"/>
      <c r="B72" s="26"/>
      <c r="C72" s="26"/>
      <c r="D72" s="26"/>
      <c r="E72" s="28" t="s">
        <v>539</v>
      </c>
      <c r="F72" s="26"/>
      <c r="G72" s="131" t="s">
        <v>855</v>
      </c>
      <c r="H72" s="26"/>
      <c r="I72" s="125"/>
    </row>
    <row r="73" spans="1:9" ht="14.25" hidden="1">
      <c r="A73" s="127"/>
      <c r="B73" s="26"/>
      <c r="C73" s="26"/>
      <c r="D73" s="26"/>
      <c r="E73" s="26"/>
      <c r="F73" s="26"/>
      <c r="G73" s="130"/>
      <c r="H73" s="26"/>
      <c r="I73" s="125"/>
    </row>
    <row r="74" spans="1:9" ht="14.25" hidden="1">
      <c r="A74" s="127"/>
      <c r="B74" s="2070" t="s">
        <v>540</v>
      </c>
      <c r="C74" s="2070"/>
      <c r="D74" s="2070"/>
      <c r="E74" s="2070"/>
      <c r="F74" s="26"/>
      <c r="G74" s="130"/>
      <c r="H74" s="26"/>
      <c r="I74" s="125"/>
    </row>
    <row r="75" spans="1:9" ht="14.25" hidden="1">
      <c r="A75" s="127"/>
      <c r="B75" s="26"/>
      <c r="C75" s="26"/>
      <c r="D75" s="26"/>
      <c r="E75" s="26"/>
      <c r="F75" s="26"/>
      <c r="G75" s="130"/>
      <c r="H75" s="26"/>
      <c r="I75" s="125"/>
    </row>
    <row r="76" spans="1:9" ht="14.25">
      <c r="A76" s="127"/>
      <c r="B76" s="26"/>
      <c r="C76" s="26"/>
      <c r="D76" s="26"/>
      <c r="E76" s="26"/>
      <c r="F76" s="26"/>
      <c r="G76" s="130"/>
      <c r="H76" s="26"/>
      <c r="I76" s="125"/>
    </row>
    <row r="77" spans="1:9">
      <c r="A77" s="127"/>
      <c r="B77" s="125"/>
      <c r="C77" s="125"/>
      <c r="D77" s="125"/>
      <c r="E77" s="125"/>
      <c r="F77" s="125"/>
      <c r="G77" s="129"/>
      <c r="H77" s="125"/>
      <c r="I77" s="125"/>
    </row>
    <row r="78" spans="1:9">
      <c r="A78" s="127"/>
      <c r="B78" s="125"/>
      <c r="C78" s="125"/>
      <c r="D78" s="125"/>
      <c r="E78" s="125"/>
      <c r="F78" s="125"/>
      <c r="G78" s="129"/>
      <c r="H78" s="125"/>
      <c r="I78" s="125"/>
    </row>
  </sheetData>
  <customSheetViews>
    <customSheetView guid="{C9F8E0A7-7ADA-4A9A-A8B3-50B5B131F672}" showPageBreaks="1" printArea="1" hiddenRows="1" view="pageBreakPreview" topLeftCell="B1">
      <selection activeCell="F6" sqref="F6"/>
      <rowBreaks count="2" manualBreakCount="2">
        <brk id="21" max="16383" man="1"/>
        <brk id="67" max="16383" man="1"/>
      </rowBreaks>
      <pageMargins left="0.94488188976377963" right="0.31496062992125984" top="0.78740157480314965" bottom="0.23622047244094491" header="0.35433070866141736" footer="0.19685039370078741"/>
      <pageSetup paperSize="9" scale="67" fitToHeight="2" orientation="landscape" r:id="rId1"/>
      <headerFooter alignWithMargins="0"/>
    </customSheetView>
  </customSheetViews>
  <mergeCells count="5">
    <mergeCell ref="B68:E68"/>
    <mergeCell ref="B74:E74"/>
    <mergeCell ref="A1:I1"/>
    <mergeCell ref="B4:H4"/>
    <mergeCell ref="A33:A34"/>
  </mergeCells>
  <pageMargins left="1.1811023622047245" right="0.31496062992125984" top="0.78740157480314965" bottom="0.23622047244094491" header="0.35433070866141736" footer="0.19685039370078741"/>
  <pageSetup paperSize="9" scale="64" fitToHeight="2" orientation="landscape" r:id="rId2"/>
  <headerFooter alignWithMargins="0"/>
  <rowBreaks count="2" manualBreakCount="2">
    <brk id="29" max="8" man="1"/>
    <brk id="6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37"/>
  <sheetViews>
    <sheetView view="pageBreakPreview" topLeftCell="A4" zoomScale="115" zoomScaleNormal="100" zoomScaleSheetLayoutView="115" workbookViewId="0">
      <selection activeCell="H9" sqref="H9"/>
    </sheetView>
  </sheetViews>
  <sheetFormatPr defaultRowHeight="12.75"/>
  <cols>
    <col min="1" max="1" width="6.140625" style="67" customWidth="1"/>
    <col min="2" max="2" width="28" style="67" customWidth="1"/>
    <col min="3" max="4" width="15.7109375" style="67" customWidth="1"/>
    <col min="5" max="7" width="15.85546875" style="67" customWidth="1"/>
    <col min="8" max="8" width="15.7109375" style="67" customWidth="1"/>
    <col min="9" max="16384" width="9.140625" style="67"/>
  </cols>
  <sheetData>
    <row r="1" spans="1:10" ht="25.5" customHeight="1">
      <c r="A1" s="2071" t="s">
        <v>1974</v>
      </c>
      <c r="B1" s="2072"/>
      <c r="C1" s="2072"/>
      <c r="D1" s="2072"/>
      <c r="E1" s="2072"/>
      <c r="F1" s="2072"/>
      <c r="G1" s="2072"/>
      <c r="H1" s="2073"/>
    </row>
    <row r="2" spans="1:10" ht="23.25" customHeight="1">
      <c r="A2" s="2074" t="s">
        <v>991</v>
      </c>
      <c r="B2" s="2074" t="s">
        <v>919</v>
      </c>
      <c r="C2" s="2074" t="s">
        <v>1975</v>
      </c>
      <c r="D2" s="2074"/>
      <c r="E2" s="2074"/>
      <c r="F2" s="2074"/>
      <c r="G2" s="2074"/>
      <c r="H2" s="2074"/>
    </row>
    <row r="3" spans="1:10" ht="21" customHeight="1">
      <c r="A3" s="2074"/>
      <c r="B3" s="2074"/>
      <c r="C3" s="2074" t="s">
        <v>917</v>
      </c>
      <c r="D3" s="2074"/>
      <c r="E3" s="2074" t="s">
        <v>918</v>
      </c>
      <c r="F3" s="2074"/>
      <c r="G3" s="2074" t="s">
        <v>861</v>
      </c>
      <c r="H3" s="2074"/>
    </row>
    <row r="4" spans="1:10" ht="33" customHeight="1">
      <c r="A4" s="2074"/>
      <c r="B4" s="2074"/>
      <c r="C4" s="1682" t="s">
        <v>1976</v>
      </c>
      <c r="D4" s="1682" t="s">
        <v>1977</v>
      </c>
      <c r="E4" s="1682" t="s">
        <v>1976</v>
      </c>
      <c r="F4" s="1682" t="s">
        <v>1977</v>
      </c>
      <c r="G4" s="1682" t="s">
        <v>1976</v>
      </c>
      <c r="H4" s="1682" t="s">
        <v>1977</v>
      </c>
    </row>
    <row r="5" spans="1:10">
      <c r="A5" s="1840"/>
      <c r="B5" s="1841" t="s">
        <v>2184</v>
      </c>
      <c r="C5" s="1842">
        <v>14623</v>
      </c>
      <c r="D5" s="1842">
        <v>28386</v>
      </c>
      <c r="E5" s="1842">
        <v>138600</v>
      </c>
      <c r="F5" s="1842">
        <f>F6</f>
        <v>123660</v>
      </c>
      <c r="G5" s="1842">
        <v>153223</v>
      </c>
      <c r="H5" s="1842">
        <f>H6</f>
        <v>138676</v>
      </c>
    </row>
    <row r="6" spans="1:10">
      <c r="A6" s="1843" t="s">
        <v>11</v>
      </c>
      <c r="B6" s="1841" t="s">
        <v>2185</v>
      </c>
      <c r="C6" s="1842">
        <f t="shared" ref="C6:G6" si="0">C7+C8+C9+C10+C11+C12</f>
        <v>14623</v>
      </c>
      <c r="D6" s="1842">
        <f t="shared" si="0"/>
        <v>15016</v>
      </c>
      <c r="E6" s="1842">
        <f t="shared" si="0"/>
        <v>138600</v>
      </c>
      <c r="F6" s="1842">
        <f t="shared" si="0"/>
        <v>123660</v>
      </c>
      <c r="G6" s="1842">
        <f t="shared" si="0"/>
        <v>153223</v>
      </c>
      <c r="H6" s="1842">
        <f>H7+H8+H9+H10+H11+H12</f>
        <v>138676</v>
      </c>
    </row>
    <row r="7" spans="1:10">
      <c r="A7" s="1843" t="s">
        <v>9</v>
      </c>
      <c r="B7" s="1841" t="s">
        <v>2170</v>
      </c>
      <c r="C7" s="1844">
        <v>10495</v>
      </c>
      <c r="D7" s="1844">
        <v>7484</v>
      </c>
      <c r="E7" s="1844">
        <v>84918</v>
      </c>
      <c r="F7" s="1844">
        <v>60552</v>
      </c>
      <c r="G7" s="1842">
        <v>95413</v>
      </c>
      <c r="H7" s="1842">
        <f t="shared" ref="H7:H12" si="1">F7+D7</f>
        <v>68036</v>
      </c>
    </row>
    <row r="8" spans="1:10" ht="14.25" customHeight="1">
      <c r="A8" s="1843" t="s">
        <v>10</v>
      </c>
      <c r="B8" s="1841" t="s">
        <v>2186</v>
      </c>
      <c r="C8" s="1844">
        <v>979</v>
      </c>
      <c r="D8" s="1844">
        <v>3630</v>
      </c>
      <c r="E8" s="1844">
        <v>7922</v>
      </c>
      <c r="F8" s="1844">
        <v>29371</v>
      </c>
      <c r="G8" s="1842">
        <v>8901</v>
      </c>
      <c r="H8" s="1842">
        <f t="shared" si="1"/>
        <v>33001</v>
      </c>
      <c r="I8" s="1877"/>
    </row>
    <row r="9" spans="1:10" s="442" customFormat="1" ht="14.25" customHeight="1">
      <c r="A9" s="1843" t="s">
        <v>515</v>
      </c>
      <c r="B9" s="1841" t="s">
        <v>2179</v>
      </c>
      <c r="C9" s="1844">
        <v>3149</v>
      </c>
      <c r="D9" s="1844">
        <v>3902</v>
      </c>
      <c r="E9" s="1844">
        <v>24952</v>
      </c>
      <c r="F9" s="1844">
        <f>30921</f>
        <v>30921</v>
      </c>
      <c r="G9" s="1842">
        <v>28101</v>
      </c>
      <c r="H9" s="1842">
        <f t="shared" si="1"/>
        <v>34823</v>
      </c>
      <c r="J9" s="1877"/>
    </row>
    <row r="10" spans="1:10" s="442" customFormat="1" ht="14.25" customHeight="1">
      <c r="A10" s="1843" t="s">
        <v>516</v>
      </c>
      <c r="B10" s="1841" t="s">
        <v>2187</v>
      </c>
      <c r="C10" s="1844">
        <v>0</v>
      </c>
      <c r="D10" s="1844">
        <v>0</v>
      </c>
      <c r="E10" s="1844">
        <v>20808</v>
      </c>
      <c r="F10" s="1844">
        <v>0</v>
      </c>
      <c r="G10" s="1842">
        <v>20808</v>
      </c>
      <c r="H10" s="1842">
        <f t="shared" si="1"/>
        <v>0</v>
      </c>
    </row>
    <row r="11" spans="1:10" s="442" customFormat="1" ht="14.25" customHeight="1">
      <c r="A11" s="2007" t="s">
        <v>517</v>
      </c>
      <c r="B11" s="1841" t="s">
        <v>2372</v>
      </c>
      <c r="C11" s="1844">
        <v>0</v>
      </c>
      <c r="D11" s="1844">
        <v>0</v>
      </c>
      <c r="E11" s="1844">
        <v>0</v>
      </c>
      <c r="F11" s="1844">
        <v>1882</v>
      </c>
      <c r="G11" s="1842">
        <v>0</v>
      </c>
      <c r="H11" s="1842">
        <f t="shared" si="1"/>
        <v>1882</v>
      </c>
    </row>
    <row r="12" spans="1:10" s="442" customFormat="1" ht="14.25" customHeight="1">
      <c r="A12" s="2007" t="s">
        <v>518</v>
      </c>
      <c r="B12" s="1841" t="s">
        <v>2373</v>
      </c>
      <c r="C12" s="1844">
        <v>0</v>
      </c>
      <c r="D12" s="1844">
        <v>0</v>
      </c>
      <c r="E12" s="1844">
        <v>0</v>
      </c>
      <c r="F12" s="1844">
        <v>934</v>
      </c>
      <c r="G12" s="1842">
        <v>0</v>
      </c>
      <c r="H12" s="1842">
        <f t="shared" si="1"/>
        <v>934</v>
      </c>
    </row>
    <row r="13" spans="1:10" s="442" customFormat="1" ht="14.25" customHeight="1">
      <c r="A13" s="1843" t="s">
        <v>25</v>
      </c>
      <c r="B13" s="1841" t="s">
        <v>2181</v>
      </c>
      <c r="C13" s="1844"/>
      <c r="D13" s="1844"/>
      <c r="E13" s="1844"/>
      <c r="F13" s="1844"/>
      <c r="G13" s="1842"/>
      <c r="H13" s="1842"/>
    </row>
    <row r="14" spans="1:10">
      <c r="A14" s="1843" t="s">
        <v>13</v>
      </c>
      <c r="B14" s="1841" t="s">
        <v>2182</v>
      </c>
      <c r="C14" s="1844"/>
      <c r="D14" s="1844"/>
      <c r="E14" s="1844"/>
      <c r="F14" s="1844"/>
      <c r="G14" s="1842"/>
      <c r="H14" s="1842"/>
    </row>
    <row r="15" spans="1:10">
      <c r="A15" s="1845" t="s">
        <v>15</v>
      </c>
      <c r="B15" s="1846" t="s">
        <v>2183</v>
      </c>
      <c r="C15" s="1847"/>
      <c r="D15" s="1847"/>
      <c r="E15" s="1847"/>
      <c r="F15" s="1847"/>
      <c r="G15" s="1848"/>
      <c r="H15" s="1848"/>
    </row>
    <row r="16" spans="1:10" ht="12.75" hidden="1" customHeight="1">
      <c r="A16" s="1849" t="s">
        <v>860</v>
      </c>
      <c r="B16" s="1846" t="s">
        <v>2180</v>
      </c>
      <c r="C16" s="1847"/>
      <c r="D16" s="1847"/>
      <c r="E16" s="1847"/>
      <c r="F16" s="1847"/>
      <c r="G16" s="1848"/>
      <c r="H16" s="1848"/>
    </row>
    <row r="17" spans="1:8" s="442" customFormat="1">
      <c r="A17" s="444"/>
      <c r="B17" s="445"/>
      <c r="C17" s="446"/>
      <c r="D17" s="446"/>
      <c r="E17" s="446"/>
      <c r="F17" s="446"/>
      <c r="G17" s="447"/>
      <c r="H17" s="448"/>
    </row>
    <row r="18" spans="1:8" s="442" customFormat="1">
      <c r="A18" s="444"/>
      <c r="B18" s="445"/>
      <c r="C18" s="446"/>
      <c r="D18" s="446"/>
      <c r="E18" s="446"/>
      <c r="F18" s="446"/>
      <c r="G18" s="447"/>
      <c r="H18" s="448"/>
    </row>
    <row r="19" spans="1:8">
      <c r="A19" s="223"/>
      <c r="B19" s="223"/>
      <c r="C19" s="223"/>
      <c r="D19" s="223"/>
      <c r="E19" s="223"/>
      <c r="F19" s="334"/>
      <c r="G19" s="465"/>
      <c r="H19" s="465"/>
    </row>
    <row r="20" spans="1:8">
      <c r="A20" s="223"/>
      <c r="B20" s="223"/>
      <c r="C20" s="223"/>
      <c r="D20" s="223"/>
      <c r="E20" s="223"/>
      <c r="F20" s="223"/>
      <c r="G20" s="223"/>
      <c r="H20" s="465"/>
    </row>
    <row r="21" spans="1:8">
      <c r="A21" s="223"/>
      <c r="B21" s="223"/>
      <c r="C21" s="224" t="s">
        <v>2003</v>
      </c>
      <c r="D21" s="223"/>
      <c r="E21" s="223"/>
      <c r="F21" s="2075" t="s">
        <v>1956</v>
      </c>
      <c r="G21" s="2075"/>
      <c r="H21" s="224" t="s">
        <v>1192</v>
      </c>
    </row>
    <row r="22" spans="1:8">
      <c r="A22" s="223"/>
      <c r="B22" s="223"/>
      <c r="C22" s="224"/>
      <c r="D22" s="223"/>
      <c r="E22" s="223"/>
      <c r="F22" s="223"/>
      <c r="G22" s="225"/>
      <c r="H22" s="224"/>
    </row>
    <row r="23" spans="1:8">
      <c r="A23" s="223"/>
      <c r="B23" s="223"/>
      <c r="C23" s="223"/>
      <c r="D23" s="223"/>
      <c r="E23" s="223"/>
      <c r="F23" s="2075" t="s">
        <v>150</v>
      </c>
      <c r="G23" s="2075"/>
      <c r="H23" s="224"/>
    </row>
    <row r="24" spans="1:8">
      <c r="A24" s="223"/>
      <c r="B24" s="223"/>
      <c r="C24" s="223"/>
      <c r="D24" s="223"/>
      <c r="E24" s="223"/>
      <c r="F24" s="223"/>
      <c r="G24" s="225"/>
      <c r="H24" s="224"/>
    </row>
    <row r="25" spans="1:8">
      <c r="A25" s="223"/>
      <c r="B25" s="223"/>
      <c r="C25" s="224" t="s">
        <v>740</v>
      </c>
      <c r="D25" s="223"/>
      <c r="E25" s="223"/>
      <c r="F25" s="2075" t="s">
        <v>1956</v>
      </c>
      <c r="G25" s="2075"/>
      <c r="H25" s="224" t="s">
        <v>1071</v>
      </c>
    </row>
    <row r="26" spans="1:8">
      <c r="A26" s="187"/>
      <c r="B26" s="187"/>
      <c r="C26" s="187"/>
      <c r="D26" s="187"/>
      <c r="E26" s="187"/>
      <c r="F26" s="187"/>
      <c r="G26" s="187"/>
      <c r="H26" s="187"/>
    </row>
    <row r="27" spans="1:8">
      <c r="A27" s="187"/>
      <c r="B27" s="187"/>
      <c r="C27" s="2075" t="s">
        <v>1955</v>
      </c>
      <c r="D27" s="2075"/>
      <c r="E27" s="2075"/>
      <c r="F27" s="187"/>
      <c r="G27" s="187"/>
      <c r="H27" s="187"/>
    </row>
    <row r="28" spans="1:8">
      <c r="A28" s="187"/>
      <c r="B28" s="187"/>
      <c r="C28" s="187"/>
      <c r="D28" s="187"/>
      <c r="E28" s="187"/>
      <c r="F28" s="187"/>
      <c r="G28" s="187"/>
      <c r="H28" s="187"/>
    </row>
    <row r="29" spans="1:8">
      <c r="A29" s="187"/>
      <c r="B29" s="187"/>
      <c r="C29" s="187"/>
      <c r="D29" s="187"/>
      <c r="E29" s="187"/>
      <c r="F29" s="187"/>
      <c r="G29" s="187"/>
      <c r="H29" s="187"/>
    </row>
    <row r="30" spans="1:8">
      <c r="A30" s="187"/>
      <c r="B30" s="187"/>
      <c r="C30" s="187"/>
      <c r="D30" s="187"/>
      <c r="E30" s="187"/>
      <c r="F30" s="187"/>
      <c r="G30" s="187"/>
      <c r="H30" s="187"/>
    </row>
    <row r="31" spans="1:8">
      <c r="A31" s="187"/>
      <c r="B31" s="187"/>
      <c r="C31" s="187"/>
      <c r="D31" s="187"/>
      <c r="E31" s="187"/>
      <c r="F31" s="187"/>
      <c r="G31" s="187"/>
      <c r="H31" s="187"/>
    </row>
    <row r="32" spans="1:8">
      <c r="A32" s="187"/>
      <c r="B32" s="187"/>
      <c r="C32" s="187"/>
      <c r="D32" s="187"/>
      <c r="E32" s="187"/>
      <c r="F32" s="187"/>
      <c r="G32" s="187"/>
      <c r="H32" s="187"/>
    </row>
    <row r="33" spans="1:8">
      <c r="A33" s="187"/>
      <c r="B33" s="187"/>
      <c r="C33" s="187"/>
      <c r="D33" s="187"/>
      <c r="E33" s="188"/>
      <c r="F33" s="187"/>
      <c r="G33" s="187"/>
      <c r="H33" s="187"/>
    </row>
    <row r="34" spans="1:8">
      <c r="A34" s="187"/>
      <c r="B34" s="187"/>
      <c r="C34" s="187"/>
      <c r="D34" s="187"/>
      <c r="E34" s="187"/>
      <c r="F34" s="187"/>
      <c r="G34" s="187"/>
      <c r="H34" s="187"/>
    </row>
    <row r="35" spans="1:8">
      <c r="A35" s="187"/>
      <c r="B35" s="187"/>
      <c r="C35" s="187"/>
      <c r="D35" s="187"/>
      <c r="E35" s="187"/>
      <c r="F35" s="187"/>
      <c r="G35" s="187"/>
      <c r="H35" s="187"/>
    </row>
    <row r="36" spans="1:8">
      <c r="A36" s="187"/>
      <c r="B36" s="187"/>
      <c r="C36" s="187"/>
      <c r="D36" s="187"/>
      <c r="E36" s="187"/>
      <c r="F36" s="187"/>
      <c r="G36" s="187"/>
      <c r="H36" s="187"/>
    </row>
    <row r="37" spans="1:8">
      <c r="A37" s="187"/>
      <c r="B37" s="187"/>
      <c r="C37" s="187"/>
      <c r="D37" s="187"/>
      <c r="E37" s="187"/>
      <c r="F37" s="187"/>
      <c r="G37" s="187"/>
      <c r="H37" s="187"/>
    </row>
  </sheetData>
  <customSheetViews>
    <customSheetView guid="{C9F8E0A7-7ADA-4A9A-A8B3-50B5B131F672}" fitToPage="1" hiddenRows="1" hiddenColumns="1">
      <selection activeCell="L5" sqref="L5"/>
      <pageMargins left="0.70866141732283472" right="0.70866141732283472" top="0.74803149606299213" bottom="0.74803149606299213" header="0.31496062992125984" footer="0.31496062992125984"/>
      <pageSetup paperSize="9" scale="83" orientation="landscape" r:id="rId1"/>
    </customSheetView>
  </customSheetViews>
  <mergeCells count="11">
    <mergeCell ref="A1:H1"/>
    <mergeCell ref="A2:A4"/>
    <mergeCell ref="B2:B4"/>
    <mergeCell ref="C2:H2"/>
    <mergeCell ref="C27:E27"/>
    <mergeCell ref="F21:G21"/>
    <mergeCell ref="F25:G25"/>
    <mergeCell ref="F23:G23"/>
    <mergeCell ref="C3:D3"/>
    <mergeCell ref="E3:F3"/>
    <mergeCell ref="G3:H3"/>
  </mergeCells>
  <pageMargins left="0.70866141732283472" right="0.70866141732283472" top="0.74803149606299213" bottom="0.74803149606299213" header="0.31496062992125984" footer="0.31496062992125984"/>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5" tint="-0.249977111117893"/>
  </sheetPr>
  <dimension ref="A1:K11"/>
  <sheetViews>
    <sheetView view="pageBreakPreview" topLeftCell="A7" zoomScaleNormal="100" zoomScaleSheetLayoutView="100" workbookViewId="0">
      <selection activeCell="G9" sqref="G9"/>
    </sheetView>
  </sheetViews>
  <sheetFormatPr defaultRowHeight="12.75"/>
  <cols>
    <col min="1" max="1" width="4.28515625" customWidth="1"/>
    <col min="2" max="2" width="20" customWidth="1"/>
    <col min="3" max="3" width="13.42578125" customWidth="1"/>
    <col min="4" max="4" width="13.5703125" customWidth="1"/>
    <col min="5" max="5" width="10.85546875" customWidth="1"/>
    <col min="6" max="6" width="8.42578125" customWidth="1"/>
    <col min="7" max="7" width="19.140625" customWidth="1"/>
    <col min="8" max="8" width="11.140625" customWidth="1"/>
    <col min="9" max="9" width="11.7109375" customWidth="1"/>
    <col min="10" max="10" width="11.28515625" customWidth="1"/>
    <col min="11" max="11" width="11.140625" customWidth="1"/>
  </cols>
  <sheetData>
    <row r="1" spans="1:11" s="4" customFormat="1" ht="27" customHeight="1">
      <c r="A1" s="2338" t="s">
        <v>1016</v>
      </c>
      <c r="B1" s="2338"/>
      <c r="C1" s="2338"/>
      <c r="D1" s="2338"/>
      <c r="E1" s="2338"/>
      <c r="F1" s="2338"/>
      <c r="G1" s="2338"/>
      <c r="H1" s="2338"/>
      <c r="I1" s="2338"/>
      <c r="J1" s="2338"/>
      <c r="K1" s="2338"/>
    </row>
    <row r="2" spans="1:11" s="5" customFormat="1" ht="23.25" customHeight="1">
      <c r="A2" s="2283" t="s">
        <v>744</v>
      </c>
      <c r="B2" s="2248" t="s">
        <v>752</v>
      </c>
      <c r="C2" s="2340" t="s">
        <v>2028</v>
      </c>
      <c r="D2" s="2341"/>
      <c r="E2" s="2344" t="s">
        <v>494</v>
      </c>
      <c r="F2" s="2345"/>
      <c r="G2" s="2345"/>
      <c r="H2" s="2345"/>
      <c r="I2" s="2345"/>
      <c r="J2" s="2345"/>
      <c r="K2" s="2346"/>
    </row>
    <row r="3" spans="1:11" s="5" customFormat="1" ht="15">
      <c r="A3" s="2283"/>
      <c r="B3" s="2339"/>
      <c r="C3" s="2342"/>
      <c r="D3" s="2343"/>
      <c r="E3" s="2347">
        <v>2020</v>
      </c>
      <c r="F3" s="2348"/>
      <c r="G3" s="2349"/>
      <c r="H3" s="815">
        <v>2021</v>
      </c>
      <c r="I3" s="815">
        <v>2022</v>
      </c>
      <c r="J3" s="815">
        <v>2023</v>
      </c>
      <c r="K3" s="815">
        <v>2024</v>
      </c>
    </row>
    <row r="4" spans="1:11" s="5" customFormat="1" ht="17.25" customHeight="1">
      <c r="A4" s="2283"/>
      <c r="B4" s="2339"/>
      <c r="C4" s="2335" t="s">
        <v>2294</v>
      </c>
      <c r="D4" s="2335" t="s">
        <v>747</v>
      </c>
      <c r="E4" s="2331" t="s">
        <v>499</v>
      </c>
      <c r="F4" s="2332"/>
      <c r="G4" s="2335" t="s">
        <v>1018</v>
      </c>
      <c r="H4" s="2335" t="s">
        <v>357</v>
      </c>
      <c r="I4" s="2335" t="s">
        <v>2293</v>
      </c>
      <c r="J4" s="2335" t="s">
        <v>357</v>
      </c>
      <c r="K4" s="2335" t="s">
        <v>357</v>
      </c>
    </row>
    <row r="5" spans="1:11" s="5" customFormat="1" ht="15.75" hidden="1" customHeight="1">
      <c r="A5" s="2283"/>
      <c r="B5" s="2339"/>
      <c r="C5" s="2336"/>
      <c r="D5" s="2336"/>
      <c r="E5" s="2333"/>
      <c r="F5" s="2334"/>
      <c r="G5" s="2336"/>
      <c r="H5" s="2336"/>
      <c r="I5" s="2336"/>
      <c r="J5" s="2336"/>
      <c r="K5" s="2336"/>
    </row>
    <row r="6" spans="1:11" s="5" customFormat="1" ht="32.25" customHeight="1">
      <c r="A6" s="2283"/>
      <c r="B6" s="2249"/>
      <c r="C6" s="2337"/>
      <c r="D6" s="2337"/>
      <c r="E6" s="1680" t="s">
        <v>357</v>
      </c>
      <c r="F6" s="1680" t="s">
        <v>747</v>
      </c>
      <c r="G6" s="2337"/>
      <c r="H6" s="2337"/>
      <c r="I6" s="2337"/>
      <c r="J6" s="2337"/>
      <c r="K6" s="2337"/>
    </row>
    <row r="7" spans="1:11" s="1688" customFormat="1" ht="15.75" customHeight="1">
      <c r="A7" s="1680">
        <v>1</v>
      </c>
      <c r="B7" s="1680">
        <v>2</v>
      </c>
      <c r="C7" s="1680">
        <v>3</v>
      </c>
      <c r="D7" s="1680">
        <v>4</v>
      </c>
      <c r="E7" s="1680">
        <v>5</v>
      </c>
      <c r="F7" s="1680">
        <v>6</v>
      </c>
      <c r="G7" s="1680">
        <v>7</v>
      </c>
      <c r="H7" s="1680">
        <v>8</v>
      </c>
      <c r="I7" s="1680">
        <v>9</v>
      </c>
      <c r="J7" s="1680">
        <v>10</v>
      </c>
      <c r="K7" s="1680">
        <v>11</v>
      </c>
    </row>
    <row r="8" spans="1:11" ht="97.5" customHeight="1">
      <c r="A8" s="1864">
        <v>1</v>
      </c>
      <c r="B8" s="1672" t="str">
        <f>'6. Пров закупівлі'!B225</f>
        <v xml:space="preserve">Автогідропідіймач телескопічний 18 м на базі Iveco Daily, двухрядна кабіна або аналог
</v>
      </c>
      <c r="C8" s="1689">
        <f t="shared" ref="C8" si="0">E8+H8+I8+J8+K8</f>
        <v>12528.842855999999</v>
      </c>
      <c r="D8" s="1690">
        <f>C8/$C$10</f>
        <v>0.19297828437703987</v>
      </c>
      <c r="E8" s="1689">
        <f>'6. Пров закупівлі'!H225</f>
        <v>1872.24</v>
      </c>
      <c r="F8" s="1690">
        <f>E8/$E$10</f>
        <v>0.19297828437703987</v>
      </c>
      <c r="G8" s="1689">
        <v>11</v>
      </c>
      <c r="H8" s="1689">
        <f t="shared" ref="H8" si="1">E8*1.2</f>
        <v>2246.6880000000001</v>
      </c>
      <c r="I8" s="1689">
        <f t="shared" ref="I8" si="2">H8*1.15</f>
        <v>2583.6911999999998</v>
      </c>
      <c r="J8" s="1689">
        <f t="shared" ref="J8" si="3">I8*1.1</f>
        <v>2842.06032</v>
      </c>
      <c r="K8" s="1689">
        <f t="shared" ref="K8" si="4">J8*1.05</f>
        <v>2984.1633360000001</v>
      </c>
    </row>
    <row r="9" spans="1:11" ht="137.25" customHeight="1">
      <c r="A9" s="1864">
        <v>2</v>
      </c>
      <c r="B9" s="1672" t="str">
        <f>'6. Пров закупівлі'!B226</f>
        <v>Автомобіль легковий Renault Dokker з додатковим обладнанням (каркасний багажник, радіостанція, драбина, переобладнений багажний відсік, полки), або аналог</v>
      </c>
      <c r="C9" s="1881">
        <f t="shared" ref="C9" si="5">E9+H9+I9+J9+K9</f>
        <v>52394.746326299995</v>
      </c>
      <c r="D9" s="1690">
        <f>C9/$C$10</f>
        <v>0.8070217156229601</v>
      </c>
      <c r="E9" s="1689">
        <f>'6. Пров закупівлі'!H226</f>
        <v>7829.5770000000002</v>
      </c>
      <c r="F9" s="1690">
        <f>E9/$E$10</f>
        <v>0.8070217156229601</v>
      </c>
      <c r="G9" s="1689">
        <v>3.1</v>
      </c>
      <c r="H9" s="1689">
        <f t="shared" ref="H9" si="6">E9*1.2</f>
        <v>9395.4923999999992</v>
      </c>
      <c r="I9" s="1689">
        <f t="shared" ref="I9" si="7">H9*1.15</f>
        <v>10804.816259999998</v>
      </c>
      <c r="J9" s="1689">
        <f t="shared" ref="J9" si="8">I9*1.1</f>
        <v>11885.297885999998</v>
      </c>
      <c r="K9" s="1689">
        <f t="shared" ref="K9" si="9">J9*1.05</f>
        <v>12479.562780299999</v>
      </c>
    </row>
    <row r="10" spans="1:11" ht="22.5" customHeight="1">
      <c r="A10" s="1683"/>
      <c r="B10" s="1672" t="s">
        <v>2188</v>
      </c>
      <c r="C10" s="1689">
        <f>SUM(C8:C9)</f>
        <v>64923.589182299998</v>
      </c>
      <c r="D10" s="1690">
        <f>SUM(D8:D9)</f>
        <v>1</v>
      </c>
      <c r="E10" s="1689">
        <f>SUM(E8:E9)</f>
        <v>9701.8170000000009</v>
      </c>
      <c r="F10" s="1690">
        <f>SUM(F8:F9)</f>
        <v>1</v>
      </c>
      <c r="G10" s="1689" t="s">
        <v>53</v>
      </c>
      <c r="H10" s="1689">
        <f>SUM(H8:H9)</f>
        <v>11642.180399999999</v>
      </c>
      <c r="I10" s="1689">
        <f>SUM(I8:I9)</f>
        <v>13388.507459999997</v>
      </c>
      <c r="J10" s="1689">
        <f>SUM(J8:J9)</f>
        <v>14727.358205999999</v>
      </c>
      <c r="K10" s="1689">
        <f>SUM(K8:K9)</f>
        <v>15463.726116299998</v>
      </c>
    </row>
    <row r="11" spans="1:11" ht="14.25">
      <c r="A11" s="1684"/>
      <c r="B11" s="1684"/>
      <c r="C11" s="1684"/>
      <c r="D11" s="1684"/>
      <c r="E11" s="1684"/>
      <c r="F11" s="1684"/>
      <c r="G11" s="1684"/>
      <c r="H11" s="1696"/>
      <c r="I11" s="1684"/>
      <c r="J11" s="1684"/>
      <c r="K11" s="1684"/>
    </row>
  </sheetData>
  <customSheetViews>
    <customSheetView guid="{C9F8E0A7-7ADA-4A9A-A8B3-50B5B131F672}" showPageBreaks="1" hiddenRows="1" view="pageBreakPreview">
      <selection activeCell="H12" sqref="H12"/>
      <pageMargins left="0.6692913385826772" right="0.31496062992125984" top="0.78740157480314965" bottom="0.98425196850393704" header="0.51181102362204722" footer="0.51181102362204722"/>
      <pageSetup paperSize="9" orientation="landscape" r:id="rId1"/>
      <headerFooter alignWithMargins="0"/>
    </customSheetView>
  </customSheetViews>
  <mergeCells count="14">
    <mergeCell ref="E4:F5"/>
    <mergeCell ref="G4:G6"/>
    <mergeCell ref="H4:H6"/>
    <mergeCell ref="I4:I6"/>
    <mergeCell ref="A1:K1"/>
    <mergeCell ref="A2:A6"/>
    <mergeCell ref="B2:B6"/>
    <mergeCell ref="C2:D3"/>
    <mergeCell ref="E2:K2"/>
    <mergeCell ref="E3:G3"/>
    <mergeCell ref="C4:C6"/>
    <mergeCell ref="D4:D6"/>
    <mergeCell ref="J4:J6"/>
    <mergeCell ref="K4:K6"/>
  </mergeCells>
  <phoneticPr fontId="31" type="noConversion"/>
  <pageMargins left="0.6692913385826772" right="0.31496062992125984" top="0.78740157480314965" bottom="0.98425196850393704" header="0.51181102362204722" footer="0.51181102362204722"/>
  <pageSetup paperSize="9" scale="99" orientation="landscape" r:id="rId2"/>
  <headerFooter alignWithMargins="0"/>
  <rowBreaks count="1" manualBreakCount="1">
    <brk id="10"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5" tint="-0.249977111117893"/>
  </sheetPr>
  <dimension ref="A1:K15"/>
  <sheetViews>
    <sheetView view="pageBreakPreview" zoomScaleNormal="100" zoomScaleSheetLayoutView="100" workbookViewId="0">
      <selection activeCell="G16" sqref="G16"/>
    </sheetView>
  </sheetViews>
  <sheetFormatPr defaultRowHeight="12.75"/>
  <cols>
    <col min="1" max="1" width="5.5703125" style="4" customWidth="1"/>
    <col min="2" max="2" width="22.7109375" style="4" customWidth="1"/>
    <col min="3" max="3" width="13.85546875" style="4" customWidth="1"/>
    <col min="4" max="4" width="13.28515625" style="4" customWidth="1"/>
    <col min="5" max="5" width="14" style="4" customWidth="1"/>
    <col min="6" max="6" width="10.85546875" style="4" customWidth="1"/>
    <col min="7" max="7" width="19.140625" style="4" customWidth="1"/>
    <col min="8" max="8" width="13.7109375" style="4" customWidth="1"/>
    <col min="9" max="9" width="13.42578125" style="4" customWidth="1"/>
    <col min="10" max="10" width="13.28515625" style="4" customWidth="1"/>
    <col min="11" max="11" width="13.42578125" style="4" customWidth="1"/>
    <col min="12" max="16384" width="9.140625" style="4"/>
  </cols>
  <sheetData>
    <row r="1" spans="1:11" ht="27" customHeight="1">
      <c r="A1" s="2241" t="s">
        <v>1017</v>
      </c>
      <c r="B1" s="2241"/>
      <c r="C1" s="2241"/>
      <c r="D1" s="2241"/>
      <c r="E1" s="2241"/>
      <c r="F1" s="2241"/>
      <c r="G1" s="2241"/>
      <c r="H1" s="2241"/>
      <c r="I1" s="2241"/>
      <c r="J1" s="2241"/>
      <c r="K1" s="2241"/>
    </row>
    <row r="2" spans="1:11" s="1688" customFormat="1" ht="18" customHeight="1">
      <c r="A2" s="2157" t="s">
        <v>744</v>
      </c>
      <c r="B2" s="2157" t="s">
        <v>752</v>
      </c>
      <c r="C2" s="2299" t="s">
        <v>2028</v>
      </c>
      <c r="D2" s="2299"/>
      <c r="E2" s="2157" t="s">
        <v>494</v>
      </c>
      <c r="F2" s="2157"/>
      <c r="G2" s="2157"/>
      <c r="H2" s="2157"/>
      <c r="I2" s="2157"/>
      <c r="J2" s="2157"/>
      <c r="K2" s="2157"/>
    </row>
    <row r="3" spans="1:11" s="1688" customFormat="1" ht="26.25" customHeight="1">
      <c r="A3" s="2157"/>
      <c r="B3" s="2157"/>
      <c r="C3" s="2299"/>
      <c r="D3" s="2299"/>
      <c r="E3" s="2300">
        <v>2020</v>
      </c>
      <c r="F3" s="2301"/>
      <c r="G3" s="2301"/>
      <c r="H3" s="1681">
        <v>2021</v>
      </c>
      <c r="I3" s="1681">
        <v>2022</v>
      </c>
      <c r="J3" s="1681">
        <v>2023</v>
      </c>
      <c r="K3" s="1681">
        <v>2024</v>
      </c>
    </row>
    <row r="4" spans="1:11" s="1688" customFormat="1" ht="17.25" customHeight="1">
      <c r="A4" s="2157"/>
      <c r="B4" s="2157"/>
      <c r="C4" s="2157" t="s">
        <v>2295</v>
      </c>
      <c r="D4" s="2157" t="s">
        <v>747</v>
      </c>
      <c r="E4" s="2157" t="s">
        <v>499</v>
      </c>
      <c r="F4" s="2157"/>
      <c r="G4" s="2157" t="s">
        <v>1018</v>
      </c>
      <c r="H4" s="2157" t="s">
        <v>2288</v>
      </c>
      <c r="I4" s="2157" t="s">
        <v>2290</v>
      </c>
      <c r="J4" s="2157" t="s">
        <v>2288</v>
      </c>
      <c r="K4" s="2157" t="s">
        <v>2282</v>
      </c>
    </row>
    <row r="5" spans="1:11" s="1688" customFormat="1" ht="18.75" customHeight="1">
      <c r="A5" s="2157"/>
      <c r="B5" s="2157"/>
      <c r="C5" s="2157"/>
      <c r="D5" s="2157"/>
      <c r="E5" s="2157"/>
      <c r="F5" s="2157"/>
      <c r="G5" s="2157"/>
      <c r="H5" s="2157"/>
      <c r="I5" s="2157"/>
      <c r="J5" s="2157"/>
      <c r="K5" s="2157"/>
    </row>
    <row r="6" spans="1:11" s="1688" customFormat="1" ht="29.25" customHeight="1">
      <c r="A6" s="2157"/>
      <c r="B6" s="2157"/>
      <c r="C6" s="2157"/>
      <c r="D6" s="2157"/>
      <c r="E6" s="1679" t="s">
        <v>2296</v>
      </c>
      <c r="F6" s="1679" t="s">
        <v>747</v>
      </c>
      <c r="G6" s="2157"/>
      <c r="H6" s="2157"/>
      <c r="I6" s="2157"/>
      <c r="J6" s="2157"/>
      <c r="K6" s="2157"/>
    </row>
    <row r="7" spans="1:11" s="1688" customFormat="1" ht="15" customHeight="1">
      <c r="A7" s="1685">
        <v>1</v>
      </c>
      <c r="B7" s="1685">
        <v>2</v>
      </c>
      <c r="C7" s="1685">
        <v>3</v>
      </c>
      <c r="D7" s="1685">
        <v>4</v>
      </c>
      <c r="E7" s="1685">
        <v>5</v>
      </c>
      <c r="F7" s="1685">
        <v>6</v>
      </c>
      <c r="G7" s="1685">
        <v>7</v>
      </c>
      <c r="H7" s="1685">
        <v>8</v>
      </c>
      <c r="I7" s="1685">
        <v>9</v>
      </c>
      <c r="J7" s="1685">
        <v>10</v>
      </c>
      <c r="K7" s="1685">
        <v>11</v>
      </c>
    </row>
    <row r="8" spans="1:11" ht="31.5">
      <c r="A8" s="1691">
        <v>1</v>
      </c>
      <c r="B8" s="1687" t="str">
        <f>'6. Пров закупівлі'!B229</f>
        <v>Бензопила STHIL MS 461, або аналог</v>
      </c>
      <c r="C8" s="1693">
        <f>E8+H8+I8+J8+K8</f>
        <v>1718.4799200000002</v>
      </c>
      <c r="D8" s="1694">
        <f>C8/$C$15</f>
        <v>0.15585424472191431</v>
      </c>
      <c r="E8" s="1693">
        <f>'6. Пров закупівлі'!H229</f>
        <v>256.8</v>
      </c>
      <c r="F8" s="1694">
        <f>E8/$E$15</f>
        <v>0.15585424472191431</v>
      </c>
      <c r="G8" s="1695">
        <v>2.9</v>
      </c>
      <c r="H8" s="1693">
        <f>E8*1.2</f>
        <v>308.16000000000003</v>
      </c>
      <c r="I8" s="1693">
        <f>H8*1.15</f>
        <v>354.38400000000001</v>
      </c>
      <c r="J8" s="1693">
        <f>I8*1.1</f>
        <v>389.82240000000007</v>
      </c>
      <c r="K8" s="1693">
        <f>J8*1.05</f>
        <v>409.3135200000001</v>
      </c>
    </row>
    <row r="9" spans="1:11" ht="63">
      <c r="A9" s="1691">
        <v>2</v>
      </c>
      <c r="B9" s="1687" t="str">
        <f>'6. Пров закупівлі'!B230</f>
        <v>Аналізатор якості електричної енергії Metrel MI 2892, або аналог</v>
      </c>
      <c r="C9" s="1693">
        <f t="shared" ref="C9:C14" si="0">E9+H9+I9+J9+K9</f>
        <v>1074.3176259999998</v>
      </c>
      <c r="D9" s="1694">
        <f>C9/$C$15</f>
        <v>9.7433179313302629E-2</v>
      </c>
      <c r="E9" s="1693">
        <f>'6. Пров закупівлі'!H230</f>
        <v>160.54</v>
      </c>
      <c r="F9" s="1694">
        <f>E9/$E$15</f>
        <v>9.7433179313302642E-2</v>
      </c>
      <c r="G9" s="1695">
        <v>0.5</v>
      </c>
      <c r="H9" s="1693">
        <f t="shared" ref="H9" si="1">E9*1.2</f>
        <v>192.648</v>
      </c>
      <c r="I9" s="1693">
        <f t="shared" ref="I9:I13" si="2">H9*1.15</f>
        <v>221.54519999999997</v>
      </c>
      <c r="J9" s="1693">
        <f t="shared" ref="J9:J13" si="3">I9*1.1</f>
        <v>243.69971999999999</v>
      </c>
      <c r="K9" s="1693">
        <f t="shared" ref="K9:K13" si="4">J9*1.05</f>
        <v>255.88470599999999</v>
      </c>
    </row>
    <row r="10" spans="1:11" ht="31.5">
      <c r="A10" s="1692">
        <v>3</v>
      </c>
      <c r="B10" s="1687" t="str">
        <f>'6. Пров закупівлі'!B231</f>
        <v xml:space="preserve">Електронасос для перекачування оливи </v>
      </c>
      <c r="C10" s="1693">
        <f t="shared" si="0"/>
        <v>202.98763333333332</v>
      </c>
      <c r="D10" s="1694">
        <f>C10/$C$15</f>
        <v>1.8409574597214692E-2</v>
      </c>
      <c r="E10" s="1693">
        <f>'6. Пров закупівлі'!H231</f>
        <v>30.333333333333332</v>
      </c>
      <c r="F10" s="1694">
        <f>E10/$E$15</f>
        <v>1.8409574597214692E-2</v>
      </c>
      <c r="G10" s="1695">
        <v>4.3</v>
      </c>
      <c r="H10" s="1693">
        <f t="shared" ref="H10:H13" si="5">E10*1.2</f>
        <v>36.4</v>
      </c>
      <c r="I10" s="1693">
        <f t="shared" si="2"/>
        <v>41.859999999999992</v>
      </c>
      <c r="J10" s="1693">
        <f t="shared" si="3"/>
        <v>46.045999999999992</v>
      </c>
      <c r="K10" s="1693">
        <f t="shared" si="4"/>
        <v>48.348299999999995</v>
      </c>
    </row>
    <row r="11" spans="1:11" ht="47.25">
      <c r="A11" s="1691">
        <v>4</v>
      </c>
      <c r="B11" s="1687" t="str">
        <f>'6. Пров закупівлі'!B233</f>
        <v>Станок для намотки котушок НКЗ-2АМ, або аналог</v>
      </c>
      <c r="C11" s="1693">
        <f t="shared" si="0"/>
        <v>975.67901999999992</v>
      </c>
      <c r="D11" s="1694">
        <f t="shared" ref="D11:D12" si="6">C11/$C$15</f>
        <v>8.8487339877161605E-2</v>
      </c>
      <c r="E11" s="1693">
        <f>'6. Пров закупівлі'!H233</f>
        <v>145.80000000000001</v>
      </c>
      <c r="F11" s="1694">
        <f t="shared" ref="F11:F12" si="7">E11/$E$15</f>
        <v>8.8487339877161619E-2</v>
      </c>
      <c r="G11" s="1695">
        <v>4.5999999999999996</v>
      </c>
      <c r="H11" s="1693">
        <f t="shared" ref="H11:H12" si="8">E11*1.2</f>
        <v>174.96</v>
      </c>
      <c r="I11" s="1693">
        <f t="shared" ref="I11:I12" si="9">H11*1.15</f>
        <v>201.20400000000001</v>
      </c>
      <c r="J11" s="1693">
        <f t="shared" ref="J11:J12" si="10">I11*1.1</f>
        <v>221.32440000000003</v>
      </c>
      <c r="K11" s="1693">
        <f t="shared" ref="K11:K12" si="11">J11*1.05</f>
        <v>232.39062000000004</v>
      </c>
    </row>
    <row r="12" spans="1:11" ht="15.75">
      <c r="A12" s="1691">
        <v>5</v>
      </c>
      <c r="B12" s="1687" t="str">
        <f>'6. Пров закупівлі'!B234</f>
        <v>Хромотограф</v>
      </c>
      <c r="C12" s="1693">
        <f t="shared" si="0"/>
        <v>3334.774527</v>
      </c>
      <c r="D12" s="1694">
        <f t="shared" si="6"/>
        <v>0.30244098820978016</v>
      </c>
      <c r="E12" s="1693">
        <f>'6. Пров закупівлі'!H234</f>
        <v>498.33</v>
      </c>
      <c r="F12" s="1694">
        <f t="shared" si="7"/>
        <v>0.30244098820978016</v>
      </c>
      <c r="G12" s="1695">
        <v>1.9</v>
      </c>
      <c r="H12" s="1693">
        <f t="shared" si="8"/>
        <v>597.99599999999998</v>
      </c>
      <c r="I12" s="1693">
        <f t="shared" si="9"/>
        <v>687.69539999999995</v>
      </c>
      <c r="J12" s="1693">
        <f t="shared" si="10"/>
        <v>756.46493999999996</v>
      </c>
      <c r="K12" s="1693">
        <f t="shared" si="11"/>
        <v>794.28818699999999</v>
      </c>
    </row>
    <row r="13" spans="1:11" ht="63">
      <c r="A13" s="1692">
        <v>6</v>
      </c>
      <c r="B13" s="1687" t="str">
        <f>'6. Пров закупівлі'!B235</f>
        <v>Стенд для механічних випробувань драбин, поясів та інше</v>
      </c>
      <c r="C13" s="1693">
        <f t="shared" si="0"/>
        <v>444.94443100000001</v>
      </c>
      <c r="D13" s="1694">
        <f>C13/$C$15</f>
        <v>4.0353382911059506E-2</v>
      </c>
      <c r="E13" s="1693">
        <f>'6. Пров закупівлі'!H235</f>
        <v>66.489999999999995</v>
      </c>
      <c r="F13" s="1694">
        <f>E13/$E$15</f>
        <v>4.0353382911059506E-2</v>
      </c>
      <c r="G13" s="1695">
        <v>0.2</v>
      </c>
      <c r="H13" s="1693">
        <f t="shared" si="5"/>
        <v>79.787999999999997</v>
      </c>
      <c r="I13" s="1693">
        <f t="shared" si="2"/>
        <v>91.756199999999993</v>
      </c>
      <c r="J13" s="1693">
        <f t="shared" si="3"/>
        <v>100.93182</v>
      </c>
      <c r="K13" s="1693">
        <f t="shared" si="4"/>
        <v>105.97841100000001</v>
      </c>
    </row>
    <row r="14" spans="1:11" ht="236.25">
      <c r="A14" s="1691">
        <v>7</v>
      </c>
      <c r="B14" s="1687" t="str">
        <f>'6. Пров закупівлі'!B236</f>
        <v>Автономне електроопалення адміністративної будівлі ПАТ "ЧЕРНІГІВОБЛЕНЕРГО", АТС "Квант", споруди цивільної оборони (Технічне переоснащення приміщення теплопункту за адресою вул. Гонча, 40 м. Чернігів, Чернігівської області, Україна.)</v>
      </c>
      <c r="C14" s="1693">
        <f t="shared" si="0"/>
        <v>3275.01586</v>
      </c>
      <c r="D14" s="1694">
        <f>C14/$C$15</f>
        <v>0.29702129036956715</v>
      </c>
      <c r="E14" s="1693">
        <f>'6. Пров закупівлі'!H236</f>
        <v>489.4</v>
      </c>
      <c r="F14" s="1694">
        <f>E14/$E$15</f>
        <v>0.29702129036956715</v>
      </c>
      <c r="G14" s="2012">
        <v>5</v>
      </c>
      <c r="H14" s="1693">
        <f t="shared" ref="H14" si="12">E14*1.2</f>
        <v>587.28</v>
      </c>
      <c r="I14" s="1693">
        <f t="shared" ref="I14" si="13">H14*1.15</f>
        <v>675.37199999999996</v>
      </c>
      <c r="J14" s="1693">
        <f t="shared" ref="J14" si="14">I14*1.1</f>
        <v>742.90920000000006</v>
      </c>
      <c r="K14" s="1693">
        <f t="shared" ref="K14" si="15">J14*1.05</f>
        <v>780.05466000000013</v>
      </c>
    </row>
    <row r="15" spans="1:11" ht="15.75">
      <c r="A15" s="1686"/>
      <c r="B15" s="1687" t="s">
        <v>2188</v>
      </c>
      <c r="C15" s="1693">
        <f>SUM(C8:C14)</f>
        <v>11026.199017333332</v>
      </c>
      <c r="D15" s="1694">
        <f>SUM(D8:D14)</f>
        <v>1</v>
      </c>
      <c r="E15" s="1693">
        <f>SUM(E8:E14)</f>
        <v>1647.6933333333332</v>
      </c>
      <c r="F15" s="1694">
        <f>SUM(F8:F14)</f>
        <v>1</v>
      </c>
      <c r="G15" s="1695" t="s">
        <v>53</v>
      </c>
      <c r="H15" s="1693">
        <f>SUM(H8:H14)</f>
        <v>1977.232</v>
      </c>
      <c r="I15" s="1693">
        <f>SUM(I8:I14)</f>
        <v>2273.8168000000001</v>
      </c>
      <c r="J15" s="1693">
        <f>SUM(J8:J14)</f>
        <v>2501.19848</v>
      </c>
      <c r="K15" s="1693">
        <f>SUM(K8:K14)</f>
        <v>2626.2584040000002</v>
      </c>
    </row>
  </sheetData>
  <sheetProtection insertRows="0" deleteRows="0"/>
  <customSheetViews>
    <customSheetView guid="{C9F8E0A7-7ADA-4A9A-A8B3-50B5B131F672}" showPageBreaks="1" view="pageBreakPreview">
      <selection activeCell="G15" sqref="G15"/>
      <pageMargins left="1.0629921259842521" right="0.39370078740157483" top="0.78740157480314965" bottom="0.98425196850393704" header="0.51181102362204722" footer="0.51181102362204722"/>
      <pageSetup paperSize="9" scale="80" orientation="landscape" r:id="rId1"/>
      <headerFooter alignWithMargins="0"/>
    </customSheetView>
  </customSheetViews>
  <mergeCells count="14">
    <mergeCell ref="C2:D3"/>
    <mergeCell ref="E2:K2"/>
    <mergeCell ref="E3:G3"/>
    <mergeCell ref="C4:C6"/>
    <mergeCell ref="A1:K1"/>
    <mergeCell ref="H4:H6"/>
    <mergeCell ref="D4:D6"/>
    <mergeCell ref="E4:F5"/>
    <mergeCell ref="G4:G6"/>
    <mergeCell ref="B2:B6"/>
    <mergeCell ref="I4:I6"/>
    <mergeCell ref="J4:J6"/>
    <mergeCell ref="K4:K6"/>
    <mergeCell ref="A2:A6"/>
  </mergeCells>
  <phoneticPr fontId="31" type="noConversion"/>
  <pageMargins left="1.0629921259842521" right="0.39370078740157483" top="0.78740157480314965" bottom="0.98425196850393704" header="0.51181102362204722" footer="0.51181102362204722"/>
  <pageSetup paperSize="9" scale="79" orientation="landscape"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263"/>
  <sheetViews>
    <sheetView defaultGridColor="0" view="pageBreakPreview" colorId="12" zoomScale="68" zoomScaleNormal="70" zoomScaleSheetLayoutView="68" zoomScalePageLayoutView="55" workbookViewId="0">
      <pane xSplit="4" ySplit="6" topLeftCell="E45" activePane="bottomRight" state="frozen"/>
      <selection activeCell="F34" sqref="F34"/>
      <selection pane="topRight" activeCell="F34" sqref="F34"/>
      <selection pane="bottomLeft" activeCell="F34" sqref="F34"/>
      <selection pane="bottomRight" activeCell="B62" sqref="B62"/>
    </sheetView>
  </sheetViews>
  <sheetFormatPr defaultRowHeight="15.75" outlineLevelRow="1"/>
  <cols>
    <col min="1" max="1" width="11" style="931" customWidth="1"/>
    <col min="2" max="2" width="64.7109375" style="49" customWidth="1"/>
    <col min="3" max="3" width="18.7109375" style="49" hidden="1" customWidth="1"/>
    <col min="4" max="4" width="20.5703125" style="49" hidden="1" customWidth="1"/>
    <col min="5" max="5" width="11" style="231" customWidth="1"/>
    <col min="6" max="6" width="19.28515625" style="51" customWidth="1"/>
    <col min="7" max="7" width="12.28515625" style="1742" customWidth="1"/>
    <col min="8" max="8" width="16.5703125" style="460" customWidth="1"/>
    <col min="9" max="16" width="15.42578125" style="460" customWidth="1"/>
    <col min="17" max="17" width="20.140625" style="339" customWidth="1"/>
    <col min="18" max="18" width="16.5703125" style="339" customWidth="1"/>
    <col min="19" max="19" width="16.5703125" style="460" customWidth="1"/>
    <col min="20" max="20" width="17.7109375" style="460" customWidth="1"/>
    <col min="21" max="21" width="16.5703125" style="339" customWidth="1"/>
    <col min="22" max="22" width="12" style="197" customWidth="1"/>
    <col min="23" max="23" width="20.28515625" style="806" customWidth="1"/>
    <col min="24" max="24" width="12.42578125" style="197" customWidth="1"/>
    <col min="25" max="25" width="14.28515625" style="197" bestFit="1" customWidth="1"/>
    <col min="26" max="26" width="12.85546875" style="197" customWidth="1"/>
    <col min="27" max="27" width="13.5703125" style="197" customWidth="1"/>
    <col min="28" max="16384" width="9.140625" style="197"/>
  </cols>
  <sheetData>
    <row r="1" spans="1:27" ht="227.25" hidden="1" customHeight="1" thickBot="1"/>
    <row r="2" spans="1:27" s="186" customFormat="1" ht="29.25" customHeight="1" thickBot="1">
      <c r="A2" s="2356" t="s">
        <v>2007</v>
      </c>
      <c r="B2" s="2357"/>
      <c r="C2" s="2357"/>
      <c r="D2" s="2357"/>
      <c r="E2" s="2357"/>
      <c r="F2" s="2357"/>
      <c r="G2" s="2357"/>
      <c r="H2" s="2357"/>
      <c r="I2" s="2357"/>
      <c r="J2" s="2357"/>
      <c r="K2" s="2357"/>
      <c r="L2" s="2357"/>
      <c r="M2" s="2357"/>
      <c r="N2" s="2357"/>
      <c r="O2" s="2357"/>
      <c r="P2" s="2357"/>
      <c r="Q2" s="2357"/>
      <c r="R2" s="2357"/>
      <c r="S2" s="2357"/>
      <c r="T2" s="2357"/>
      <c r="U2" s="2358"/>
      <c r="W2" s="1006"/>
    </row>
    <row r="3" spans="1:27" s="186" customFormat="1" ht="30" customHeight="1">
      <c r="A3" s="2367" t="s">
        <v>744</v>
      </c>
      <c r="B3" s="2387" t="s">
        <v>763</v>
      </c>
      <c r="C3" s="2387" t="s">
        <v>2104</v>
      </c>
      <c r="D3" s="2400" t="s">
        <v>2101</v>
      </c>
      <c r="E3" s="2359" t="s">
        <v>759</v>
      </c>
      <c r="F3" s="2362" t="s">
        <v>1188</v>
      </c>
      <c r="G3" s="2365" t="s">
        <v>859</v>
      </c>
      <c r="H3" s="2366"/>
      <c r="I3" s="2396" t="s">
        <v>1170</v>
      </c>
      <c r="J3" s="2396"/>
      <c r="K3" s="2396"/>
      <c r="L3" s="2396"/>
      <c r="M3" s="2396"/>
      <c r="N3" s="2396"/>
      <c r="O3" s="2396"/>
      <c r="P3" s="2397"/>
      <c r="Q3" s="2370" t="s">
        <v>760</v>
      </c>
      <c r="R3" s="2418" t="s">
        <v>1990</v>
      </c>
      <c r="S3" s="2377" t="s">
        <v>1175</v>
      </c>
      <c r="T3" s="2377" t="s">
        <v>1176</v>
      </c>
      <c r="U3" s="2380" t="s">
        <v>905</v>
      </c>
      <c r="V3" s="2353"/>
      <c r="W3" s="1006"/>
    </row>
    <row r="4" spans="1:27" s="186" customFormat="1" ht="25.5" customHeight="1">
      <c r="A4" s="2368"/>
      <c r="B4" s="2388"/>
      <c r="C4" s="2388"/>
      <c r="D4" s="2401"/>
      <c r="E4" s="2360"/>
      <c r="F4" s="2363"/>
      <c r="G4" s="2393" t="s">
        <v>1169</v>
      </c>
      <c r="H4" s="2390" t="s">
        <v>1989</v>
      </c>
      <c r="I4" s="2354" t="s">
        <v>1171</v>
      </c>
      <c r="J4" s="2355"/>
      <c r="K4" s="2383" t="s">
        <v>1172</v>
      </c>
      <c r="L4" s="2355"/>
      <c r="M4" s="2383" t="s">
        <v>1173</v>
      </c>
      <c r="N4" s="2355"/>
      <c r="O4" s="2383" t="s">
        <v>1174</v>
      </c>
      <c r="P4" s="2384"/>
      <c r="Q4" s="2371"/>
      <c r="R4" s="2419"/>
      <c r="S4" s="2378"/>
      <c r="T4" s="2378"/>
      <c r="U4" s="2381"/>
      <c r="V4" s="2353"/>
      <c r="W4" s="1006"/>
    </row>
    <row r="5" spans="1:27" s="186" customFormat="1" ht="18" customHeight="1">
      <c r="A5" s="2368"/>
      <c r="B5" s="2388"/>
      <c r="C5" s="2388"/>
      <c r="D5" s="2401"/>
      <c r="E5" s="2360"/>
      <c r="F5" s="2363"/>
      <c r="G5" s="2394"/>
      <c r="H5" s="2391"/>
      <c r="I5" s="2373" t="s">
        <v>1169</v>
      </c>
      <c r="J5" s="2375" t="s">
        <v>1972</v>
      </c>
      <c r="K5" s="2375" t="s">
        <v>1169</v>
      </c>
      <c r="L5" s="2375" t="s">
        <v>1973</v>
      </c>
      <c r="M5" s="2385" t="s">
        <v>1169</v>
      </c>
      <c r="N5" s="2375" t="s">
        <v>1972</v>
      </c>
      <c r="O5" s="2385" t="s">
        <v>1169</v>
      </c>
      <c r="P5" s="2398" t="s">
        <v>1973</v>
      </c>
      <c r="Q5" s="2371"/>
      <c r="R5" s="2419"/>
      <c r="S5" s="2378"/>
      <c r="T5" s="2378"/>
      <c r="U5" s="2381"/>
      <c r="V5" s="2353"/>
      <c r="W5" s="1006"/>
    </row>
    <row r="6" spans="1:27" s="186" customFormat="1" ht="30.75" customHeight="1" thickBot="1">
      <c r="A6" s="2369"/>
      <c r="B6" s="2389"/>
      <c r="C6" s="2389"/>
      <c r="D6" s="2402"/>
      <c r="E6" s="2361"/>
      <c r="F6" s="2364"/>
      <c r="G6" s="2395"/>
      <c r="H6" s="2392"/>
      <c r="I6" s="2374"/>
      <c r="J6" s="2376"/>
      <c r="K6" s="2376"/>
      <c r="L6" s="2376"/>
      <c r="M6" s="2386"/>
      <c r="N6" s="2376"/>
      <c r="O6" s="2386"/>
      <c r="P6" s="2399"/>
      <c r="Q6" s="2372"/>
      <c r="R6" s="2376"/>
      <c r="S6" s="2379"/>
      <c r="T6" s="2379"/>
      <c r="U6" s="2382"/>
      <c r="V6" s="2353"/>
      <c r="W6" s="1006"/>
    </row>
    <row r="7" spans="1:27" s="186" customFormat="1" ht="20.25" customHeight="1">
      <c r="A7" s="1552" t="s">
        <v>11</v>
      </c>
      <c r="B7" s="1566">
        <v>2</v>
      </c>
      <c r="C7" s="1038">
        <v>3</v>
      </c>
      <c r="D7" s="853">
        <v>4</v>
      </c>
      <c r="E7" s="1543">
        <v>3</v>
      </c>
      <c r="F7" s="846">
        <v>4</v>
      </c>
      <c r="G7" s="840">
        <v>5</v>
      </c>
      <c r="H7" s="353">
        <v>6</v>
      </c>
      <c r="I7" s="839">
        <v>7</v>
      </c>
      <c r="J7" s="840">
        <v>8</v>
      </c>
      <c r="K7" s="840">
        <v>9</v>
      </c>
      <c r="L7" s="840">
        <v>10</v>
      </c>
      <c r="M7" s="840">
        <v>11</v>
      </c>
      <c r="N7" s="840">
        <v>12</v>
      </c>
      <c r="O7" s="840">
        <v>13</v>
      </c>
      <c r="P7" s="841">
        <v>14</v>
      </c>
      <c r="Q7" s="354">
        <v>15</v>
      </c>
      <c r="R7" s="352">
        <v>16</v>
      </c>
      <c r="S7" s="352">
        <v>17</v>
      </c>
      <c r="T7" s="353">
        <v>18</v>
      </c>
      <c r="U7" s="355">
        <v>19</v>
      </c>
      <c r="W7" s="1006"/>
    </row>
    <row r="8" spans="1:27" ht="27" customHeight="1">
      <c r="A8" s="1553" t="s">
        <v>170</v>
      </c>
      <c r="B8" s="1567"/>
      <c r="C8" s="1039"/>
      <c r="D8" s="1039"/>
      <c r="E8" s="1099"/>
      <c r="F8" s="847"/>
      <c r="G8" s="1743"/>
      <c r="H8" s="306"/>
      <c r="I8" s="842"/>
      <c r="J8" s="241"/>
      <c r="K8" s="241"/>
      <c r="L8" s="241"/>
      <c r="M8" s="241"/>
      <c r="N8" s="241"/>
      <c r="O8" s="241"/>
      <c r="P8" s="247"/>
      <c r="Q8" s="467"/>
      <c r="R8" s="348"/>
      <c r="S8" s="306"/>
      <c r="T8" s="306"/>
      <c r="U8" s="761"/>
      <c r="V8" s="459"/>
    </row>
    <row r="9" spans="1:27" s="198" customFormat="1" ht="36.75" customHeight="1">
      <c r="A9" s="1554" t="s">
        <v>9</v>
      </c>
      <c r="B9" s="1568" t="s">
        <v>2102</v>
      </c>
      <c r="C9" s="1040"/>
      <c r="D9" s="1040"/>
      <c r="E9" s="1100"/>
      <c r="F9" s="613"/>
      <c r="G9" s="587"/>
      <c r="H9" s="1811"/>
      <c r="I9" s="1812"/>
      <c r="J9" s="1813"/>
      <c r="K9" s="1813"/>
      <c r="L9" s="1813"/>
      <c r="M9" s="1813"/>
      <c r="N9" s="1813"/>
      <c r="O9" s="1813"/>
      <c r="P9" s="1814"/>
      <c r="Q9" s="402"/>
      <c r="R9" s="276"/>
      <c r="S9" s="307"/>
      <c r="T9" s="307"/>
      <c r="U9" s="762"/>
      <c r="V9" s="796"/>
      <c r="W9" s="1007"/>
      <c r="Y9" s="2415" t="s">
        <v>2448</v>
      </c>
      <c r="Z9" s="2415" t="s">
        <v>2449</v>
      </c>
      <c r="AA9" s="2415" t="s">
        <v>2450</v>
      </c>
    </row>
    <row r="10" spans="1:27" s="198" customFormat="1" ht="15.75" hidden="1" customHeight="1">
      <c r="A10" s="1555" t="s">
        <v>12</v>
      </c>
      <c r="B10" s="1569" t="s">
        <v>362</v>
      </c>
      <c r="C10" s="1041"/>
      <c r="D10" s="1041"/>
      <c r="E10" s="1101"/>
      <c r="F10" s="613"/>
      <c r="G10" s="587"/>
      <c r="H10" s="744"/>
      <c r="I10" s="565"/>
      <c r="J10" s="543"/>
      <c r="K10" s="543"/>
      <c r="L10" s="543"/>
      <c r="M10" s="543"/>
      <c r="N10" s="543"/>
      <c r="O10" s="543"/>
      <c r="P10" s="540"/>
      <c r="Q10" s="402"/>
      <c r="R10" s="174"/>
      <c r="S10" s="308"/>
      <c r="T10" s="308"/>
      <c r="U10" s="763"/>
      <c r="V10" s="797"/>
      <c r="W10" s="1007"/>
      <c r="Y10" s="2415"/>
      <c r="Z10" s="2415"/>
      <c r="AA10" s="2415"/>
    </row>
    <row r="11" spans="1:27" s="198" customFormat="1" ht="16.5" hidden="1" customHeight="1">
      <c r="A11" s="1555"/>
      <c r="B11" s="1570" t="s">
        <v>926</v>
      </c>
      <c r="C11" s="1042"/>
      <c r="D11" s="1042"/>
      <c r="E11" s="1101"/>
      <c r="F11" s="613"/>
      <c r="G11" s="587"/>
      <c r="H11" s="744"/>
      <c r="I11" s="565"/>
      <c r="J11" s="543"/>
      <c r="K11" s="543"/>
      <c r="L11" s="543"/>
      <c r="M11" s="543"/>
      <c r="N11" s="543"/>
      <c r="O11" s="543"/>
      <c r="P11" s="540"/>
      <c r="Q11" s="402"/>
      <c r="R11" s="174"/>
      <c r="S11" s="308"/>
      <c r="T11" s="308"/>
      <c r="U11" s="763"/>
      <c r="V11" s="797"/>
      <c r="W11" s="1007"/>
      <c r="Y11" s="2415"/>
      <c r="Z11" s="2415"/>
      <c r="AA11" s="2415"/>
    </row>
    <row r="12" spans="1:27" s="198" customFormat="1" ht="36.75" hidden="1" customHeight="1">
      <c r="A12" s="1556"/>
      <c r="B12" s="1571"/>
      <c r="C12" s="1043"/>
      <c r="D12" s="1043"/>
      <c r="E12" s="1544"/>
      <c r="F12" s="852"/>
      <c r="G12" s="1744"/>
      <c r="H12" s="1535"/>
      <c r="I12" s="565"/>
      <c r="J12" s="543"/>
      <c r="K12" s="543"/>
      <c r="L12" s="543"/>
      <c r="M12" s="543"/>
      <c r="N12" s="543"/>
      <c r="O12" s="543"/>
      <c r="P12" s="540"/>
      <c r="Q12" s="402"/>
      <c r="R12" s="174"/>
      <c r="S12" s="308"/>
      <c r="T12" s="308"/>
      <c r="U12" s="763"/>
      <c r="V12" s="797"/>
      <c r="W12" s="1007"/>
      <c r="Y12" s="2415"/>
      <c r="Z12" s="2415"/>
      <c r="AA12" s="2415"/>
    </row>
    <row r="13" spans="1:27" s="198" customFormat="1" ht="20.25" hidden="1" customHeight="1">
      <c r="A13" s="1557"/>
      <c r="B13" s="1570" t="s">
        <v>530</v>
      </c>
      <c r="C13" s="1042"/>
      <c r="D13" s="1042"/>
      <c r="E13" s="1101"/>
      <c r="F13" s="613"/>
      <c r="G13" s="583"/>
      <c r="H13" s="744"/>
      <c r="I13" s="565"/>
      <c r="J13" s="543"/>
      <c r="K13" s="543"/>
      <c r="L13" s="543"/>
      <c r="M13" s="543"/>
      <c r="N13" s="543"/>
      <c r="O13" s="543"/>
      <c r="P13" s="540"/>
      <c r="Q13" s="402"/>
      <c r="R13" s="174"/>
      <c r="S13" s="305"/>
      <c r="T13" s="305"/>
      <c r="U13" s="763"/>
      <c r="V13" s="797"/>
      <c r="W13" s="1007"/>
      <c r="Y13" s="2415"/>
      <c r="Z13" s="2415"/>
      <c r="AA13" s="2415"/>
    </row>
    <row r="14" spans="1:27" s="198" customFormat="1" ht="30" hidden="1" customHeight="1">
      <c r="A14" s="1557"/>
      <c r="B14" s="1572"/>
      <c r="C14" s="1044"/>
      <c r="D14" s="1044"/>
      <c r="E14" s="1102"/>
      <c r="F14" s="613"/>
      <c r="G14" s="583"/>
      <c r="H14" s="744"/>
      <c r="I14" s="565"/>
      <c r="J14" s="543"/>
      <c r="K14" s="543"/>
      <c r="L14" s="543"/>
      <c r="M14" s="543"/>
      <c r="N14" s="543"/>
      <c r="O14" s="543"/>
      <c r="P14" s="544"/>
      <c r="Q14" s="402"/>
      <c r="R14" s="174"/>
      <c r="S14" s="308"/>
      <c r="T14" s="308"/>
      <c r="U14" s="763"/>
      <c r="V14" s="797"/>
      <c r="W14" s="1007"/>
      <c r="Y14" s="2415"/>
      <c r="Z14" s="2415"/>
      <c r="AA14" s="2415"/>
    </row>
    <row r="15" spans="1:27" s="198" customFormat="1" ht="15" hidden="1" customHeight="1">
      <c r="A15" s="1554"/>
      <c r="B15" s="1569" t="s">
        <v>213</v>
      </c>
      <c r="C15" s="1041"/>
      <c r="D15" s="1041"/>
      <c r="E15" s="1103"/>
      <c r="F15" s="576"/>
      <c r="G15" s="574"/>
      <c r="H15" s="836">
        <f>SUM(H14,H12)</f>
        <v>0</v>
      </c>
      <c r="I15" s="573"/>
      <c r="J15" s="577">
        <f>SUM(J14:J14,J12)</f>
        <v>0</v>
      </c>
      <c r="K15" s="577"/>
      <c r="L15" s="577">
        <f>SUM(L14:L14,L12)</f>
        <v>0</v>
      </c>
      <c r="M15" s="577"/>
      <c r="N15" s="577">
        <f>SUM(N14:N14,N12)</f>
        <v>0</v>
      </c>
      <c r="O15" s="577"/>
      <c r="P15" s="623">
        <f>SUM(P14:P14,P12)</f>
        <v>0</v>
      </c>
      <c r="Q15" s="468"/>
      <c r="R15" s="272"/>
      <c r="S15" s="309"/>
      <c r="T15" s="309"/>
      <c r="U15" s="764"/>
      <c r="V15" s="797"/>
      <c r="W15" s="1007"/>
      <c r="Y15" s="2415"/>
      <c r="Z15" s="2415"/>
      <c r="AA15" s="2415"/>
    </row>
    <row r="16" spans="1:27" s="198" customFormat="1" ht="25.5" customHeight="1">
      <c r="A16" s="1554" t="s">
        <v>533</v>
      </c>
      <c r="B16" s="1569" t="s">
        <v>2278</v>
      </c>
      <c r="C16" s="1041"/>
      <c r="D16" s="1041"/>
      <c r="E16" s="1103"/>
      <c r="F16" s="576"/>
      <c r="G16" s="574"/>
      <c r="H16" s="836"/>
      <c r="I16" s="573"/>
      <c r="J16" s="577"/>
      <c r="K16" s="577"/>
      <c r="L16" s="577"/>
      <c r="M16" s="577"/>
      <c r="N16" s="577"/>
      <c r="O16" s="577"/>
      <c r="P16" s="623"/>
      <c r="Q16" s="468"/>
      <c r="R16" s="272"/>
      <c r="S16" s="309"/>
      <c r="T16" s="309"/>
      <c r="U16" s="764"/>
      <c r="V16" s="797"/>
      <c r="W16" s="1007" t="s">
        <v>2173</v>
      </c>
      <c r="X16" s="198" t="s">
        <v>1967</v>
      </c>
      <c r="Y16" s="2415"/>
      <c r="Z16" s="2415"/>
      <c r="AA16" s="2415"/>
    </row>
    <row r="17" spans="1:27" ht="15.75" hidden="1" customHeight="1">
      <c r="A17" s="1558" t="s">
        <v>209</v>
      </c>
      <c r="B17" s="1573" t="s">
        <v>761</v>
      </c>
      <c r="C17" s="1045"/>
      <c r="D17" s="1045"/>
      <c r="E17" s="1104"/>
      <c r="F17" s="848"/>
      <c r="G17" s="578"/>
      <c r="H17" s="837"/>
      <c r="I17" s="844"/>
      <c r="J17" s="580"/>
      <c r="K17" s="580"/>
      <c r="L17" s="580"/>
      <c r="M17" s="580"/>
      <c r="N17" s="580"/>
      <c r="O17" s="580"/>
      <c r="P17" s="1815"/>
      <c r="Q17" s="469"/>
      <c r="R17" s="273"/>
      <c r="S17" s="310"/>
      <c r="T17" s="310"/>
      <c r="U17" s="765"/>
      <c r="V17" s="459"/>
    </row>
    <row r="18" spans="1:27" ht="31.5" hidden="1" customHeight="1">
      <c r="A18" s="351"/>
      <c r="B18" s="1574"/>
      <c r="C18" s="1046"/>
      <c r="D18" s="1046"/>
      <c r="E18" s="872"/>
      <c r="F18" s="542"/>
      <c r="G18" s="293"/>
      <c r="H18" s="837"/>
      <c r="I18" s="844"/>
      <c r="J18" s="580"/>
      <c r="K18" s="543"/>
      <c r="L18" s="543"/>
      <c r="M18" s="580"/>
      <c r="N18" s="580"/>
      <c r="O18" s="543"/>
      <c r="P18" s="544"/>
      <c r="Q18" s="469"/>
      <c r="R18" s="273"/>
      <c r="S18" s="310"/>
      <c r="T18" s="310"/>
      <c r="U18" s="765"/>
      <c r="V18" s="459"/>
    </row>
    <row r="19" spans="1:27" ht="36.75" hidden="1" customHeight="1">
      <c r="A19" s="351"/>
      <c r="B19" s="1574"/>
      <c r="C19" s="1046"/>
      <c r="D19" s="1046"/>
      <c r="E19" s="1016"/>
      <c r="F19" s="852"/>
      <c r="G19" s="1745"/>
      <c r="H19" s="1816"/>
      <c r="I19" s="844"/>
      <c r="J19" s="580"/>
      <c r="K19" s="543"/>
      <c r="L19" s="543"/>
      <c r="M19" s="580"/>
      <c r="N19" s="580"/>
      <c r="O19" s="543"/>
      <c r="P19" s="544"/>
      <c r="Q19" s="469"/>
      <c r="R19" s="273"/>
      <c r="S19" s="310"/>
      <c r="T19" s="310"/>
      <c r="U19" s="765"/>
      <c r="V19" s="459"/>
    </row>
    <row r="20" spans="1:27" ht="28.5" hidden="1" customHeight="1">
      <c r="A20" s="1555"/>
      <c r="B20" s="1575" t="s">
        <v>210</v>
      </c>
      <c r="C20" s="1047"/>
      <c r="D20" s="1047"/>
      <c r="E20" s="1105"/>
      <c r="F20" s="551"/>
      <c r="G20" s="572"/>
      <c r="H20" s="830">
        <f>SUM(H18:H19)</f>
        <v>0</v>
      </c>
      <c r="I20" s="548"/>
      <c r="J20" s="549">
        <f>SUM(J18:J19)</f>
        <v>0</v>
      </c>
      <c r="K20" s="549"/>
      <c r="L20" s="549">
        <f>SUM(L18:L19)</f>
        <v>0</v>
      </c>
      <c r="M20" s="549"/>
      <c r="N20" s="549">
        <f>SUM(N18:N19)</f>
        <v>0</v>
      </c>
      <c r="O20" s="549"/>
      <c r="P20" s="552">
        <f>SUM(P18:P19)</f>
        <v>0</v>
      </c>
      <c r="Q20" s="470"/>
      <c r="R20" s="274"/>
      <c r="S20" s="311"/>
      <c r="T20" s="311"/>
      <c r="U20" s="766"/>
      <c r="V20" s="459"/>
    </row>
    <row r="21" spans="1:27" ht="15" hidden="1" customHeight="1">
      <c r="A21" s="1558" t="s">
        <v>171</v>
      </c>
      <c r="B21" s="1573" t="s">
        <v>926</v>
      </c>
      <c r="C21" s="1045"/>
      <c r="D21" s="1045"/>
      <c r="E21" s="1106"/>
      <c r="F21" s="1817"/>
      <c r="G21" s="578"/>
      <c r="H21" s="1818"/>
      <c r="I21" s="1819"/>
      <c r="J21" s="1820"/>
      <c r="K21" s="1820"/>
      <c r="L21" s="1820"/>
      <c r="M21" s="1820"/>
      <c r="N21" s="1820"/>
      <c r="O21" s="1820"/>
      <c r="P21" s="1821"/>
      <c r="Q21" s="471"/>
      <c r="R21" s="347"/>
      <c r="S21" s="312"/>
      <c r="T21" s="312"/>
      <c r="U21" s="767"/>
      <c r="V21" s="199"/>
      <c r="X21" s="197">
        <v>8901</v>
      </c>
      <c r="Y21" s="197">
        <v>28101</v>
      </c>
      <c r="Z21" s="197">
        <v>501</v>
      </c>
    </row>
    <row r="22" spans="1:27" hidden="1">
      <c r="A22" s="351" t="s">
        <v>1134</v>
      </c>
      <c r="B22" s="1576"/>
      <c r="C22" s="1048"/>
      <c r="D22" s="1048"/>
      <c r="E22" s="872" t="s">
        <v>762</v>
      </c>
      <c r="F22" s="848"/>
      <c r="G22" s="539"/>
      <c r="H22" s="744"/>
      <c r="I22" s="565"/>
      <c r="J22" s="543"/>
      <c r="K22" s="543"/>
      <c r="L22" s="543"/>
      <c r="M22" s="543"/>
      <c r="N22" s="543"/>
      <c r="O22" s="543"/>
      <c r="P22" s="544"/>
      <c r="Q22" s="316"/>
      <c r="R22" s="174" t="s">
        <v>1194</v>
      </c>
      <c r="S22" s="404"/>
      <c r="T22" s="404"/>
      <c r="U22" s="763"/>
      <c r="V22" s="199"/>
      <c r="X22" s="199" t="e">
        <f>443.65+#REF!+#REF!+#REF!+5809.06</f>
        <v>#REF!</v>
      </c>
      <c r="Y22" s="199" t="e">
        <f>H104+#REF!+H107+H108+10791.94+H113+H115+H119+H145+H152+H165+#REF!+#REF!+#REF!+H175+H186+H190+H194+#REF!+H206+1538.76+#REF!+H229+#REF!+#REF!+#REF!+#REF!+#REF!+#REF!+#REF!+#REF!</f>
        <v>#REF!</v>
      </c>
      <c r="Z22" s="199">
        <f>501</f>
        <v>501</v>
      </c>
      <c r="AA22" s="199"/>
    </row>
    <row r="23" spans="1:27" ht="36.75" hidden="1" customHeight="1">
      <c r="A23" s="351" t="s">
        <v>1135</v>
      </c>
      <c r="B23" s="1572"/>
      <c r="C23" s="1044"/>
      <c r="D23" s="1044"/>
      <c r="E23" s="872" t="s">
        <v>762</v>
      </c>
      <c r="F23" s="848"/>
      <c r="G23" s="539"/>
      <c r="H23" s="744"/>
      <c r="I23" s="565"/>
      <c r="J23" s="543"/>
      <c r="K23" s="543"/>
      <c r="L23" s="543"/>
      <c r="M23" s="543"/>
      <c r="N23" s="543"/>
      <c r="O23" s="543"/>
      <c r="P23" s="544"/>
      <c r="Q23" s="402"/>
      <c r="R23" s="174"/>
      <c r="S23" s="404"/>
      <c r="T23" s="404"/>
      <c r="U23" s="763"/>
      <c r="V23" s="199"/>
    </row>
    <row r="24" spans="1:27" ht="36.75" hidden="1" customHeight="1">
      <c r="A24" s="351" t="s">
        <v>1140</v>
      </c>
      <c r="B24" s="1577"/>
      <c r="C24" s="1049"/>
      <c r="D24" s="1049"/>
      <c r="E24" s="1107" t="s">
        <v>762</v>
      </c>
      <c r="F24" s="546"/>
      <c r="G24" s="320"/>
      <c r="H24" s="744"/>
      <c r="I24" s="545">
        <f>G24*0.5</f>
        <v>0</v>
      </c>
      <c r="J24" s="547">
        <f>H24*0.5</f>
        <v>0</v>
      </c>
      <c r="K24" s="547"/>
      <c r="L24" s="547"/>
      <c r="M24" s="547"/>
      <c r="N24" s="547"/>
      <c r="O24" s="543">
        <f>G24*0.5</f>
        <v>0</v>
      </c>
      <c r="P24" s="544">
        <f>H24*0.5</f>
        <v>0</v>
      </c>
      <c r="Q24" s="472"/>
      <c r="R24" s="253"/>
      <c r="S24" s="417"/>
      <c r="T24" s="417"/>
      <c r="U24" s="768"/>
      <c r="V24" s="199"/>
    </row>
    <row r="25" spans="1:27" ht="36.75" hidden="1" customHeight="1">
      <c r="A25" s="351" t="s">
        <v>1179</v>
      </c>
      <c r="B25" s="1577"/>
      <c r="C25" s="1049"/>
      <c r="D25" s="1049"/>
      <c r="E25" s="1107" t="s">
        <v>762</v>
      </c>
      <c r="F25" s="546"/>
      <c r="G25" s="320"/>
      <c r="H25" s="744"/>
      <c r="I25" s="545">
        <f>G25*0.5</f>
        <v>0</v>
      </c>
      <c r="J25" s="547">
        <f>H25*0.5</f>
        <v>0</v>
      </c>
      <c r="K25" s="547"/>
      <c r="L25" s="547"/>
      <c r="M25" s="547"/>
      <c r="N25" s="547"/>
      <c r="O25" s="543">
        <f>G25*0.5</f>
        <v>0</v>
      </c>
      <c r="P25" s="544">
        <f>H25*0.5</f>
        <v>0</v>
      </c>
      <c r="Q25" s="472"/>
      <c r="R25" s="253"/>
      <c r="S25" s="417"/>
      <c r="T25" s="417"/>
      <c r="U25" s="768"/>
      <c r="V25" s="199"/>
    </row>
    <row r="26" spans="1:27" ht="21" hidden="1" customHeight="1">
      <c r="A26" s="1555"/>
      <c r="B26" s="1575" t="s">
        <v>172</v>
      </c>
      <c r="C26" s="1047"/>
      <c r="D26" s="1047"/>
      <c r="E26" s="1105"/>
      <c r="F26" s="551"/>
      <c r="G26" s="549"/>
      <c r="H26" s="830">
        <f>SUM(H22:H25)</f>
        <v>0</v>
      </c>
      <c r="I26" s="548"/>
      <c r="J26" s="549">
        <f>SUM(J22)</f>
        <v>0</v>
      </c>
      <c r="K26" s="549"/>
      <c r="L26" s="549">
        <f>SUM(L22:L25)</f>
        <v>0</v>
      </c>
      <c r="M26" s="549"/>
      <c r="N26" s="549">
        <f>SUM(N22:N25)</f>
        <v>0</v>
      </c>
      <c r="O26" s="549"/>
      <c r="P26" s="552">
        <f>SUM(P22:P25)</f>
        <v>0</v>
      </c>
      <c r="Q26" s="470"/>
      <c r="R26" s="274"/>
      <c r="S26" s="422"/>
      <c r="T26" s="422"/>
      <c r="U26" s="766"/>
      <c r="V26" s="459"/>
      <c r="X26" s="806" t="e">
        <f t="shared" ref="X26:AA26" si="0">X21-X22</f>
        <v>#REF!</v>
      </c>
      <c r="Y26" s="806" t="e">
        <f t="shared" si="0"/>
        <v>#REF!</v>
      </c>
      <c r="Z26" s="806">
        <f t="shared" si="0"/>
        <v>0</v>
      </c>
      <c r="AA26" s="806">
        <f t="shared" si="0"/>
        <v>0</v>
      </c>
    </row>
    <row r="27" spans="1:27" ht="15.75" hidden="1" customHeight="1">
      <c r="A27" s="1555" t="s">
        <v>788</v>
      </c>
      <c r="B27" s="1578" t="s">
        <v>1160</v>
      </c>
      <c r="C27" s="1050"/>
      <c r="D27" s="1050"/>
      <c r="E27" s="1108"/>
      <c r="F27" s="556"/>
      <c r="G27" s="554"/>
      <c r="H27" s="831"/>
      <c r="I27" s="553"/>
      <c r="J27" s="554"/>
      <c r="K27" s="554"/>
      <c r="L27" s="554"/>
      <c r="M27" s="554"/>
      <c r="N27" s="554"/>
      <c r="O27" s="554"/>
      <c r="P27" s="557"/>
      <c r="Q27" s="473"/>
      <c r="R27" s="328"/>
      <c r="S27" s="418"/>
      <c r="T27" s="418"/>
      <c r="U27" s="769"/>
      <c r="V27" s="459"/>
    </row>
    <row r="28" spans="1:27" ht="15.75" hidden="1" customHeight="1">
      <c r="A28" s="1557"/>
      <c r="B28" s="1579"/>
      <c r="C28" s="1051"/>
      <c r="D28" s="1051"/>
      <c r="E28" s="1107"/>
      <c r="F28" s="546"/>
      <c r="G28" s="547"/>
      <c r="H28" s="832"/>
      <c r="I28" s="545"/>
      <c r="J28" s="547"/>
      <c r="K28" s="547"/>
      <c r="L28" s="547"/>
      <c r="M28" s="547"/>
      <c r="N28" s="547"/>
      <c r="O28" s="547"/>
      <c r="P28" s="559"/>
      <c r="Q28" s="472"/>
      <c r="R28" s="253"/>
      <c r="S28" s="417"/>
      <c r="T28" s="417"/>
      <c r="U28" s="768"/>
      <c r="V28" s="459"/>
    </row>
    <row r="29" spans="1:27" ht="15.75" hidden="1" customHeight="1">
      <c r="A29" s="1555"/>
      <c r="B29" s="1575" t="s">
        <v>789</v>
      </c>
      <c r="C29" s="1047"/>
      <c r="D29" s="1047"/>
      <c r="E29" s="1105"/>
      <c r="F29" s="551"/>
      <c r="G29" s="549"/>
      <c r="H29" s="830">
        <f>H28</f>
        <v>0</v>
      </c>
      <c r="I29" s="548"/>
      <c r="J29" s="549"/>
      <c r="K29" s="549"/>
      <c r="L29" s="549"/>
      <c r="M29" s="549"/>
      <c r="N29" s="549"/>
      <c r="O29" s="549"/>
      <c r="P29" s="552"/>
      <c r="Q29" s="470"/>
      <c r="R29" s="274"/>
      <c r="S29" s="422"/>
      <c r="T29" s="422"/>
      <c r="U29" s="766"/>
      <c r="V29" s="459"/>
    </row>
    <row r="30" spans="1:27" ht="21" hidden="1" customHeight="1">
      <c r="A30" s="1558" t="s">
        <v>173</v>
      </c>
      <c r="B30" s="1573" t="s">
        <v>530</v>
      </c>
      <c r="C30" s="1045"/>
      <c r="D30" s="1045"/>
      <c r="E30" s="1109"/>
      <c r="F30" s="563"/>
      <c r="G30" s="561"/>
      <c r="H30" s="739"/>
      <c r="I30" s="560"/>
      <c r="J30" s="561"/>
      <c r="K30" s="561"/>
      <c r="L30" s="561"/>
      <c r="M30" s="561"/>
      <c r="N30" s="561"/>
      <c r="O30" s="561"/>
      <c r="P30" s="564"/>
      <c r="Q30" s="474"/>
      <c r="R30" s="275"/>
      <c r="S30" s="413"/>
      <c r="T30" s="413"/>
      <c r="U30" s="770"/>
      <c r="V30" s="459"/>
    </row>
    <row r="31" spans="1:27" ht="36.75" hidden="1" customHeight="1">
      <c r="A31" s="1559"/>
      <c r="B31" s="1580"/>
      <c r="C31" s="1052"/>
      <c r="D31" s="1052"/>
      <c r="E31" s="872"/>
      <c r="F31" s="945"/>
      <c r="G31" s="1385"/>
      <c r="H31" s="1386"/>
      <c r="I31" s="565"/>
      <c r="J31" s="543"/>
      <c r="K31" s="543"/>
      <c r="L31" s="543"/>
      <c r="M31" s="543"/>
      <c r="N31" s="543"/>
      <c r="O31" s="543"/>
      <c r="P31" s="544"/>
      <c r="Q31" s="402"/>
      <c r="R31" s="174" t="s">
        <v>1194</v>
      </c>
      <c r="S31" s="404"/>
      <c r="T31" s="404"/>
      <c r="U31" s="763"/>
      <c r="V31" s="459"/>
    </row>
    <row r="32" spans="1:27" hidden="1">
      <c r="A32" s="351" t="s">
        <v>52</v>
      </c>
      <c r="B32" s="1572"/>
      <c r="C32" s="1044"/>
      <c r="D32" s="1044"/>
      <c r="E32" s="872" t="s">
        <v>762</v>
      </c>
      <c r="F32" s="542"/>
      <c r="G32" s="566"/>
      <c r="H32" s="833"/>
      <c r="I32" s="565"/>
      <c r="J32" s="543"/>
      <c r="K32" s="543"/>
      <c r="L32" s="543"/>
      <c r="M32" s="543"/>
      <c r="N32" s="543"/>
      <c r="O32" s="543"/>
      <c r="P32" s="540"/>
      <c r="Q32" s="316"/>
      <c r="R32" s="174" t="s">
        <v>1194</v>
      </c>
      <c r="S32" s="404"/>
      <c r="T32" s="174"/>
      <c r="U32" s="763"/>
      <c r="V32" s="459"/>
    </row>
    <row r="33" spans="1:27" hidden="1">
      <c r="A33" s="351" t="s">
        <v>1025</v>
      </c>
      <c r="B33" s="1581"/>
      <c r="C33" s="1053"/>
      <c r="D33" s="1053"/>
      <c r="E33" s="872" t="s">
        <v>889</v>
      </c>
      <c r="F33" s="542"/>
      <c r="G33" s="543"/>
      <c r="H33" s="744"/>
      <c r="I33" s="565"/>
      <c r="J33" s="543"/>
      <c r="K33" s="543"/>
      <c r="L33" s="543"/>
      <c r="M33" s="543"/>
      <c r="N33" s="543"/>
      <c r="O33" s="543"/>
      <c r="P33" s="540"/>
      <c r="Q33" s="316"/>
      <c r="R33" s="174" t="s">
        <v>1194</v>
      </c>
      <c r="S33" s="404"/>
      <c r="T33" s="419"/>
      <c r="U33" s="763"/>
      <c r="V33" s="459"/>
    </row>
    <row r="34" spans="1:27" ht="15.75" hidden="1" customHeight="1">
      <c r="A34" s="351" t="s">
        <v>1026</v>
      </c>
      <c r="B34" s="1572"/>
      <c r="C34" s="1044"/>
      <c r="D34" s="1044"/>
      <c r="E34" s="872"/>
      <c r="F34" s="546"/>
      <c r="G34" s="543"/>
      <c r="H34" s="744"/>
      <c r="I34" s="545">
        <f t="shared" ref="I34:J37" si="1">G34*0.5</f>
        <v>0</v>
      </c>
      <c r="J34" s="543">
        <f t="shared" si="1"/>
        <v>0</v>
      </c>
      <c r="K34" s="543"/>
      <c r="L34" s="543"/>
      <c r="M34" s="543">
        <f>G34*0.5</f>
        <v>0</v>
      </c>
      <c r="N34" s="543">
        <f t="shared" ref="N34:N37" si="2">H34*0.5</f>
        <v>0</v>
      </c>
      <c r="O34" s="543"/>
      <c r="P34" s="540"/>
      <c r="Q34" s="402"/>
      <c r="R34" s="174"/>
      <c r="S34" s="404"/>
      <c r="T34" s="404"/>
      <c r="U34" s="763"/>
      <c r="V34" s="459"/>
    </row>
    <row r="35" spans="1:27" ht="52.5" hidden="1" customHeight="1">
      <c r="A35" s="351" t="s">
        <v>1027</v>
      </c>
      <c r="B35" s="1581"/>
      <c r="C35" s="1053"/>
      <c r="D35" s="1053"/>
      <c r="E35" s="872"/>
      <c r="F35" s="613"/>
      <c r="G35" s="543"/>
      <c r="H35" s="744"/>
      <c r="I35" s="545">
        <f t="shared" si="1"/>
        <v>0</v>
      </c>
      <c r="J35" s="543">
        <f t="shared" si="1"/>
        <v>0</v>
      </c>
      <c r="K35" s="543"/>
      <c r="L35" s="543"/>
      <c r="M35" s="543">
        <f>G35*0.5</f>
        <v>0</v>
      </c>
      <c r="N35" s="543">
        <f t="shared" si="2"/>
        <v>0</v>
      </c>
      <c r="O35" s="543"/>
      <c r="P35" s="540"/>
      <c r="Q35" s="402"/>
      <c r="R35" s="174"/>
      <c r="S35" s="404"/>
      <c r="T35" s="404"/>
      <c r="U35" s="763"/>
      <c r="V35" s="459"/>
    </row>
    <row r="36" spans="1:27" ht="52.5" hidden="1" customHeight="1">
      <c r="A36" s="351" t="s">
        <v>1128</v>
      </c>
      <c r="B36" s="1581"/>
      <c r="C36" s="1053"/>
      <c r="D36" s="1053"/>
      <c r="E36" s="1102"/>
      <c r="F36" s="613"/>
      <c r="G36" s="568"/>
      <c r="H36" s="834"/>
      <c r="I36" s="545">
        <f t="shared" si="1"/>
        <v>0</v>
      </c>
      <c r="J36" s="543">
        <f t="shared" si="1"/>
        <v>0</v>
      </c>
      <c r="K36" s="543"/>
      <c r="L36" s="543"/>
      <c r="M36" s="543">
        <f>G36*0.5</f>
        <v>0</v>
      </c>
      <c r="N36" s="543">
        <f t="shared" si="2"/>
        <v>0</v>
      </c>
      <c r="O36" s="543"/>
      <c r="P36" s="540"/>
      <c r="Q36" s="402"/>
      <c r="R36" s="174"/>
      <c r="S36" s="404"/>
      <c r="T36" s="404"/>
      <c r="U36" s="763"/>
      <c r="V36" s="459"/>
    </row>
    <row r="37" spans="1:27" ht="52.5" hidden="1" customHeight="1">
      <c r="A37" s="351" t="s">
        <v>1129</v>
      </c>
      <c r="B37" s="1581"/>
      <c r="C37" s="1053"/>
      <c r="D37" s="1053"/>
      <c r="E37" s="1102"/>
      <c r="F37" s="613"/>
      <c r="G37" s="568"/>
      <c r="H37" s="834"/>
      <c r="I37" s="545">
        <f t="shared" si="1"/>
        <v>0</v>
      </c>
      <c r="J37" s="543">
        <f t="shared" si="1"/>
        <v>0</v>
      </c>
      <c r="K37" s="543"/>
      <c r="L37" s="543"/>
      <c r="M37" s="543">
        <f>G37*0.5</f>
        <v>0</v>
      </c>
      <c r="N37" s="543">
        <f t="shared" si="2"/>
        <v>0</v>
      </c>
      <c r="O37" s="543"/>
      <c r="P37" s="540"/>
      <c r="Q37" s="402"/>
      <c r="R37" s="174"/>
      <c r="S37" s="404"/>
      <c r="T37" s="404"/>
      <c r="U37" s="763"/>
      <c r="V37" s="459"/>
    </row>
    <row r="38" spans="1:27" ht="22.5" hidden="1" customHeight="1">
      <c r="A38" s="1560"/>
      <c r="B38" s="1575" t="s">
        <v>175</v>
      </c>
      <c r="C38" s="1047"/>
      <c r="D38" s="1047"/>
      <c r="E38" s="1105"/>
      <c r="F38" s="551"/>
      <c r="G38" s="549"/>
      <c r="H38" s="830">
        <f>SUM(H31:H37)</f>
        <v>0</v>
      </c>
      <c r="I38" s="548"/>
      <c r="J38" s="549">
        <f>SUM(J31:J37)</f>
        <v>0</v>
      </c>
      <c r="K38" s="549"/>
      <c r="L38" s="549">
        <f>SUM(L31:L37)</f>
        <v>0</v>
      </c>
      <c r="M38" s="549"/>
      <c r="N38" s="549">
        <f>SUM(N31:N37)</f>
        <v>0</v>
      </c>
      <c r="O38" s="549"/>
      <c r="P38" s="550">
        <f>SUM(P31:P37)</f>
        <v>0</v>
      </c>
      <c r="Q38" s="470"/>
      <c r="R38" s="274"/>
      <c r="S38" s="422"/>
      <c r="T38" s="422"/>
      <c r="U38" s="766"/>
      <c r="V38" s="459"/>
    </row>
    <row r="39" spans="1:27" ht="21.75" customHeight="1">
      <c r="A39" s="1561" t="s">
        <v>1161</v>
      </c>
      <c r="B39" s="1582" t="s">
        <v>1124</v>
      </c>
      <c r="C39" s="1054"/>
      <c r="D39" s="1054"/>
      <c r="E39" s="1110"/>
      <c r="F39" s="849"/>
      <c r="G39" s="569"/>
      <c r="H39" s="835"/>
      <c r="I39" s="843"/>
      <c r="J39" s="571"/>
      <c r="K39" s="571"/>
      <c r="L39" s="571"/>
      <c r="M39" s="571"/>
      <c r="N39" s="571"/>
      <c r="O39" s="571"/>
      <c r="P39" s="570"/>
      <c r="Q39" s="475"/>
      <c r="R39" s="338"/>
      <c r="S39" s="423"/>
      <c r="T39" s="423"/>
      <c r="U39" s="771"/>
      <c r="V39" s="459"/>
    </row>
    <row r="40" spans="1:27" s="950" customFormat="1" ht="39.75" customHeight="1">
      <c r="A40" s="1562" t="s">
        <v>1162</v>
      </c>
      <c r="B40" s="1572" t="s">
        <v>2009</v>
      </c>
      <c r="C40" s="1044"/>
      <c r="D40" s="1044"/>
      <c r="E40" s="872" t="s">
        <v>762</v>
      </c>
      <c r="F40" s="1925">
        <f>H40/G40</f>
        <v>882.15695194768261</v>
      </c>
      <c r="G40" s="1926">
        <v>7.0339999999999998</v>
      </c>
      <c r="H40" s="833">
        <v>6205.0919999999996</v>
      </c>
      <c r="I40" s="565"/>
      <c r="J40" s="580"/>
      <c r="K40" s="580"/>
      <c r="L40" s="580">
        <f>H40/2</f>
        <v>3102.5459999999998</v>
      </c>
      <c r="M40" s="580"/>
      <c r="N40" s="543"/>
      <c r="O40" s="580">
        <f>G40</f>
        <v>7.0339999999999998</v>
      </c>
      <c r="P40" s="579">
        <f>H40/2</f>
        <v>3102.5459999999998</v>
      </c>
      <c r="Q40" s="402" t="s">
        <v>2173</v>
      </c>
      <c r="R40" s="273" t="s">
        <v>2354</v>
      </c>
      <c r="S40" s="425" t="s">
        <v>2461</v>
      </c>
      <c r="T40" s="425"/>
      <c r="U40" s="767"/>
      <c r="W40" s="806">
        <v>68036</v>
      </c>
      <c r="X40" s="950">
        <v>33001</v>
      </c>
      <c r="Y40" s="950">
        <v>34823</v>
      </c>
      <c r="Z40" s="950">
        <v>1882</v>
      </c>
      <c r="AA40" s="950">
        <v>934</v>
      </c>
    </row>
    <row r="41" spans="1:27" s="950" customFormat="1" ht="41.25" customHeight="1">
      <c r="A41" s="1562" t="s">
        <v>2320</v>
      </c>
      <c r="B41" s="1572" t="s">
        <v>1125</v>
      </c>
      <c r="C41" s="1044"/>
      <c r="D41" s="1044"/>
      <c r="E41" s="872" t="s">
        <v>762</v>
      </c>
      <c r="F41" s="1925">
        <f>H41/G41</f>
        <v>1383.3204134366924</v>
      </c>
      <c r="G41" s="1926">
        <v>1.548</v>
      </c>
      <c r="H41" s="1927">
        <v>2141.38</v>
      </c>
      <c r="I41" s="565"/>
      <c r="J41" s="580"/>
      <c r="K41" s="580"/>
      <c r="L41" s="580">
        <f>H41/2</f>
        <v>1070.69</v>
      </c>
      <c r="M41" s="580"/>
      <c r="N41" s="543"/>
      <c r="O41" s="580">
        <f>G41</f>
        <v>1.548</v>
      </c>
      <c r="P41" s="579">
        <f>H41/2</f>
        <v>1070.69</v>
      </c>
      <c r="Q41" s="402" t="s">
        <v>2173</v>
      </c>
      <c r="R41" s="273" t="s">
        <v>2354</v>
      </c>
      <c r="S41" s="425" t="s">
        <v>2462</v>
      </c>
      <c r="T41" s="425"/>
      <c r="U41" s="767"/>
      <c r="W41" s="806">
        <f>H40+H41+H42+H43+H62+9056.86+H64+H65+H68+H69+H70+H71+H72</f>
        <v>68035.998000000007</v>
      </c>
      <c r="X41" s="806">
        <f>4729.76+H75+H76+H77+H78+H79+H85+H86+H87+H88+H152</f>
        <v>33001</v>
      </c>
      <c r="Y41" s="806">
        <f>1368.92+301.2+H108+H109+H110+H111+H112+H113+H114+H115+H116+H119+H123+H124+H131+H132+H133+H158+H164+H165+H175+H186+H194+H195+H217+H218+H219+H225+H226+H229+H230+H231+H233+H234+H235+H236</f>
        <v>34823.002595776779</v>
      </c>
      <c r="Z41" s="806">
        <f>H97+H103+H104+304.8</f>
        <v>1882</v>
      </c>
      <c r="AA41" s="950">
        <v>934</v>
      </c>
    </row>
    <row r="42" spans="1:27" s="950" customFormat="1" ht="41.25" customHeight="1">
      <c r="A42" s="1562" t="s">
        <v>2336</v>
      </c>
      <c r="B42" s="1572" t="s">
        <v>2335</v>
      </c>
      <c r="C42" s="1044"/>
      <c r="D42" s="1044"/>
      <c r="E42" s="872" t="s">
        <v>762</v>
      </c>
      <c r="F42" s="1925">
        <f t="shared" ref="F42" si="3">H42/G42</f>
        <v>734.1451500348918</v>
      </c>
      <c r="G42" s="1926">
        <v>4.2990000000000004</v>
      </c>
      <c r="H42" s="1927">
        <v>3156.09</v>
      </c>
      <c r="I42" s="565"/>
      <c r="J42" s="580"/>
      <c r="K42" s="580"/>
      <c r="L42" s="580">
        <f t="shared" ref="L42:L43" si="4">H42/2</f>
        <v>1578.0450000000001</v>
      </c>
      <c r="M42" s="580"/>
      <c r="N42" s="543"/>
      <c r="O42" s="580">
        <f t="shared" ref="O42:O43" si="5">G42</f>
        <v>4.2990000000000004</v>
      </c>
      <c r="P42" s="579">
        <f t="shared" ref="P42:P43" si="6">H42/2</f>
        <v>1578.0450000000001</v>
      </c>
      <c r="Q42" s="402" t="s">
        <v>2173</v>
      </c>
      <c r="R42" s="273" t="s">
        <v>2354</v>
      </c>
      <c r="S42" s="425" t="s">
        <v>2463</v>
      </c>
      <c r="T42" s="425"/>
      <c r="U42" s="767"/>
      <c r="W42" s="806">
        <f>W40-W41</f>
        <v>1.999999993131496E-3</v>
      </c>
      <c r="X42" s="806">
        <f>X40-X41</f>
        <v>0</v>
      </c>
      <c r="Y42" s="806">
        <f>Y40-Y41</f>
        <v>-2.5957767793443054E-3</v>
      </c>
      <c r="Z42" s="806">
        <f>Z40-Z41</f>
        <v>0</v>
      </c>
    </row>
    <row r="43" spans="1:27" s="950" customFormat="1" ht="41.25" customHeight="1">
      <c r="A43" s="1562" t="s">
        <v>2337</v>
      </c>
      <c r="B43" s="1572" t="s">
        <v>2041</v>
      </c>
      <c r="C43" s="1044"/>
      <c r="D43" s="1044"/>
      <c r="E43" s="872" t="s">
        <v>762</v>
      </c>
      <c r="F43" s="1925">
        <f>H43/G43</f>
        <v>721.14618288590611</v>
      </c>
      <c r="G43" s="1926">
        <v>4.7679999999999998</v>
      </c>
      <c r="H43" s="1927">
        <f>3438.44+0.025-0.04</f>
        <v>3438.4250000000002</v>
      </c>
      <c r="I43" s="565"/>
      <c r="J43" s="580"/>
      <c r="K43" s="580"/>
      <c r="L43" s="580">
        <f t="shared" si="4"/>
        <v>1719.2125000000001</v>
      </c>
      <c r="M43" s="580"/>
      <c r="N43" s="543"/>
      <c r="O43" s="580">
        <f t="shared" si="5"/>
        <v>4.7679999999999998</v>
      </c>
      <c r="P43" s="579">
        <f t="shared" si="6"/>
        <v>1719.2125000000001</v>
      </c>
      <c r="Q43" s="402" t="s">
        <v>2173</v>
      </c>
      <c r="R43" s="273" t="s">
        <v>2354</v>
      </c>
      <c r="S43" s="425" t="s">
        <v>2464</v>
      </c>
      <c r="T43" s="425"/>
      <c r="U43" s="767"/>
      <c r="W43" s="806"/>
    </row>
    <row r="44" spans="1:27" ht="23.25" customHeight="1">
      <c r="A44" s="1562"/>
      <c r="B44" s="1575" t="s">
        <v>1163</v>
      </c>
      <c r="C44" s="1047"/>
      <c r="D44" s="1047"/>
      <c r="E44" s="1111"/>
      <c r="F44" s="551"/>
      <c r="G44" s="572"/>
      <c r="H44" s="830">
        <f>SUM(H40:H43)</f>
        <v>14940.987000000001</v>
      </c>
      <c r="I44" s="548"/>
      <c r="J44" s="549">
        <f>SUM(J40:J43)</f>
        <v>0</v>
      </c>
      <c r="K44" s="549"/>
      <c r="L44" s="549">
        <f>SUM(L40:L43)</f>
        <v>7470.4935000000005</v>
      </c>
      <c r="M44" s="549"/>
      <c r="N44" s="549">
        <f>SUM(N40:N43)</f>
        <v>0</v>
      </c>
      <c r="O44" s="549"/>
      <c r="P44" s="550">
        <f>SUM(P40:P43)</f>
        <v>7470.4935000000005</v>
      </c>
      <c r="Q44" s="470"/>
      <c r="R44" s="274"/>
      <c r="S44" s="422"/>
      <c r="T44" s="422"/>
      <c r="U44" s="766"/>
      <c r="V44" s="459"/>
    </row>
    <row r="45" spans="1:27" ht="22.5" customHeight="1">
      <c r="A45" s="1563"/>
      <c r="B45" s="1569" t="s">
        <v>176</v>
      </c>
      <c r="C45" s="1041"/>
      <c r="D45" s="1041"/>
      <c r="E45" s="1103"/>
      <c r="F45" s="576"/>
      <c r="G45" s="574"/>
      <c r="H45" s="836">
        <f>H20+H26+H29+H38+H44</f>
        <v>14940.987000000001</v>
      </c>
      <c r="I45" s="573"/>
      <c r="J45" s="577">
        <f>J20+J26+J29+J38+J44</f>
        <v>0</v>
      </c>
      <c r="K45" s="577"/>
      <c r="L45" s="577">
        <f>L20+L26+L29+L38+L44</f>
        <v>7470.4935000000005</v>
      </c>
      <c r="M45" s="577"/>
      <c r="N45" s="577">
        <f>N20+N26+N29+N38+N44</f>
        <v>0</v>
      </c>
      <c r="O45" s="577"/>
      <c r="P45" s="575">
        <f>P20+P26+P29+P38+P44</f>
        <v>7470.4935000000005</v>
      </c>
      <c r="Q45" s="468"/>
      <c r="R45" s="272"/>
      <c r="S45" s="424"/>
      <c r="T45" s="424"/>
      <c r="U45" s="764"/>
      <c r="V45" s="459"/>
    </row>
    <row r="46" spans="1:27" ht="25.5" hidden="1" customHeight="1">
      <c r="A46" s="1555" t="s">
        <v>534</v>
      </c>
      <c r="B46" s="1569" t="s">
        <v>211</v>
      </c>
      <c r="C46" s="1041"/>
      <c r="D46" s="1041"/>
      <c r="E46" s="1112"/>
      <c r="F46" s="848"/>
      <c r="G46" s="578"/>
      <c r="H46" s="837"/>
      <c r="I46" s="844"/>
      <c r="J46" s="580"/>
      <c r="K46" s="580"/>
      <c r="L46" s="580"/>
      <c r="M46" s="580"/>
      <c r="N46" s="580"/>
      <c r="O46" s="580"/>
      <c r="P46" s="579"/>
      <c r="Q46" s="469"/>
      <c r="R46" s="273"/>
      <c r="S46" s="425"/>
      <c r="T46" s="425"/>
      <c r="U46" s="765"/>
      <c r="V46" s="459"/>
    </row>
    <row r="47" spans="1:27" ht="52.5" hidden="1" customHeight="1">
      <c r="A47" s="1557" t="s">
        <v>1132</v>
      </c>
      <c r="B47" s="1572"/>
      <c r="C47" s="1044"/>
      <c r="D47" s="1044"/>
      <c r="E47" s="872" t="s">
        <v>40</v>
      </c>
      <c r="F47" s="542"/>
      <c r="G47" s="581"/>
      <c r="H47" s="744"/>
      <c r="I47" s="565"/>
      <c r="J47" s="543"/>
      <c r="K47" s="543"/>
      <c r="L47" s="543"/>
      <c r="M47" s="543"/>
      <c r="N47" s="543"/>
      <c r="O47" s="543"/>
      <c r="P47" s="540"/>
      <c r="Q47" s="316"/>
      <c r="R47" s="273"/>
      <c r="S47" s="404"/>
      <c r="T47" s="404"/>
      <c r="U47" s="763"/>
      <c r="V47" s="459"/>
    </row>
    <row r="48" spans="1:27" ht="15.75" hidden="1" customHeight="1">
      <c r="A48" s="1554"/>
      <c r="B48" s="1569" t="s">
        <v>212</v>
      </c>
      <c r="C48" s="1041"/>
      <c r="D48" s="1041"/>
      <c r="E48" s="1103"/>
      <c r="F48" s="576"/>
      <c r="G48" s="574"/>
      <c r="H48" s="836">
        <f>SUM(H47)</f>
        <v>0</v>
      </c>
      <c r="I48" s="573"/>
      <c r="J48" s="577">
        <f>SUM(J47)</f>
        <v>0</v>
      </c>
      <c r="K48" s="577"/>
      <c r="L48" s="577">
        <f>SUM(L47)</f>
        <v>0</v>
      </c>
      <c r="M48" s="577"/>
      <c r="N48" s="577">
        <f>SUM(N47)</f>
        <v>0</v>
      </c>
      <c r="O48" s="577"/>
      <c r="P48" s="575">
        <f>SUM(P47)</f>
        <v>0</v>
      </c>
      <c r="Q48" s="468"/>
      <c r="R48" s="272"/>
      <c r="S48" s="424"/>
      <c r="T48" s="424"/>
      <c r="U48" s="764"/>
      <c r="V48" s="459"/>
    </row>
    <row r="49" spans="1:23" ht="30" hidden="1" customHeight="1">
      <c r="A49" s="1555" t="s">
        <v>992</v>
      </c>
      <c r="B49" s="1569" t="s">
        <v>214</v>
      </c>
      <c r="C49" s="1041"/>
      <c r="D49" s="1041"/>
      <c r="E49" s="1112"/>
      <c r="F49" s="848"/>
      <c r="G49" s="578"/>
      <c r="H49" s="837"/>
      <c r="I49" s="844"/>
      <c r="J49" s="580"/>
      <c r="K49" s="580"/>
      <c r="L49" s="580"/>
      <c r="M49" s="580"/>
      <c r="N49" s="580"/>
      <c r="O49" s="580"/>
      <c r="P49" s="579"/>
      <c r="Q49" s="469"/>
      <c r="R49" s="273"/>
      <c r="S49" s="425"/>
      <c r="T49" s="425"/>
      <c r="U49" s="765"/>
      <c r="V49" s="459"/>
    </row>
    <row r="50" spans="1:23" ht="17.25" hidden="1" customHeight="1">
      <c r="A50" s="1555" t="s">
        <v>504</v>
      </c>
      <c r="B50" s="1585" t="s">
        <v>761</v>
      </c>
      <c r="C50" s="1056"/>
      <c r="D50" s="1056"/>
      <c r="E50" s="1112"/>
      <c r="F50" s="848"/>
      <c r="G50" s="578"/>
      <c r="H50" s="837"/>
      <c r="I50" s="844"/>
      <c r="J50" s="580"/>
      <c r="K50" s="580"/>
      <c r="L50" s="580"/>
      <c r="M50" s="580"/>
      <c r="N50" s="580"/>
      <c r="O50" s="580"/>
      <c r="P50" s="579"/>
      <c r="Q50" s="469"/>
      <c r="R50" s="273"/>
      <c r="S50" s="425"/>
      <c r="T50" s="425"/>
      <c r="U50" s="765"/>
      <c r="V50" s="459"/>
    </row>
    <row r="51" spans="1:23" ht="15.75" hidden="1" customHeight="1">
      <c r="A51" s="1557"/>
      <c r="B51" s="1575" t="s">
        <v>1109</v>
      </c>
      <c r="C51" s="1047"/>
      <c r="D51" s="1047"/>
      <c r="E51" s="1111"/>
      <c r="F51" s="551"/>
      <c r="G51" s="572"/>
      <c r="H51" s="830" t="e">
        <f>SUM(#REF!)</f>
        <v>#REF!</v>
      </c>
      <c r="I51" s="548"/>
      <c r="J51" s="549" t="e">
        <f>SUM(#REF!)</f>
        <v>#REF!</v>
      </c>
      <c r="K51" s="549"/>
      <c r="L51" s="549" t="e">
        <f>SUM(#REF!)</f>
        <v>#REF!</v>
      </c>
      <c r="M51" s="549"/>
      <c r="N51" s="549" t="e">
        <f>SUM(#REF!)</f>
        <v>#REF!</v>
      </c>
      <c r="O51" s="549"/>
      <c r="P51" s="550" t="e">
        <f>SUM(#REF!)</f>
        <v>#REF!</v>
      </c>
      <c r="Q51" s="470"/>
      <c r="R51" s="274"/>
      <c r="S51" s="422"/>
      <c r="T51" s="422"/>
      <c r="U51" s="766"/>
      <c r="V51" s="459"/>
    </row>
    <row r="52" spans="1:23" ht="15.75" hidden="1" customHeight="1">
      <c r="A52" s="1555" t="s">
        <v>1110</v>
      </c>
      <c r="B52" s="1585" t="s">
        <v>926</v>
      </c>
      <c r="C52" s="1056"/>
      <c r="D52" s="1056"/>
      <c r="E52" s="1107"/>
      <c r="F52" s="848"/>
      <c r="G52" s="582"/>
      <c r="H52" s="837"/>
      <c r="I52" s="844"/>
      <c r="J52" s="580"/>
      <c r="K52" s="580"/>
      <c r="L52" s="580"/>
      <c r="M52" s="580"/>
      <c r="N52" s="580"/>
      <c r="O52" s="580"/>
      <c r="P52" s="579"/>
      <c r="Q52" s="469"/>
      <c r="R52" s="273"/>
      <c r="S52" s="425"/>
      <c r="T52" s="425"/>
      <c r="U52" s="765"/>
      <c r="V52" s="459"/>
    </row>
    <row r="53" spans="1:23" ht="15.75" hidden="1" customHeight="1">
      <c r="A53" s="1557"/>
      <c r="B53" s="1581"/>
      <c r="C53" s="1053"/>
      <c r="D53" s="1053"/>
      <c r="E53" s="1107"/>
      <c r="F53" s="613"/>
      <c r="G53" s="583"/>
      <c r="H53" s="837"/>
      <c r="I53" s="545"/>
      <c r="J53" s="580"/>
      <c r="K53" s="580"/>
      <c r="L53" s="543"/>
      <c r="M53" s="580"/>
      <c r="N53" s="580"/>
      <c r="O53" s="543"/>
      <c r="P53" s="540"/>
      <c r="Q53" s="469"/>
      <c r="R53" s="273"/>
      <c r="S53" s="425"/>
      <c r="T53" s="425"/>
      <c r="U53" s="765"/>
      <c r="V53" s="459"/>
    </row>
    <row r="54" spans="1:23" ht="15.75" hidden="1" customHeight="1">
      <c r="A54" s="1557"/>
      <c r="B54" s="1575" t="s">
        <v>1997</v>
      </c>
      <c r="C54" s="1047"/>
      <c r="D54" s="1047"/>
      <c r="E54" s="1111"/>
      <c r="F54" s="551"/>
      <c r="G54" s="572"/>
      <c r="H54" s="830">
        <f>SUM(H53)</f>
        <v>0</v>
      </c>
      <c r="I54" s="548"/>
      <c r="J54" s="549">
        <f>SUM(J53)</f>
        <v>0</v>
      </c>
      <c r="K54" s="549"/>
      <c r="L54" s="549">
        <f>SUM(L53)</f>
        <v>0</v>
      </c>
      <c r="M54" s="549"/>
      <c r="N54" s="549">
        <f>SUM(N53)</f>
        <v>0</v>
      </c>
      <c r="O54" s="549"/>
      <c r="P54" s="550">
        <f>SUM(P53)</f>
        <v>0</v>
      </c>
      <c r="Q54" s="470"/>
      <c r="R54" s="274"/>
      <c r="S54" s="422"/>
      <c r="T54" s="422"/>
      <c r="U54" s="766"/>
      <c r="V54" s="459"/>
    </row>
    <row r="55" spans="1:23" ht="18" hidden="1" customHeight="1">
      <c r="A55" s="1555" t="s">
        <v>1084</v>
      </c>
      <c r="B55" s="1585" t="s">
        <v>530</v>
      </c>
      <c r="C55" s="1056"/>
      <c r="D55" s="1056"/>
      <c r="E55" s="1112"/>
      <c r="F55" s="848"/>
      <c r="G55" s="578"/>
      <c r="H55" s="837"/>
      <c r="I55" s="844"/>
      <c r="J55" s="580"/>
      <c r="K55" s="580"/>
      <c r="L55" s="580"/>
      <c r="M55" s="580"/>
      <c r="N55" s="580"/>
      <c r="O55" s="580"/>
      <c r="P55" s="579"/>
      <c r="Q55" s="469"/>
      <c r="R55" s="273"/>
      <c r="S55" s="425"/>
      <c r="T55" s="425"/>
      <c r="U55" s="765"/>
      <c r="V55" s="459"/>
    </row>
    <row r="56" spans="1:23" ht="15.75" hidden="1" customHeight="1">
      <c r="A56" s="1564" t="s">
        <v>1130</v>
      </c>
      <c r="B56" s="1581"/>
      <c r="C56" s="1053"/>
      <c r="D56" s="1053"/>
      <c r="E56" s="872"/>
      <c r="F56" s="542"/>
      <c r="G56" s="583"/>
      <c r="H56" s="744"/>
      <c r="I56" s="545"/>
      <c r="J56" s="543"/>
      <c r="K56" s="543"/>
      <c r="L56" s="543"/>
      <c r="M56" s="543"/>
      <c r="N56" s="543"/>
      <c r="O56" s="543"/>
      <c r="P56" s="540"/>
      <c r="Q56" s="402"/>
      <c r="R56" s="174"/>
      <c r="S56" s="404"/>
      <c r="T56" s="404"/>
      <c r="U56" s="763"/>
      <c r="V56" s="459"/>
    </row>
    <row r="57" spans="1:23" ht="12" hidden="1" customHeight="1">
      <c r="A57" s="1564" t="s">
        <v>1131</v>
      </c>
      <c r="B57" s="1581"/>
      <c r="C57" s="1053"/>
      <c r="D57" s="1053"/>
      <c r="E57" s="872"/>
      <c r="F57" s="542"/>
      <c r="G57" s="583"/>
      <c r="H57" s="744"/>
      <c r="I57" s="565"/>
      <c r="J57" s="543"/>
      <c r="K57" s="543"/>
      <c r="L57" s="543"/>
      <c r="M57" s="543"/>
      <c r="N57" s="543"/>
      <c r="O57" s="543"/>
      <c r="P57" s="540"/>
      <c r="Q57" s="402"/>
      <c r="R57" s="174"/>
      <c r="S57" s="404"/>
      <c r="T57" s="404"/>
      <c r="U57" s="763"/>
      <c r="V57" s="459"/>
    </row>
    <row r="58" spans="1:23" ht="24.75" hidden="1" customHeight="1">
      <c r="A58" s="1557"/>
      <c r="B58" s="1575" t="s">
        <v>1085</v>
      </c>
      <c r="C58" s="1047"/>
      <c r="D58" s="1047"/>
      <c r="E58" s="1113"/>
      <c r="F58" s="850"/>
      <c r="G58" s="584"/>
      <c r="H58" s="838">
        <f>SUM(H56:H57)</f>
        <v>0</v>
      </c>
      <c r="I58" s="845"/>
      <c r="J58" s="586">
        <f>SUM(J56:J57)</f>
        <v>0</v>
      </c>
      <c r="K58" s="586"/>
      <c r="L58" s="586">
        <f>SUM(L56:L57)</f>
        <v>0</v>
      </c>
      <c r="M58" s="586"/>
      <c r="N58" s="586">
        <f>SUM(N56:N57)</f>
        <v>0</v>
      </c>
      <c r="O58" s="586"/>
      <c r="P58" s="585">
        <f>SUM(P56:P57)</f>
        <v>0</v>
      </c>
      <c r="Q58" s="476"/>
      <c r="R58" s="277"/>
      <c r="S58" s="426"/>
      <c r="T58" s="426"/>
      <c r="U58" s="772"/>
      <c r="V58" s="459"/>
    </row>
    <row r="59" spans="1:23" ht="21.75" hidden="1" customHeight="1">
      <c r="A59" s="1554"/>
      <c r="B59" s="1569" t="s">
        <v>215</v>
      </c>
      <c r="C59" s="1041"/>
      <c r="D59" s="1041"/>
      <c r="E59" s="1103"/>
      <c r="F59" s="576"/>
      <c r="G59" s="574"/>
      <c r="H59" s="836" t="e">
        <f>SUM(H58,H54,H51)</f>
        <v>#REF!</v>
      </c>
      <c r="I59" s="573"/>
      <c r="J59" s="577" t="e">
        <f>SUM(J58,J54,J51)</f>
        <v>#REF!</v>
      </c>
      <c r="K59" s="577"/>
      <c r="L59" s="577" t="e">
        <f>SUM(L58,L54,L51)</f>
        <v>#REF!</v>
      </c>
      <c r="M59" s="577"/>
      <c r="N59" s="577" t="e">
        <f>SUM(N58,N54,N51)</f>
        <v>#REF!</v>
      </c>
      <c r="O59" s="577"/>
      <c r="P59" s="575" t="e">
        <f>SUM(P58,P54,P51)</f>
        <v>#REF!</v>
      </c>
      <c r="Q59" s="468"/>
      <c r="R59" s="272"/>
      <c r="S59" s="424"/>
      <c r="T59" s="424"/>
      <c r="U59" s="764"/>
      <c r="V59" s="459"/>
    </row>
    <row r="60" spans="1:23" ht="28.5" customHeight="1">
      <c r="A60" s="1555" t="s">
        <v>354</v>
      </c>
      <c r="B60" s="1569" t="s">
        <v>575</v>
      </c>
      <c r="C60" s="1041"/>
      <c r="D60" s="1041"/>
      <c r="E60" s="1104"/>
      <c r="F60" s="848"/>
      <c r="G60" s="578"/>
      <c r="H60" s="837"/>
      <c r="I60" s="844"/>
      <c r="J60" s="580"/>
      <c r="K60" s="580"/>
      <c r="L60" s="580"/>
      <c r="M60" s="580"/>
      <c r="N60" s="580"/>
      <c r="O60" s="580"/>
      <c r="P60" s="579"/>
      <c r="Q60" s="469"/>
      <c r="R60" s="273"/>
      <c r="S60" s="425"/>
      <c r="T60" s="425"/>
      <c r="U60" s="765"/>
      <c r="V60" s="459"/>
    </row>
    <row r="61" spans="1:23" ht="24" customHeight="1">
      <c r="A61" s="1554" t="s">
        <v>177</v>
      </c>
      <c r="B61" s="1585" t="s">
        <v>761</v>
      </c>
      <c r="C61" s="1056"/>
      <c r="D61" s="1056"/>
      <c r="E61" s="1114"/>
      <c r="F61" s="851"/>
      <c r="G61" s="587"/>
      <c r="H61" s="744"/>
      <c r="I61" s="565"/>
      <c r="J61" s="543"/>
      <c r="K61" s="543"/>
      <c r="L61" s="543"/>
      <c r="M61" s="543"/>
      <c r="N61" s="543"/>
      <c r="O61" s="543"/>
      <c r="P61" s="540"/>
      <c r="Q61" s="402"/>
      <c r="R61" s="174"/>
      <c r="S61" s="404"/>
      <c r="T61" s="404"/>
      <c r="U61" s="763"/>
      <c r="V61" s="459"/>
    </row>
    <row r="62" spans="1:23" s="950" customFormat="1" ht="36" customHeight="1">
      <c r="A62" s="1559" t="s">
        <v>178</v>
      </c>
      <c r="B62" s="1928" t="s">
        <v>2153</v>
      </c>
      <c r="C62" s="1920"/>
      <c r="D62" s="1920"/>
      <c r="E62" s="872" t="s">
        <v>889</v>
      </c>
      <c r="F62" s="613">
        <f>H62/G62</f>
        <v>6157.07</v>
      </c>
      <c r="G62" s="543">
        <v>1</v>
      </c>
      <c r="H62" s="1917">
        <v>6157.07</v>
      </c>
      <c r="I62" s="565"/>
      <c r="J62" s="543"/>
      <c r="K62" s="543"/>
      <c r="L62" s="543">
        <f>H62/2</f>
        <v>3078.5349999999999</v>
      </c>
      <c r="M62" s="543"/>
      <c r="N62" s="543"/>
      <c r="O62" s="543">
        <f t="shared" ref="O62" si="7">G62</f>
        <v>1</v>
      </c>
      <c r="P62" s="540">
        <f t="shared" ref="P62" si="8">H62/2</f>
        <v>3078.5349999999999</v>
      </c>
      <c r="Q62" s="402" t="s">
        <v>2173</v>
      </c>
      <c r="R62" s="273" t="s">
        <v>2276</v>
      </c>
      <c r="S62" s="419" t="s">
        <v>2358</v>
      </c>
      <c r="T62" s="419"/>
      <c r="U62" s="763"/>
      <c r="W62" s="806"/>
    </row>
    <row r="63" spans="1:23" s="950" customFormat="1" ht="64.5" customHeight="1">
      <c r="A63" s="1559" t="s">
        <v>1136</v>
      </c>
      <c r="B63" s="1932" t="s">
        <v>2369</v>
      </c>
      <c r="C63" s="1044"/>
      <c r="D63" s="1044"/>
      <c r="E63" s="1929" t="s">
        <v>40</v>
      </c>
      <c r="F63" s="1930">
        <v>38098.67</v>
      </c>
      <c r="G63" s="1931">
        <v>0.39779708845479389</v>
      </c>
      <c r="H63" s="1917">
        <f>F63*G63</f>
        <v>15155.54</v>
      </c>
      <c r="I63" s="565"/>
      <c r="J63" s="543">
        <f>H63/4+3000+500+1387</f>
        <v>8675.8850000000002</v>
      </c>
      <c r="K63" s="543"/>
      <c r="L63" s="543"/>
      <c r="M63" s="543">
        <f>G63</f>
        <v>0.39779708845479389</v>
      </c>
      <c r="N63" s="543">
        <f>H63-J63</f>
        <v>6479.6550000000007</v>
      </c>
      <c r="O63" s="543"/>
      <c r="P63" s="540"/>
      <c r="Q63" s="316" t="s">
        <v>2451</v>
      </c>
      <c r="R63" s="273" t="s">
        <v>2355</v>
      </c>
      <c r="S63" s="419" t="s">
        <v>2465</v>
      </c>
      <c r="T63" s="419"/>
      <c r="U63" s="763"/>
      <c r="W63" s="806"/>
    </row>
    <row r="64" spans="1:23" s="950" customFormat="1" ht="31.5">
      <c r="A64" s="1559" t="s">
        <v>1137</v>
      </c>
      <c r="B64" s="1933" t="s">
        <v>2013</v>
      </c>
      <c r="C64" s="1044"/>
      <c r="D64" s="1044"/>
      <c r="E64" s="1929" t="s">
        <v>889</v>
      </c>
      <c r="F64" s="1930">
        <f>H64/G64</f>
        <v>1190.24</v>
      </c>
      <c r="G64" s="1931">
        <v>1</v>
      </c>
      <c r="H64" s="1917">
        <v>1190.24</v>
      </c>
      <c r="I64" s="565"/>
      <c r="J64" s="543">
        <f>H64/2</f>
        <v>595.12</v>
      </c>
      <c r="K64" s="543"/>
      <c r="L64" s="543"/>
      <c r="M64" s="543"/>
      <c r="N64" s="543"/>
      <c r="O64" s="543">
        <v>1</v>
      </c>
      <c r="P64" s="540">
        <f>H64/2</f>
        <v>595.12</v>
      </c>
      <c r="Q64" s="402" t="s">
        <v>2173</v>
      </c>
      <c r="R64" s="273" t="s">
        <v>2356</v>
      </c>
      <c r="S64" s="419" t="s">
        <v>2466</v>
      </c>
      <c r="T64" s="419"/>
      <c r="U64" s="763"/>
      <c r="W64" s="806"/>
    </row>
    <row r="65" spans="1:23" s="950" customFormat="1" ht="53.25" customHeight="1">
      <c r="A65" s="1559" t="s">
        <v>2006</v>
      </c>
      <c r="B65" s="1932" t="s">
        <v>2193</v>
      </c>
      <c r="C65" s="1044"/>
      <c r="D65" s="1044"/>
      <c r="E65" s="1929" t="s">
        <v>889</v>
      </c>
      <c r="F65" s="1930">
        <f t="shared" ref="F65" si="9">H65/G65</f>
        <v>6431.67</v>
      </c>
      <c r="G65" s="1931">
        <v>1</v>
      </c>
      <c r="H65" s="1917">
        <f>6431.67</f>
        <v>6431.67</v>
      </c>
      <c r="I65" s="565"/>
      <c r="J65" s="543">
        <f>H65/2</f>
        <v>3215.835</v>
      </c>
      <c r="K65" s="543"/>
      <c r="L65" s="543"/>
      <c r="M65" s="543"/>
      <c r="N65" s="543"/>
      <c r="O65" s="543">
        <v>1</v>
      </c>
      <c r="P65" s="540">
        <f>H65/2</f>
        <v>3215.835</v>
      </c>
      <c r="Q65" s="402" t="s">
        <v>2173</v>
      </c>
      <c r="R65" s="273" t="s">
        <v>2356</v>
      </c>
      <c r="S65" s="419" t="s">
        <v>2467</v>
      </c>
      <c r="T65" s="419"/>
      <c r="U65" s="763"/>
      <c r="W65" s="806"/>
    </row>
    <row r="66" spans="1:23" ht="19.5" customHeight="1">
      <c r="A66" s="1559"/>
      <c r="B66" s="1575" t="s">
        <v>179</v>
      </c>
      <c r="C66" s="1047"/>
      <c r="D66" s="1047"/>
      <c r="E66" s="1115"/>
      <c r="F66" s="551"/>
      <c r="G66" s="549"/>
      <c r="H66" s="830">
        <f>SUM(H62:H65)</f>
        <v>28934.520000000004</v>
      </c>
      <c r="I66" s="548"/>
      <c r="J66" s="549">
        <f>SUM(J62:J65)</f>
        <v>12486.84</v>
      </c>
      <c r="K66" s="549"/>
      <c r="L66" s="549">
        <f>SUM(L62:L65)</f>
        <v>3078.5349999999999</v>
      </c>
      <c r="M66" s="549"/>
      <c r="N66" s="549">
        <f>SUM(N62:N65)</f>
        <v>6479.6550000000007</v>
      </c>
      <c r="O66" s="549"/>
      <c r="P66" s="550">
        <f>SUM(P62:P65)</f>
        <v>6889.49</v>
      </c>
      <c r="Q66" s="470"/>
      <c r="R66" s="274"/>
      <c r="S66" s="422"/>
      <c r="T66" s="422"/>
      <c r="U66" s="766"/>
      <c r="V66" s="459"/>
    </row>
    <row r="67" spans="1:23" ht="19.5" customHeight="1">
      <c r="A67" s="1554" t="s">
        <v>180</v>
      </c>
      <c r="B67" s="1585" t="s">
        <v>926</v>
      </c>
      <c r="C67" s="1056"/>
      <c r="D67" s="1056"/>
      <c r="E67" s="1107"/>
      <c r="F67" s="546"/>
      <c r="G67" s="547"/>
      <c r="H67" s="832"/>
      <c r="I67" s="545"/>
      <c r="J67" s="547"/>
      <c r="K67" s="547"/>
      <c r="L67" s="547"/>
      <c r="M67" s="547"/>
      <c r="N67" s="547"/>
      <c r="O67" s="547"/>
      <c r="P67" s="558"/>
      <c r="Q67" s="472"/>
      <c r="R67" s="253"/>
      <c r="S67" s="417"/>
      <c r="T67" s="417"/>
      <c r="U67" s="768"/>
      <c r="V67" s="459"/>
    </row>
    <row r="68" spans="1:23" s="950" customFormat="1" ht="40.5" customHeight="1">
      <c r="A68" s="1559" t="s">
        <v>356</v>
      </c>
      <c r="B68" s="1934" t="s">
        <v>1117</v>
      </c>
      <c r="C68" s="1935"/>
      <c r="D68" s="1935"/>
      <c r="E68" s="872" t="s">
        <v>40</v>
      </c>
      <c r="F68" s="542">
        <f>H68</f>
        <v>12932</v>
      </c>
      <c r="G68" s="1931">
        <v>1</v>
      </c>
      <c r="H68" s="1917">
        <f>11875.57+1056.43</f>
        <v>12932</v>
      </c>
      <c r="I68" s="565"/>
      <c r="J68" s="543">
        <f>H68/2</f>
        <v>6466</v>
      </c>
      <c r="K68" s="543"/>
      <c r="L68" s="543"/>
      <c r="M68" s="543"/>
      <c r="N68" s="543">
        <f>H68/4</f>
        <v>3233</v>
      </c>
      <c r="O68" s="543">
        <f>G68</f>
        <v>1</v>
      </c>
      <c r="P68" s="540">
        <f>H68/4</f>
        <v>3233</v>
      </c>
      <c r="Q68" s="402" t="s">
        <v>2173</v>
      </c>
      <c r="R68" s="273" t="s">
        <v>2275</v>
      </c>
      <c r="S68" s="404" t="s">
        <v>2468</v>
      </c>
      <c r="T68" s="404"/>
      <c r="U68" s="763"/>
      <c r="W68" s="806"/>
    </row>
    <row r="69" spans="1:23" s="950" customFormat="1" ht="35.25" customHeight="1">
      <c r="A69" s="1559" t="s">
        <v>1193</v>
      </c>
      <c r="B69" s="1932" t="s">
        <v>2008</v>
      </c>
      <c r="C69" s="1920"/>
      <c r="D69" s="1920"/>
      <c r="E69" s="872" t="s">
        <v>40</v>
      </c>
      <c r="F69" s="542">
        <f>H69</f>
        <v>5060.5</v>
      </c>
      <c r="G69" s="543">
        <v>1</v>
      </c>
      <c r="H69" s="744">
        <v>5060.5</v>
      </c>
      <c r="I69" s="565"/>
      <c r="J69" s="543">
        <f t="shared" ref="J69" si="10">H69/2</f>
        <v>2530.25</v>
      </c>
      <c r="K69" s="543"/>
      <c r="L69" s="543"/>
      <c r="M69" s="543">
        <f t="shared" ref="M69" si="11">G69</f>
        <v>1</v>
      </c>
      <c r="N69" s="543">
        <f t="shared" ref="N69" si="12">H69/2</f>
        <v>2530.25</v>
      </c>
      <c r="O69" s="543"/>
      <c r="P69" s="540"/>
      <c r="Q69" s="402" t="s">
        <v>2173</v>
      </c>
      <c r="R69" s="273" t="s">
        <v>2275</v>
      </c>
      <c r="S69" s="404" t="s">
        <v>2469</v>
      </c>
      <c r="T69" s="404"/>
      <c r="U69" s="763"/>
      <c r="W69" s="806"/>
    </row>
    <row r="70" spans="1:23" s="950" customFormat="1" ht="39" customHeight="1">
      <c r="A70" s="1559" t="s">
        <v>507</v>
      </c>
      <c r="B70" s="1936" t="s">
        <v>2342</v>
      </c>
      <c r="C70" s="1935"/>
      <c r="D70" s="1935"/>
      <c r="E70" s="1589" t="s">
        <v>40</v>
      </c>
      <c r="F70" s="929">
        <f t="shared" ref="F70:F72" si="13">H70/G70</f>
        <v>4368.0510000000004</v>
      </c>
      <c r="G70" s="1937">
        <v>1</v>
      </c>
      <c r="H70" s="927">
        <v>4368.0510000000004</v>
      </c>
      <c r="I70" s="565"/>
      <c r="J70" s="744">
        <f>H70/2</f>
        <v>2184.0255000000002</v>
      </c>
      <c r="K70" s="543"/>
      <c r="L70" s="744"/>
      <c r="M70" s="543">
        <f t="shared" ref="M70" si="14">G70</f>
        <v>1</v>
      </c>
      <c r="N70" s="543">
        <f t="shared" ref="N70" si="15">H70/2</f>
        <v>2184.0255000000002</v>
      </c>
      <c r="O70" s="543"/>
      <c r="P70" s="744"/>
      <c r="Q70" s="402" t="s">
        <v>2173</v>
      </c>
      <c r="R70" s="273" t="s">
        <v>2334</v>
      </c>
      <c r="S70" s="404" t="s">
        <v>2470</v>
      </c>
      <c r="T70" s="404"/>
      <c r="U70" s="763"/>
      <c r="W70" s="806"/>
    </row>
    <row r="71" spans="1:23" s="950" customFormat="1" ht="47.25">
      <c r="A71" s="1559" t="s">
        <v>2343</v>
      </c>
      <c r="B71" s="1934" t="s">
        <v>1118</v>
      </c>
      <c r="C71" s="1935"/>
      <c r="D71" s="1935"/>
      <c r="E71" s="872" t="s">
        <v>40</v>
      </c>
      <c r="F71" s="1925">
        <f t="shared" si="13"/>
        <v>4278.92</v>
      </c>
      <c r="G71" s="927">
        <v>1</v>
      </c>
      <c r="H71" s="1927">
        <v>4278.92</v>
      </c>
      <c r="I71" s="565"/>
      <c r="J71" s="744">
        <f>H71/2</f>
        <v>2139.46</v>
      </c>
      <c r="K71" s="543"/>
      <c r="L71" s="744"/>
      <c r="M71" s="543"/>
      <c r="N71" s="744"/>
      <c r="O71" s="543">
        <v>1</v>
      </c>
      <c r="P71" s="744">
        <f>H71/2</f>
        <v>2139.46</v>
      </c>
      <c r="Q71" s="402" t="s">
        <v>2173</v>
      </c>
      <c r="R71" s="273" t="s">
        <v>2275</v>
      </c>
      <c r="S71" s="404" t="s">
        <v>2471</v>
      </c>
      <c r="T71" s="404"/>
      <c r="U71" s="763"/>
      <c r="W71" s="806"/>
    </row>
    <row r="72" spans="1:23" s="950" customFormat="1" ht="47.25">
      <c r="A72" s="1559" t="s">
        <v>2350</v>
      </c>
      <c r="B72" s="1934" t="s">
        <v>1119</v>
      </c>
      <c r="C72" s="1935"/>
      <c r="D72" s="1935"/>
      <c r="E72" s="872" t="s">
        <v>40</v>
      </c>
      <c r="F72" s="1925">
        <f t="shared" si="13"/>
        <v>3619.7</v>
      </c>
      <c r="G72" s="927">
        <v>1</v>
      </c>
      <c r="H72" s="1927">
        <v>3619.7</v>
      </c>
      <c r="I72" s="565"/>
      <c r="J72" s="744">
        <f>H72/2</f>
        <v>1809.85</v>
      </c>
      <c r="K72" s="543"/>
      <c r="L72" s="744"/>
      <c r="M72" s="543"/>
      <c r="N72" s="744"/>
      <c r="O72" s="543">
        <v>1</v>
      </c>
      <c r="P72" s="744">
        <f>H72/2</f>
        <v>1809.85</v>
      </c>
      <c r="Q72" s="402" t="s">
        <v>2173</v>
      </c>
      <c r="R72" s="273" t="s">
        <v>2275</v>
      </c>
      <c r="S72" s="404" t="s">
        <v>2472</v>
      </c>
      <c r="T72" s="404"/>
      <c r="U72" s="763"/>
      <c r="W72" s="806"/>
    </row>
    <row r="73" spans="1:23" ht="21" customHeight="1">
      <c r="A73" s="1559"/>
      <c r="B73" s="1575" t="s">
        <v>181</v>
      </c>
      <c r="C73" s="1047"/>
      <c r="D73" s="1047"/>
      <c r="E73" s="1115"/>
      <c r="F73" s="551"/>
      <c r="G73" s="572"/>
      <c r="H73" s="830">
        <f>SUM(H68:H72)</f>
        <v>30259.170999999998</v>
      </c>
      <c r="I73" s="548"/>
      <c r="J73" s="830">
        <f>SUM(J68:J72)</f>
        <v>15129.585499999999</v>
      </c>
      <c r="K73" s="549"/>
      <c r="L73" s="830">
        <f>SUM(L68:L72)</f>
        <v>0</v>
      </c>
      <c r="M73" s="549"/>
      <c r="N73" s="830">
        <f>SUM(N68:N72)</f>
        <v>7947.2754999999997</v>
      </c>
      <c r="O73" s="549"/>
      <c r="P73" s="830">
        <f>SUM(P68:P72)</f>
        <v>7182.3099999999995</v>
      </c>
      <c r="Q73" s="1632"/>
      <c r="R73" s="1633"/>
      <c r="S73" s="1634"/>
      <c r="T73" s="422"/>
      <c r="U73" s="766"/>
      <c r="V73" s="459"/>
    </row>
    <row r="74" spans="1:23" ht="15.75" customHeight="1">
      <c r="A74" s="1554" t="s">
        <v>1070</v>
      </c>
      <c r="B74" s="1585" t="s">
        <v>530</v>
      </c>
      <c r="C74" s="1056"/>
      <c r="D74" s="1056"/>
      <c r="E74" s="872"/>
      <c r="F74" s="563"/>
      <c r="G74" s="591"/>
      <c r="H74" s="739"/>
      <c r="I74" s="560"/>
      <c r="J74" s="561"/>
      <c r="K74" s="561"/>
      <c r="L74" s="561"/>
      <c r="M74" s="561"/>
      <c r="N74" s="561"/>
      <c r="O74" s="561"/>
      <c r="P74" s="562"/>
      <c r="Q74" s="474"/>
      <c r="R74" s="338"/>
      <c r="S74" s="413"/>
      <c r="T74" s="413"/>
      <c r="U74" s="770"/>
      <c r="V74" s="459"/>
    </row>
    <row r="75" spans="1:23" s="950" customFormat="1" ht="38.25" customHeight="1">
      <c r="A75" s="1938" t="s">
        <v>2017</v>
      </c>
      <c r="B75" s="1939" t="s">
        <v>2168</v>
      </c>
      <c r="C75" s="1940"/>
      <c r="D75" s="1940"/>
      <c r="E75" s="1941" t="s">
        <v>40</v>
      </c>
      <c r="F75" s="1942">
        <v>323.72000000000003</v>
      </c>
      <c r="G75" s="1943">
        <v>1</v>
      </c>
      <c r="H75" s="1944">
        <f t="shared" ref="H75:H79" si="16">F75*G75</f>
        <v>323.72000000000003</v>
      </c>
      <c r="I75" s="1945"/>
      <c r="J75" s="898"/>
      <c r="K75" s="898"/>
      <c r="L75" s="898">
        <f t="shared" ref="L75:L79" si="17">H75/2</f>
        <v>161.86000000000001</v>
      </c>
      <c r="M75" s="898"/>
      <c r="N75" s="898"/>
      <c r="O75" s="898">
        <f t="shared" ref="O75:O79" si="18">G75</f>
        <v>1</v>
      </c>
      <c r="P75" s="1946">
        <f t="shared" ref="P75:P79" si="19">H75/2</f>
        <v>161.86000000000001</v>
      </c>
      <c r="Q75" s="316" t="s">
        <v>1967</v>
      </c>
      <c r="R75" s="273" t="s">
        <v>2354</v>
      </c>
      <c r="S75" s="2416" t="s">
        <v>2473</v>
      </c>
      <c r="T75" s="407"/>
      <c r="U75" s="1947"/>
      <c r="W75" s="806"/>
    </row>
    <row r="76" spans="1:23" s="1948" customFormat="1" ht="36" customHeight="1">
      <c r="A76" s="1938" t="s">
        <v>2018</v>
      </c>
      <c r="B76" s="1939" t="s">
        <v>2159</v>
      </c>
      <c r="C76" s="1940"/>
      <c r="D76" s="1940"/>
      <c r="E76" s="1941" t="s">
        <v>40</v>
      </c>
      <c r="F76" s="814">
        <v>328.86</v>
      </c>
      <c r="G76" s="929">
        <v>52</v>
      </c>
      <c r="H76" s="1944">
        <f t="shared" si="16"/>
        <v>17100.72</v>
      </c>
      <c r="I76" s="1945"/>
      <c r="J76" s="543"/>
      <c r="K76" s="543"/>
      <c r="L76" s="898">
        <f t="shared" si="17"/>
        <v>8550.36</v>
      </c>
      <c r="M76" s="898"/>
      <c r="N76" s="898"/>
      <c r="O76" s="898">
        <f t="shared" si="18"/>
        <v>52</v>
      </c>
      <c r="P76" s="1946">
        <f t="shared" si="19"/>
        <v>8550.36</v>
      </c>
      <c r="Q76" s="316" t="s">
        <v>1967</v>
      </c>
      <c r="R76" s="273" t="s">
        <v>2354</v>
      </c>
      <c r="S76" s="2420"/>
      <c r="T76" s="404"/>
      <c r="U76" s="763"/>
      <c r="W76" s="1949"/>
    </row>
    <row r="77" spans="1:23" s="950" customFormat="1" ht="36.75" customHeight="1">
      <c r="A77" s="1938" t="s">
        <v>2039</v>
      </c>
      <c r="B77" s="1939" t="s">
        <v>2157</v>
      </c>
      <c r="C77" s="1940"/>
      <c r="D77" s="1940"/>
      <c r="E77" s="1941" t="s">
        <v>40</v>
      </c>
      <c r="F77" s="814">
        <v>342.78</v>
      </c>
      <c r="G77" s="929">
        <v>14</v>
      </c>
      <c r="H77" s="1944">
        <f>F77*G77</f>
        <v>4798.92</v>
      </c>
      <c r="I77" s="1945"/>
      <c r="J77" s="543"/>
      <c r="K77" s="543"/>
      <c r="L77" s="898">
        <f t="shared" si="17"/>
        <v>2399.46</v>
      </c>
      <c r="M77" s="898"/>
      <c r="N77" s="898"/>
      <c r="O77" s="898">
        <f t="shared" si="18"/>
        <v>14</v>
      </c>
      <c r="P77" s="1946">
        <f t="shared" si="19"/>
        <v>2399.46</v>
      </c>
      <c r="Q77" s="316" t="s">
        <v>1967</v>
      </c>
      <c r="R77" s="273" t="s">
        <v>2354</v>
      </c>
      <c r="S77" s="2420"/>
      <c r="T77" s="404"/>
      <c r="U77" s="763"/>
      <c r="W77" s="806"/>
    </row>
    <row r="78" spans="1:23" s="950" customFormat="1" ht="37.5" customHeight="1">
      <c r="A78" s="1938" t="s">
        <v>2040</v>
      </c>
      <c r="B78" s="1939" t="s">
        <v>2158</v>
      </c>
      <c r="C78" s="1940"/>
      <c r="D78" s="1940"/>
      <c r="E78" s="1941" t="s">
        <v>40</v>
      </c>
      <c r="F78" s="814">
        <v>371.03</v>
      </c>
      <c r="G78" s="929">
        <v>8</v>
      </c>
      <c r="H78" s="1944">
        <f t="shared" si="16"/>
        <v>2968.24</v>
      </c>
      <c r="I78" s="1945"/>
      <c r="J78" s="543"/>
      <c r="K78" s="543"/>
      <c r="L78" s="898">
        <f t="shared" si="17"/>
        <v>1484.12</v>
      </c>
      <c r="M78" s="898"/>
      <c r="N78" s="898"/>
      <c r="O78" s="898">
        <f t="shared" si="18"/>
        <v>8</v>
      </c>
      <c r="P78" s="1946">
        <f t="shared" si="19"/>
        <v>1484.12</v>
      </c>
      <c r="Q78" s="316" t="s">
        <v>1967</v>
      </c>
      <c r="R78" s="273" t="s">
        <v>2354</v>
      </c>
      <c r="S78" s="2420"/>
      <c r="T78" s="404"/>
      <c r="U78" s="763"/>
      <c r="W78" s="806"/>
    </row>
    <row r="79" spans="1:23" s="950" customFormat="1" ht="39.75" customHeight="1">
      <c r="A79" s="1938" t="s">
        <v>2167</v>
      </c>
      <c r="B79" s="1939" t="s">
        <v>2169</v>
      </c>
      <c r="C79" s="1940"/>
      <c r="D79" s="1940"/>
      <c r="E79" s="1941" t="s">
        <v>40</v>
      </c>
      <c r="F79" s="814">
        <v>398.85</v>
      </c>
      <c r="G79" s="929">
        <v>1</v>
      </c>
      <c r="H79" s="1944">
        <f t="shared" si="16"/>
        <v>398.85</v>
      </c>
      <c r="I79" s="1945"/>
      <c r="J79" s="543"/>
      <c r="K79" s="543"/>
      <c r="L79" s="898">
        <f t="shared" si="17"/>
        <v>199.42500000000001</v>
      </c>
      <c r="M79" s="898"/>
      <c r="N79" s="898"/>
      <c r="O79" s="898">
        <f t="shared" si="18"/>
        <v>1</v>
      </c>
      <c r="P79" s="1946">
        <f t="shared" si="19"/>
        <v>199.42500000000001</v>
      </c>
      <c r="Q79" s="316" t="s">
        <v>1967</v>
      </c>
      <c r="R79" s="273" t="s">
        <v>2354</v>
      </c>
      <c r="S79" s="2417"/>
      <c r="T79" s="404"/>
      <c r="U79" s="763"/>
      <c r="W79" s="806"/>
    </row>
    <row r="80" spans="1:23" ht="21" customHeight="1">
      <c r="A80" s="1559"/>
      <c r="B80" s="1575" t="s">
        <v>1069</v>
      </c>
      <c r="C80" s="1047"/>
      <c r="D80" s="1047"/>
      <c r="E80" s="1115"/>
      <c r="F80" s="551"/>
      <c r="G80" s="572"/>
      <c r="H80" s="830">
        <f>SUM(H75:H79)</f>
        <v>25590.449999999997</v>
      </c>
      <c r="I80" s="548"/>
      <c r="J80" s="549">
        <f>SUM(J75:J79)</f>
        <v>0</v>
      </c>
      <c r="K80" s="549"/>
      <c r="L80" s="549">
        <f>SUM(L75:L79)</f>
        <v>12795.224999999999</v>
      </c>
      <c r="M80" s="549"/>
      <c r="N80" s="549">
        <f>SUM(N75:N79)</f>
        <v>0</v>
      </c>
      <c r="O80" s="549"/>
      <c r="P80" s="550">
        <f>SUM(P75:P79)</f>
        <v>12795.224999999999</v>
      </c>
      <c r="Q80" s="470"/>
      <c r="R80" s="274"/>
      <c r="S80" s="422"/>
      <c r="T80" s="422"/>
      <c r="U80" s="766"/>
      <c r="V80" s="459"/>
    </row>
    <row r="81" spans="1:23" ht="20.25" customHeight="1">
      <c r="A81" s="1560"/>
      <c r="B81" s="1586" t="s">
        <v>182</v>
      </c>
      <c r="C81" s="1057"/>
      <c r="D81" s="1057"/>
      <c r="E81" s="1116"/>
      <c r="F81" s="595"/>
      <c r="G81" s="593"/>
      <c r="H81" s="738">
        <f>SUM(H80,H73,H66)</f>
        <v>84784.141000000003</v>
      </c>
      <c r="I81" s="592"/>
      <c r="J81" s="596">
        <f>SUM(J80,J73,J66)</f>
        <v>27616.425499999998</v>
      </c>
      <c r="K81" s="596"/>
      <c r="L81" s="596">
        <f>SUM(L80,L73,L66)</f>
        <v>15873.759999999998</v>
      </c>
      <c r="M81" s="596"/>
      <c r="N81" s="596">
        <f>SUM(N80,N73,N66)</f>
        <v>14426.9305</v>
      </c>
      <c r="O81" s="596"/>
      <c r="P81" s="594">
        <f>SUM(P80,P73,P66)</f>
        <v>26867.024999999994</v>
      </c>
      <c r="Q81" s="477"/>
      <c r="R81" s="278"/>
      <c r="S81" s="412"/>
      <c r="T81" s="412"/>
      <c r="U81" s="764"/>
      <c r="V81" s="459"/>
    </row>
    <row r="82" spans="1:23" ht="20.25" customHeight="1">
      <c r="A82" s="1565"/>
      <c r="B82" s="1587" t="s">
        <v>183</v>
      </c>
      <c r="C82" s="1058"/>
      <c r="D82" s="1058"/>
      <c r="E82" s="1117"/>
      <c r="F82" s="600"/>
      <c r="G82" s="598"/>
      <c r="H82" s="742">
        <f>H81+H45</f>
        <v>99725.127999999997</v>
      </c>
      <c r="I82" s="597"/>
      <c r="J82" s="601">
        <f>J81+J45</f>
        <v>27616.425499999998</v>
      </c>
      <c r="K82" s="601"/>
      <c r="L82" s="601">
        <f>L81+L45</f>
        <v>23344.253499999999</v>
      </c>
      <c r="M82" s="601"/>
      <c r="N82" s="601">
        <f>N81+N45</f>
        <v>14426.9305</v>
      </c>
      <c r="O82" s="601"/>
      <c r="P82" s="599">
        <f>P81+P45</f>
        <v>34337.518499999991</v>
      </c>
      <c r="Q82" s="478"/>
      <c r="R82" s="279"/>
      <c r="S82" s="415"/>
      <c r="T82" s="415"/>
      <c r="U82" s="773"/>
      <c r="V82" s="459"/>
    </row>
    <row r="83" spans="1:23" ht="26.25" customHeight="1">
      <c r="A83" s="1554" t="s">
        <v>10</v>
      </c>
      <c r="B83" s="1587" t="s">
        <v>750</v>
      </c>
      <c r="C83" s="1058"/>
      <c r="D83" s="1058"/>
      <c r="E83" s="1114"/>
      <c r="F83" s="613"/>
      <c r="G83" s="587"/>
      <c r="H83" s="744"/>
      <c r="I83" s="565"/>
      <c r="J83" s="543"/>
      <c r="K83" s="543"/>
      <c r="L83" s="543"/>
      <c r="M83" s="543"/>
      <c r="N83" s="543"/>
      <c r="O83" s="543"/>
      <c r="P83" s="540"/>
      <c r="Q83" s="402"/>
      <c r="R83" s="174"/>
      <c r="S83" s="404"/>
      <c r="T83" s="404"/>
      <c r="U83" s="763"/>
      <c r="V83" s="459"/>
    </row>
    <row r="84" spans="1:23" s="950" customFormat="1" ht="40.5" hidden="1" customHeight="1">
      <c r="A84" s="1559" t="s">
        <v>766</v>
      </c>
      <c r="B84" s="1932" t="s">
        <v>2178</v>
      </c>
      <c r="C84" s="1920"/>
      <c r="D84" s="1920"/>
      <c r="E84" s="1950" t="s">
        <v>1116</v>
      </c>
      <c r="F84" s="814"/>
      <c r="G84" s="927"/>
      <c r="H84" s="833"/>
      <c r="I84" s="565"/>
      <c r="J84" s="543">
        <f t="shared" ref="J84:J88" si="20">H84/2</f>
        <v>0</v>
      </c>
      <c r="K84" s="543"/>
      <c r="L84" s="543"/>
      <c r="M84" s="543"/>
      <c r="N84" s="543">
        <f t="shared" ref="N84:N88" si="21">H84/2</f>
        <v>0</v>
      </c>
      <c r="O84" s="543"/>
      <c r="P84" s="540"/>
      <c r="Q84" s="316" t="s">
        <v>1967</v>
      </c>
      <c r="R84" s="273" t="s">
        <v>2334</v>
      </c>
      <c r="S84" s="404" t="s">
        <v>2277</v>
      </c>
      <c r="T84" s="404"/>
      <c r="U84" s="763"/>
      <c r="W84" s="806"/>
    </row>
    <row r="85" spans="1:23" s="950" customFormat="1" ht="48.75" customHeight="1">
      <c r="A85" s="1559" t="s">
        <v>766</v>
      </c>
      <c r="B85" s="1933" t="s">
        <v>2014</v>
      </c>
      <c r="C85" s="1043"/>
      <c r="D85" s="1043"/>
      <c r="E85" s="1929" t="s">
        <v>1116</v>
      </c>
      <c r="F85" s="814">
        <f t="shared" ref="F85:F88" si="22">H85/G85</f>
        <v>330.96</v>
      </c>
      <c r="G85" s="927">
        <v>1</v>
      </c>
      <c r="H85" s="833">
        <v>330.96</v>
      </c>
      <c r="I85" s="565"/>
      <c r="J85" s="543">
        <f t="shared" si="20"/>
        <v>165.48</v>
      </c>
      <c r="K85" s="1951"/>
      <c r="L85" s="1951"/>
      <c r="M85" s="543">
        <f t="shared" ref="M85:M88" si="23">G85</f>
        <v>1</v>
      </c>
      <c r="N85" s="543">
        <f t="shared" si="21"/>
        <v>165.48</v>
      </c>
      <c r="O85" s="1951"/>
      <c r="P85" s="1952"/>
      <c r="Q85" s="316" t="s">
        <v>1967</v>
      </c>
      <c r="R85" s="273" t="s">
        <v>2357</v>
      </c>
      <c r="S85" s="1953" t="s">
        <v>2356</v>
      </c>
      <c r="T85" s="1954"/>
      <c r="U85" s="1955"/>
      <c r="W85" s="806"/>
    </row>
    <row r="86" spans="1:23" s="950" customFormat="1" ht="39.75" customHeight="1">
      <c r="A86" s="1559" t="s">
        <v>887</v>
      </c>
      <c r="B86" s="1571" t="s">
        <v>2010</v>
      </c>
      <c r="C86" s="1956"/>
      <c r="D86" s="1956"/>
      <c r="E86" s="1957" t="s">
        <v>762</v>
      </c>
      <c r="F86" s="1925">
        <f t="shared" si="22"/>
        <v>96.958083832335319</v>
      </c>
      <c r="G86" s="1808">
        <v>3.34</v>
      </c>
      <c r="H86" s="833">
        <v>323.83999999999997</v>
      </c>
      <c r="I86" s="565"/>
      <c r="J86" s="543">
        <f t="shared" si="20"/>
        <v>161.91999999999999</v>
      </c>
      <c r="K86" s="1951"/>
      <c r="L86" s="1951"/>
      <c r="M86" s="543">
        <f t="shared" si="23"/>
        <v>3.34</v>
      </c>
      <c r="N86" s="543">
        <f t="shared" si="21"/>
        <v>161.91999999999999</v>
      </c>
      <c r="O86" s="1951"/>
      <c r="P86" s="1952"/>
      <c r="Q86" s="316" t="s">
        <v>1967</v>
      </c>
      <c r="R86" s="347" t="s">
        <v>1194</v>
      </c>
      <c r="S86" s="1953" t="s">
        <v>2275</v>
      </c>
      <c r="T86" s="1954"/>
      <c r="U86" s="1955"/>
      <c r="W86" s="806"/>
    </row>
    <row r="87" spans="1:23" s="950" customFormat="1" ht="38.25" customHeight="1">
      <c r="A87" s="1559" t="s">
        <v>767</v>
      </c>
      <c r="B87" s="1571" t="s">
        <v>2011</v>
      </c>
      <c r="C87" s="1958"/>
      <c r="D87" s="1958"/>
      <c r="E87" s="1959" t="s">
        <v>762</v>
      </c>
      <c r="F87" s="1925">
        <f t="shared" si="22"/>
        <v>78.77481840193704</v>
      </c>
      <c r="G87" s="1808">
        <v>4.13</v>
      </c>
      <c r="H87" s="833">
        <v>325.33999999999997</v>
      </c>
      <c r="I87" s="1945"/>
      <c r="J87" s="543">
        <f t="shared" si="20"/>
        <v>162.66999999999999</v>
      </c>
      <c r="K87" s="1960"/>
      <c r="L87" s="1960"/>
      <c r="M87" s="543">
        <f t="shared" si="23"/>
        <v>4.13</v>
      </c>
      <c r="N87" s="543">
        <f t="shared" si="21"/>
        <v>162.66999999999999</v>
      </c>
      <c r="O87" s="1960"/>
      <c r="P87" s="1961"/>
      <c r="Q87" s="316" t="s">
        <v>1967</v>
      </c>
      <c r="R87" s="347" t="s">
        <v>1194</v>
      </c>
      <c r="S87" s="1962" t="s">
        <v>2474</v>
      </c>
      <c r="T87" s="1963"/>
      <c r="U87" s="1955"/>
      <c r="W87" s="806"/>
    </row>
    <row r="88" spans="1:23" s="950" customFormat="1" ht="37.5" customHeight="1">
      <c r="A88" s="1559" t="s">
        <v>768</v>
      </c>
      <c r="B88" s="1571" t="s">
        <v>2012</v>
      </c>
      <c r="C88" s="1958"/>
      <c r="D88" s="1958"/>
      <c r="E88" s="1964" t="s">
        <v>762</v>
      </c>
      <c r="F88" s="1925">
        <f t="shared" si="22"/>
        <v>87.096029547553101</v>
      </c>
      <c r="G88" s="1808">
        <v>2.1659999999999999</v>
      </c>
      <c r="H88" s="833">
        <v>188.65</v>
      </c>
      <c r="I88" s="1945"/>
      <c r="J88" s="543">
        <f t="shared" si="20"/>
        <v>94.325000000000003</v>
      </c>
      <c r="K88" s="1960"/>
      <c r="L88" s="1960"/>
      <c r="M88" s="898">
        <f t="shared" si="23"/>
        <v>2.1659999999999999</v>
      </c>
      <c r="N88" s="898">
        <f t="shared" si="21"/>
        <v>94.325000000000003</v>
      </c>
      <c r="O88" s="1960"/>
      <c r="P88" s="1961"/>
      <c r="Q88" s="316" t="s">
        <v>1967</v>
      </c>
      <c r="R88" s="347" t="s">
        <v>1194</v>
      </c>
      <c r="S88" s="1962" t="s">
        <v>2475</v>
      </c>
      <c r="T88" s="1963"/>
      <c r="U88" s="1955"/>
      <c r="W88" s="806"/>
    </row>
    <row r="89" spans="1:23" s="950" customFormat="1" ht="37.5" hidden="1" customHeight="1">
      <c r="A89" s="1918"/>
      <c r="B89" s="1965"/>
      <c r="C89" s="1966"/>
      <c r="D89" s="1966"/>
      <c r="E89" s="1964"/>
      <c r="F89" s="1925"/>
      <c r="G89" s="1808"/>
      <c r="H89" s="833"/>
      <c r="I89" s="1945"/>
      <c r="J89" s="543"/>
      <c r="K89" s="1960"/>
      <c r="L89" s="1960"/>
      <c r="M89" s="898"/>
      <c r="N89" s="898"/>
      <c r="O89" s="1960"/>
      <c r="P89" s="1961"/>
      <c r="Q89" s="316"/>
      <c r="R89" s="347"/>
      <c r="S89" s="1962"/>
      <c r="T89" s="1953"/>
      <c r="U89" s="1955"/>
      <c r="W89" s="806"/>
    </row>
    <row r="90" spans="1:23" s="950" customFormat="1" hidden="1">
      <c r="A90" s="1559"/>
      <c r="B90" s="1933"/>
      <c r="C90" s="1956"/>
      <c r="D90" s="1956"/>
      <c r="E90" s="1957"/>
      <c r="F90" s="1925"/>
      <c r="G90" s="1808"/>
      <c r="H90" s="833"/>
      <c r="I90" s="1945"/>
      <c r="J90" s="543"/>
      <c r="K90" s="1960"/>
      <c r="L90" s="1960"/>
      <c r="M90" s="898"/>
      <c r="N90" s="898"/>
      <c r="O90" s="1960"/>
      <c r="P90" s="1961"/>
      <c r="Q90" s="316"/>
      <c r="R90" s="347"/>
      <c r="S90" s="1962"/>
      <c r="T90" s="1967"/>
      <c r="U90" s="1968"/>
      <c r="W90" s="806"/>
    </row>
    <row r="91" spans="1:23" s="950" customFormat="1" ht="37.5" hidden="1" customHeight="1">
      <c r="A91" s="1559"/>
      <c r="B91" s="1969"/>
      <c r="C91" s="1956"/>
      <c r="D91" s="1956"/>
      <c r="E91" s="1957"/>
      <c r="F91" s="1925"/>
      <c r="G91" s="927"/>
      <c r="H91" s="833"/>
      <c r="I91" s="1945"/>
      <c r="J91" s="543"/>
      <c r="K91" s="1960"/>
      <c r="L91" s="1960"/>
      <c r="M91" s="898"/>
      <c r="N91" s="898"/>
      <c r="O91" s="1960"/>
      <c r="P91" s="1961"/>
      <c r="Q91" s="316"/>
      <c r="R91" s="347"/>
      <c r="S91" s="1962"/>
      <c r="T91" s="1967"/>
      <c r="U91" s="1968"/>
      <c r="W91" s="806"/>
    </row>
    <row r="92" spans="1:23" ht="27.75" customHeight="1" thickBot="1">
      <c r="A92" s="1907"/>
      <c r="B92" s="1837" t="s">
        <v>184</v>
      </c>
      <c r="C92" s="1832"/>
      <c r="D92" s="1832"/>
      <c r="E92" s="1833"/>
      <c r="F92" s="1834"/>
      <c r="G92" s="1835"/>
      <c r="H92" s="1836">
        <f>SUM(H84:H91)</f>
        <v>1168.79</v>
      </c>
      <c r="I92" s="1878"/>
      <c r="J92" s="1879">
        <f>SUM(J84:J91)</f>
        <v>584.39499999999998</v>
      </c>
      <c r="K92" s="1879"/>
      <c r="L92" s="1879">
        <f>SUM(L84:L91)</f>
        <v>0</v>
      </c>
      <c r="M92" s="1879"/>
      <c r="N92" s="1879">
        <f>SUM(N84:N91)</f>
        <v>584.39499999999998</v>
      </c>
      <c r="O92" s="1879"/>
      <c r="P92" s="1880">
        <f>SUM(P84:P91)</f>
        <v>0</v>
      </c>
      <c r="Q92" s="497"/>
      <c r="R92" s="456"/>
      <c r="S92" s="455"/>
      <c r="T92" s="456"/>
      <c r="U92" s="787"/>
    </row>
    <row r="93" spans="1:23" ht="27.75" customHeight="1" thickBot="1">
      <c r="A93" s="932" t="s">
        <v>203</v>
      </c>
      <c r="B93" s="300"/>
      <c r="C93" s="1059"/>
      <c r="D93" s="1026"/>
      <c r="E93" s="538"/>
      <c r="F93" s="855"/>
      <c r="G93" s="854"/>
      <c r="H93" s="604">
        <f>SUM(H92,H82)</f>
        <v>100893.91799999999</v>
      </c>
      <c r="I93" s="605"/>
      <c r="J93" s="606">
        <f>SUM(J92,J82)</f>
        <v>28200.820499999998</v>
      </c>
      <c r="K93" s="606"/>
      <c r="L93" s="606">
        <f>SUM(L92,L82)</f>
        <v>23344.253499999999</v>
      </c>
      <c r="M93" s="606"/>
      <c r="N93" s="606">
        <f>SUM(N92,N82)</f>
        <v>15011.325500000001</v>
      </c>
      <c r="O93" s="606"/>
      <c r="P93" s="604">
        <f>SUM(P92,P82)</f>
        <v>34337.518499999991</v>
      </c>
      <c r="Q93" s="479"/>
      <c r="R93" s="346"/>
      <c r="S93" s="280"/>
      <c r="T93" s="346"/>
      <c r="U93" s="774"/>
    </row>
    <row r="94" spans="1:23" ht="25.5" customHeight="1">
      <c r="A94" s="2408" t="s">
        <v>185</v>
      </c>
      <c r="B94" s="2409"/>
      <c r="C94" s="1060"/>
      <c r="D94" s="1027"/>
      <c r="E94" s="1545"/>
      <c r="F94" s="607"/>
      <c r="G94" s="608"/>
      <c r="H94" s="609"/>
      <c r="I94" s="610"/>
      <c r="J94" s="611"/>
      <c r="K94" s="611"/>
      <c r="L94" s="611"/>
      <c r="M94" s="611"/>
      <c r="N94" s="611"/>
      <c r="O94" s="611"/>
      <c r="P94" s="612"/>
      <c r="Q94" s="480"/>
      <c r="R94" s="337"/>
      <c r="S94" s="428"/>
      <c r="T94" s="428"/>
      <c r="U94" s="775"/>
    </row>
    <row r="95" spans="1:23" ht="21" customHeight="1">
      <c r="A95" s="356" t="s">
        <v>13</v>
      </c>
      <c r="B95" s="299" t="s">
        <v>576</v>
      </c>
      <c r="C95" s="1058"/>
      <c r="D95" s="875"/>
      <c r="E95" s="1546"/>
      <c r="F95" s="567"/>
      <c r="G95" s="602"/>
      <c r="H95" s="589"/>
      <c r="I95" s="613"/>
      <c r="J95" s="568"/>
      <c r="K95" s="568"/>
      <c r="L95" s="568"/>
      <c r="M95" s="568"/>
      <c r="N95" s="568"/>
      <c r="O95" s="568"/>
      <c r="P95" s="589"/>
      <c r="Q95" s="316"/>
      <c r="R95" s="173"/>
      <c r="S95" s="252"/>
      <c r="T95" s="252"/>
      <c r="U95" s="763"/>
    </row>
    <row r="96" spans="1:23" ht="21" customHeight="1">
      <c r="A96" s="350" t="s">
        <v>14</v>
      </c>
      <c r="B96" s="298" t="s">
        <v>216</v>
      </c>
      <c r="C96" s="1041"/>
      <c r="D96" s="1023"/>
      <c r="E96" s="1546"/>
      <c r="F96" s="567"/>
      <c r="G96" s="602"/>
      <c r="H96" s="589"/>
      <c r="I96" s="613"/>
      <c r="J96" s="568"/>
      <c r="K96" s="568"/>
      <c r="L96" s="568"/>
      <c r="M96" s="568"/>
      <c r="N96" s="568"/>
      <c r="O96" s="568"/>
      <c r="P96" s="589"/>
      <c r="Q96" s="316"/>
      <c r="R96" s="173"/>
      <c r="S96" s="252"/>
      <c r="T96" s="252"/>
      <c r="U96" s="763"/>
    </row>
    <row r="97" spans="1:23" s="950" customFormat="1" ht="56.25" customHeight="1">
      <c r="A97" s="292" t="s">
        <v>2099</v>
      </c>
      <c r="B97" s="301" t="s">
        <v>2442</v>
      </c>
      <c r="C97" s="1061"/>
      <c r="D97" s="1028"/>
      <c r="E97" s="1546" t="s">
        <v>889</v>
      </c>
      <c r="F97" s="567">
        <v>12.1</v>
      </c>
      <c r="G97" s="568">
        <v>100</v>
      </c>
      <c r="H97" s="540">
        <f>F97*G97</f>
        <v>1210</v>
      </c>
      <c r="I97" s="1970"/>
      <c r="J97" s="622"/>
      <c r="K97" s="622">
        <f>G97</f>
        <v>100</v>
      </c>
      <c r="L97" s="622">
        <f>H97</f>
        <v>1210</v>
      </c>
      <c r="M97" s="622"/>
      <c r="N97" s="622"/>
      <c r="O97" s="622"/>
      <c r="P97" s="1810"/>
      <c r="Q97" s="316" t="s">
        <v>2375</v>
      </c>
      <c r="R97" s="347" t="s">
        <v>1194</v>
      </c>
      <c r="S97" s="252" t="s">
        <v>2274</v>
      </c>
      <c r="T97" s="252"/>
      <c r="U97" s="763"/>
      <c r="W97" s="806"/>
    </row>
    <row r="98" spans="1:23" ht="16.5" customHeight="1">
      <c r="A98" s="356"/>
      <c r="B98" s="298" t="s">
        <v>217</v>
      </c>
      <c r="C98" s="1041"/>
      <c r="D98" s="1023"/>
      <c r="E98" s="882"/>
      <c r="F98" s="617"/>
      <c r="G98" s="618"/>
      <c r="H98" s="619">
        <f>SUM(H97:H97)</f>
        <v>1210</v>
      </c>
      <c r="I98" s="576"/>
      <c r="J98" s="577">
        <f>SUM(J97:J97)</f>
        <v>0</v>
      </c>
      <c r="K98" s="577"/>
      <c r="L98" s="577">
        <f>SUM(L97:L97)</f>
        <v>1210</v>
      </c>
      <c r="M98" s="577"/>
      <c r="N98" s="577">
        <f>SUM(N97:N97)</f>
        <v>0</v>
      </c>
      <c r="O98" s="577"/>
      <c r="P98" s="575">
        <f>SUM(P97:P97)</f>
        <v>0</v>
      </c>
      <c r="Q98" s="468"/>
      <c r="R98" s="272"/>
      <c r="S98" s="424"/>
      <c r="T98" s="424"/>
      <c r="U98" s="764"/>
    </row>
    <row r="99" spans="1:23" ht="51" hidden="1" customHeight="1">
      <c r="A99" s="350" t="s">
        <v>218</v>
      </c>
      <c r="B99" s="298" t="s">
        <v>219</v>
      </c>
      <c r="C99" s="1041"/>
      <c r="D99" s="1023"/>
      <c r="E99" s="1546"/>
      <c r="F99" s="567"/>
      <c r="G99" s="602"/>
      <c r="H99" s="589"/>
      <c r="I99" s="613"/>
      <c r="J99" s="568"/>
      <c r="K99" s="568"/>
      <c r="L99" s="568"/>
      <c r="M99" s="568"/>
      <c r="N99" s="568"/>
      <c r="O99" s="568"/>
      <c r="P99" s="589"/>
      <c r="Q99" s="316"/>
      <c r="R99" s="173"/>
      <c r="S99" s="252"/>
      <c r="T99" s="252"/>
      <c r="U99" s="763"/>
    </row>
    <row r="100" spans="1:23" ht="51" hidden="1" customHeight="1">
      <c r="A100" s="292"/>
      <c r="B100" s="245"/>
      <c r="C100" s="1053"/>
      <c r="D100" s="1024"/>
      <c r="E100" s="1546"/>
      <c r="F100" s="567"/>
      <c r="G100" s="602"/>
      <c r="H100" s="589"/>
      <c r="I100" s="613"/>
      <c r="J100" s="568"/>
      <c r="K100" s="568"/>
      <c r="L100" s="568"/>
      <c r="M100" s="568"/>
      <c r="N100" s="568"/>
      <c r="O100" s="568"/>
      <c r="P100" s="589"/>
      <c r="Q100" s="316"/>
      <c r="R100" s="173"/>
      <c r="S100" s="252"/>
      <c r="T100" s="252"/>
      <c r="U100" s="763"/>
    </row>
    <row r="101" spans="1:23" ht="17.25" hidden="1" customHeight="1">
      <c r="A101" s="356"/>
      <c r="B101" s="298" t="s">
        <v>220</v>
      </c>
      <c r="C101" s="1041"/>
      <c r="D101" s="1023"/>
      <c r="E101" s="882"/>
      <c r="F101" s="620"/>
      <c r="G101" s="621"/>
      <c r="H101" s="575">
        <f>SUM(H100)</f>
        <v>0</v>
      </c>
      <c r="I101" s="576"/>
      <c r="J101" s="577"/>
      <c r="K101" s="577"/>
      <c r="L101" s="577"/>
      <c r="M101" s="577"/>
      <c r="N101" s="577"/>
      <c r="O101" s="577"/>
      <c r="P101" s="575"/>
      <c r="Q101" s="468"/>
      <c r="R101" s="272"/>
      <c r="S101" s="424"/>
      <c r="T101" s="424"/>
      <c r="U101" s="764"/>
    </row>
    <row r="102" spans="1:23" ht="21" customHeight="1">
      <c r="A102" s="350" t="s">
        <v>221</v>
      </c>
      <c r="B102" s="298" t="s">
        <v>222</v>
      </c>
      <c r="C102" s="1041"/>
      <c r="D102" s="1023"/>
      <c r="E102" s="1546"/>
      <c r="F102" s="567"/>
      <c r="G102" s="602"/>
      <c r="H102" s="589"/>
      <c r="I102" s="613"/>
      <c r="J102" s="568"/>
      <c r="K102" s="568"/>
      <c r="L102" s="568"/>
      <c r="M102" s="568"/>
      <c r="N102" s="568"/>
      <c r="O102" s="568"/>
      <c r="P102" s="589"/>
      <c r="Q102" s="316"/>
      <c r="R102" s="173"/>
      <c r="S102" s="252"/>
      <c r="T102" s="252"/>
      <c r="U102" s="763"/>
    </row>
    <row r="103" spans="1:23" s="950" customFormat="1" ht="33" customHeight="1">
      <c r="A103" s="292" t="s">
        <v>1195</v>
      </c>
      <c r="B103" s="1971" t="s">
        <v>2054</v>
      </c>
      <c r="C103" s="1920"/>
      <c r="D103" s="1921"/>
      <c r="E103" s="1022" t="s">
        <v>889</v>
      </c>
      <c r="F103" s="922">
        <v>0.45</v>
      </c>
      <c r="G103" s="923">
        <v>216</v>
      </c>
      <c r="H103" s="924">
        <f>F103*G103</f>
        <v>97.2</v>
      </c>
      <c r="I103" s="613"/>
      <c r="J103" s="568"/>
      <c r="K103" s="622">
        <f t="shared" ref="K103:K104" si="24">G103</f>
        <v>216</v>
      </c>
      <c r="L103" s="622">
        <f t="shared" ref="L103:L104" si="25">H103</f>
        <v>97.2</v>
      </c>
      <c r="M103" s="568"/>
      <c r="N103" s="568"/>
      <c r="O103" s="568"/>
      <c r="P103" s="589"/>
      <c r="Q103" s="316" t="s">
        <v>2375</v>
      </c>
      <c r="R103" s="273" t="s">
        <v>2359</v>
      </c>
      <c r="S103" s="252" t="s">
        <v>2361</v>
      </c>
      <c r="T103" s="252"/>
      <c r="U103" s="763"/>
      <c r="W103" s="806"/>
    </row>
    <row r="104" spans="1:23" s="1913" customFormat="1" ht="34.5" customHeight="1">
      <c r="A104" s="292" t="s">
        <v>1196</v>
      </c>
      <c r="B104" s="1974" t="s">
        <v>2055</v>
      </c>
      <c r="C104" s="1972"/>
      <c r="D104" s="1973"/>
      <c r="E104" s="1022" t="s">
        <v>889</v>
      </c>
      <c r="F104" s="922">
        <v>4.5</v>
      </c>
      <c r="G104" s="925">
        <v>60</v>
      </c>
      <c r="H104" s="924">
        <f t="shared" ref="H104" si="26">F104*G104</f>
        <v>270</v>
      </c>
      <c r="I104" s="613"/>
      <c r="J104" s="568"/>
      <c r="K104" s="622">
        <f t="shared" si="24"/>
        <v>60</v>
      </c>
      <c r="L104" s="622">
        <f t="shared" si="25"/>
        <v>270</v>
      </c>
      <c r="M104" s="568"/>
      <c r="N104" s="568"/>
      <c r="O104" s="568"/>
      <c r="P104" s="589"/>
      <c r="Q104" s="316" t="s">
        <v>2375</v>
      </c>
      <c r="R104" s="1975" t="s">
        <v>2359</v>
      </c>
      <c r="S104" s="2010" t="s">
        <v>2476</v>
      </c>
      <c r="T104" s="1911"/>
      <c r="U104" s="1912"/>
      <c r="W104" s="1914"/>
    </row>
    <row r="105" spans="1:23" ht="24.75" customHeight="1">
      <c r="A105" s="356"/>
      <c r="B105" s="298" t="s">
        <v>223</v>
      </c>
      <c r="C105" s="1041"/>
      <c r="D105" s="1023"/>
      <c r="E105" s="882"/>
      <c r="F105" s="620"/>
      <c r="G105" s="577"/>
      <c r="H105" s="623">
        <f>SUM(H103:H104)</f>
        <v>367.2</v>
      </c>
      <c r="I105" s="576"/>
      <c r="J105" s="577">
        <f>SUM(J103:J104)</f>
        <v>0</v>
      </c>
      <c r="K105" s="577"/>
      <c r="L105" s="577">
        <f>SUM(L103:L104)</f>
        <v>367.2</v>
      </c>
      <c r="M105" s="577"/>
      <c r="N105" s="577">
        <f>SUM(N103:N104)</f>
        <v>0</v>
      </c>
      <c r="O105" s="577"/>
      <c r="P105" s="575">
        <f>SUM(P103:P104)</f>
        <v>0</v>
      </c>
      <c r="Q105" s="468"/>
      <c r="R105" s="272"/>
      <c r="S105" s="424"/>
      <c r="T105" s="424"/>
      <c r="U105" s="764"/>
    </row>
    <row r="106" spans="1:23" ht="39" customHeight="1">
      <c r="A106" s="350" t="s">
        <v>1049</v>
      </c>
      <c r="B106" s="298" t="s">
        <v>577</v>
      </c>
      <c r="C106" s="1041"/>
      <c r="D106" s="1023"/>
      <c r="E106" s="861"/>
      <c r="F106" s="624"/>
      <c r="G106" s="625"/>
      <c r="H106" s="626"/>
      <c r="I106" s="627"/>
      <c r="J106" s="628"/>
      <c r="K106" s="628"/>
      <c r="L106" s="628"/>
      <c r="M106" s="628"/>
      <c r="N106" s="628"/>
      <c r="O106" s="628"/>
      <c r="P106" s="626"/>
      <c r="Q106" s="482"/>
      <c r="R106" s="281"/>
      <c r="S106" s="429"/>
      <c r="T106" s="429"/>
      <c r="U106" s="776"/>
    </row>
    <row r="107" spans="1:23" s="950" customFormat="1" ht="62.25" customHeight="1">
      <c r="A107" s="292" t="s">
        <v>1050</v>
      </c>
      <c r="B107" s="1971" t="s">
        <v>2056</v>
      </c>
      <c r="C107" s="1920"/>
      <c r="D107" s="1921"/>
      <c r="E107" s="1022" t="s">
        <v>889</v>
      </c>
      <c r="F107" s="928">
        <v>1.1000000000000001</v>
      </c>
      <c r="G107" s="927">
        <v>1400</v>
      </c>
      <c r="H107" s="926">
        <f>F107*G107</f>
        <v>1540.0000000000002</v>
      </c>
      <c r="I107" s="542"/>
      <c r="J107" s="543"/>
      <c r="K107" s="543"/>
      <c r="L107" s="543">
        <f t="shared" ref="L107:L110" si="27">H107/2</f>
        <v>770.00000000000011</v>
      </c>
      <c r="M107" s="543">
        <f>G107</f>
        <v>1400</v>
      </c>
      <c r="N107" s="543">
        <f>H107/2</f>
        <v>770.00000000000011</v>
      </c>
      <c r="O107" s="543"/>
      <c r="P107" s="540"/>
      <c r="Q107" s="316" t="s">
        <v>2376</v>
      </c>
      <c r="R107" s="174" t="s">
        <v>2360</v>
      </c>
      <c r="S107" s="2416" t="s">
        <v>2477</v>
      </c>
      <c r="T107" s="174"/>
      <c r="U107" s="763"/>
      <c r="W107" s="806"/>
    </row>
    <row r="108" spans="1:23" s="950" customFormat="1" ht="31.5">
      <c r="A108" s="292" t="s">
        <v>1051</v>
      </c>
      <c r="B108" s="1971" t="s">
        <v>2057</v>
      </c>
      <c r="C108" s="1920"/>
      <c r="D108" s="1921"/>
      <c r="E108" s="1022" t="s">
        <v>889</v>
      </c>
      <c r="F108" s="928">
        <v>1.6</v>
      </c>
      <c r="G108" s="927">
        <v>600</v>
      </c>
      <c r="H108" s="926">
        <f t="shared" ref="H108:H116" si="28">F108*G108</f>
        <v>960</v>
      </c>
      <c r="I108" s="713"/>
      <c r="J108" s="543"/>
      <c r="K108" s="543"/>
      <c r="L108" s="543">
        <f t="shared" si="27"/>
        <v>480</v>
      </c>
      <c r="M108" s="543">
        <f t="shared" ref="M108:M116" si="29">G108</f>
        <v>600</v>
      </c>
      <c r="N108" s="543">
        <f t="shared" ref="N108:N116" si="30">H108/2</f>
        <v>480</v>
      </c>
      <c r="O108" s="543"/>
      <c r="P108" s="540"/>
      <c r="Q108" s="316" t="s">
        <v>2321</v>
      </c>
      <c r="R108" s="1924" t="s">
        <v>2360</v>
      </c>
      <c r="S108" s="2417"/>
      <c r="T108" s="419"/>
      <c r="U108" s="763"/>
      <c r="W108" s="806"/>
    </row>
    <row r="109" spans="1:23" s="950" customFormat="1" ht="36" customHeight="1">
      <c r="A109" s="292" t="s">
        <v>1089</v>
      </c>
      <c r="B109" s="1971" t="s">
        <v>2096</v>
      </c>
      <c r="C109" s="1920"/>
      <c r="D109" s="1921"/>
      <c r="E109" s="1022" t="s">
        <v>889</v>
      </c>
      <c r="F109" s="928">
        <f>1.47/1.2</f>
        <v>1.2250000000000001</v>
      </c>
      <c r="G109" s="927">
        <v>120</v>
      </c>
      <c r="H109" s="926">
        <f>F109*G109</f>
        <v>147</v>
      </c>
      <c r="I109" s="946"/>
      <c r="J109" s="543"/>
      <c r="K109" s="543"/>
      <c r="L109" s="543">
        <f t="shared" si="27"/>
        <v>73.5</v>
      </c>
      <c r="M109" s="543">
        <f t="shared" si="29"/>
        <v>120</v>
      </c>
      <c r="N109" s="543">
        <f t="shared" si="30"/>
        <v>73.5</v>
      </c>
      <c r="O109" s="543"/>
      <c r="P109" s="540"/>
      <c r="Q109" s="316" t="s">
        <v>2321</v>
      </c>
      <c r="R109" s="1924" t="s">
        <v>2360</v>
      </c>
      <c r="S109" s="419" t="s">
        <v>2478</v>
      </c>
      <c r="T109" s="419"/>
      <c r="U109" s="763"/>
      <c r="W109" s="806"/>
    </row>
    <row r="110" spans="1:23" s="950" customFormat="1" ht="36" customHeight="1">
      <c r="A110" s="292" t="s">
        <v>1090</v>
      </c>
      <c r="B110" s="1971" t="s">
        <v>2097</v>
      </c>
      <c r="C110" s="1920"/>
      <c r="D110" s="1921"/>
      <c r="E110" s="1022" t="s">
        <v>889</v>
      </c>
      <c r="F110" s="928">
        <v>1.9004524886877827</v>
      </c>
      <c r="G110" s="927">
        <v>447</v>
      </c>
      <c r="H110" s="926">
        <f>F110*G110</f>
        <v>849.50226244343889</v>
      </c>
      <c r="I110" s="946"/>
      <c r="J110" s="543"/>
      <c r="K110" s="543"/>
      <c r="L110" s="543">
        <f t="shared" si="27"/>
        <v>424.75113122171945</v>
      </c>
      <c r="M110" s="543">
        <f t="shared" si="29"/>
        <v>447</v>
      </c>
      <c r="N110" s="543">
        <f t="shared" si="30"/>
        <v>424.75113122171945</v>
      </c>
      <c r="O110" s="543"/>
      <c r="P110" s="540"/>
      <c r="Q110" s="316" t="s">
        <v>2321</v>
      </c>
      <c r="R110" s="1924" t="s">
        <v>2360</v>
      </c>
      <c r="S110" s="419" t="s">
        <v>2479</v>
      </c>
      <c r="T110" s="419"/>
      <c r="U110" s="763"/>
      <c r="W110" s="806"/>
    </row>
    <row r="111" spans="1:23" s="950" customFormat="1" ht="48" customHeight="1">
      <c r="A111" s="292" t="s">
        <v>1091</v>
      </c>
      <c r="B111" s="1971" t="s">
        <v>2445</v>
      </c>
      <c r="C111" s="1920"/>
      <c r="D111" s="1921"/>
      <c r="E111" s="1022" t="s">
        <v>889</v>
      </c>
      <c r="F111" s="928">
        <v>0.31</v>
      </c>
      <c r="G111" s="927">
        <v>19000</v>
      </c>
      <c r="H111" s="926">
        <f>F111*G111</f>
        <v>5890</v>
      </c>
      <c r="I111" s="946"/>
      <c r="J111" s="543"/>
      <c r="K111" s="543"/>
      <c r="L111" s="543">
        <f>H111/2</f>
        <v>2945</v>
      </c>
      <c r="M111" s="543">
        <f t="shared" si="29"/>
        <v>19000</v>
      </c>
      <c r="N111" s="543">
        <f t="shared" si="30"/>
        <v>2945</v>
      </c>
      <c r="O111" s="543"/>
      <c r="P111" s="540"/>
      <c r="Q111" s="316" t="s">
        <v>2321</v>
      </c>
      <c r="R111" s="1924" t="s">
        <v>2360</v>
      </c>
      <c r="S111" s="2055" t="s">
        <v>2273</v>
      </c>
      <c r="T111" s="419"/>
      <c r="U111" s="763"/>
      <c r="W111" s="806"/>
    </row>
    <row r="112" spans="1:23" s="950" customFormat="1" ht="51.75" customHeight="1">
      <c r="A112" s="292" t="s">
        <v>2061</v>
      </c>
      <c r="B112" s="1971" t="s">
        <v>2058</v>
      </c>
      <c r="C112" s="1920"/>
      <c r="D112" s="1921"/>
      <c r="E112" s="1022" t="s">
        <v>889</v>
      </c>
      <c r="F112" s="928">
        <v>1.3</v>
      </c>
      <c r="G112" s="927">
        <v>2400</v>
      </c>
      <c r="H112" s="926">
        <f t="shared" si="28"/>
        <v>3120</v>
      </c>
      <c r="I112" s="541"/>
      <c r="J112" s="543"/>
      <c r="K112" s="543"/>
      <c r="L112" s="543">
        <f>H112/2</f>
        <v>1560</v>
      </c>
      <c r="M112" s="543">
        <f t="shared" si="29"/>
        <v>2400</v>
      </c>
      <c r="N112" s="543">
        <f t="shared" si="30"/>
        <v>1560</v>
      </c>
      <c r="O112" s="543"/>
      <c r="P112" s="540"/>
      <c r="Q112" s="316" t="s">
        <v>2321</v>
      </c>
      <c r="R112" s="174" t="s">
        <v>2360</v>
      </c>
      <c r="S112" s="2421" t="s">
        <v>2272</v>
      </c>
      <c r="T112" s="174"/>
      <c r="U112" s="763"/>
      <c r="W112" s="806"/>
    </row>
    <row r="113" spans="1:23" s="950" customFormat="1" ht="45" customHeight="1">
      <c r="A113" s="292" t="s">
        <v>2062</v>
      </c>
      <c r="B113" s="1971" t="s">
        <v>2059</v>
      </c>
      <c r="C113" s="1920"/>
      <c r="D113" s="1921"/>
      <c r="E113" s="1022" t="s">
        <v>889</v>
      </c>
      <c r="F113" s="928">
        <v>2.8</v>
      </c>
      <c r="G113" s="927">
        <v>140</v>
      </c>
      <c r="H113" s="926">
        <f t="shared" si="28"/>
        <v>392</v>
      </c>
      <c r="I113" s="542"/>
      <c r="J113" s="543"/>
      <c r="K113" s="543"/>
      <c r="L113" s="543">
        <f t="shared" ref="L113:L116" si="31">H113/2</f>
        <v>196</v>
      </c>
      <c r="M113" s="543">
        <f t="shared" si="29"/>
        <v>140</v>
      </c>
      <c r="N113" s="543">
        <f t="shared" si="30"/>
        <v>196</v>
      </c>
      <c r="O113" s="543"/>
      <c r="P113" s="540"/>
      <c r="Q113" s="316" t="s">
        <v>2321</v>
      </c>
      <c r="R113" s="174" t="s">
        <v>2360</v>
      </c>
      <c r="S113" s="2417"/>
      <c r="T113" s="174"/>
      <c r="U113" s="763"/>
      <c r="W113" s="806"/>
    </row>
    <row r="114" spans="1:23" s="950" customFormat="1" ht="31.5">
      <c r="A114" s="292" t="s">
        <v>2098</v>
      </c>
      <c r="B114" s="245" t="s">
        <v>2452</v>
      </c>
      <c r="C114" s="1053"/>
      <c r="D114" s="1024"/>
      <c r="E114" s="1022" t="s">
        <v>889</v>
      </c>
      <c r="F114" s="928">
        <v>10.199999999999999</v>
      </c>
      <c r="G114" s="927">
        <v>5</v>
      </c>
      <c r="H114" s="926">
        <f t="shared" si="28"/>
        <v>51</v>
      </c>
      <c r="I114" s="542"/>
      <c r="J114" s="543"/>
      <c r="K114" s="543"/>
      <c r="L114" s="543">
        <f t="shared" si="31"/>
        <v>25.5</v>
      </c>
      <c r="M114" s="543">
        <f t="shared" si="29"/>
        <v>5</v>
      </c>
      <c r="N114" s="543">
        <f t="shared" si="30"/>
        <v>25.5</v>
      </c>
      <c r="O114" s="543"/>
      <c r="P114" s="540"/>
      <c r="Q114" s="316" t="s">
        <v>2321</v>
      </c>
      <c r="R114" s="174" t="s">
        <v>2360</v>
      </c>
      <c r="S114" s="174" t="s">
        <v>2480</v>
      </c>
      <c r="T114" s="419"/>
      <c r="U114" s="763"/>
      <c r="W114" s="806"/>
    </row>
    <row r="115" spans="1:23" s="950" customFormat="1" ht="31.5">
      <c r="A115" s="292" t="s">
        <v>2100</v>
      </c>
      <c r="B115" s="1971" t="s">
        <v>2060</v>
      </c>
      <c r="C115" s="1920"/>
      <c r="D115" s="1921"/>
      <c r="E115" s="1022" t="s">
        <v>889</v>
      </c>
      <c r="F115" s="1809">
        <v>20.5</v>
      </c>
      <c r="G115" s="929">
        <v>15</v>
      </c>
      <c r="H115" s="926">
        <f t="shared" si="28"/>
        <v>307.5</v>
      </c>
      <c r="I115" s="542"/>
      <c r="J115" s="543"/>
      <c r="K115" s="543"/>
      <c r="L115" s="543">
        <f t="shared" si="31"/>
        <v>153.75</v>
      </c>
      <c r="M115" s="543">
        <f t="shared" si="29"/>
        <v>15</v>
      </c>
      <c r="N115" s="543">
        <f t="shared" si="30"/>
        <v>153.75</v>
      </c>
      <c r="O115" s="543"/>
      <c r="P115" s="540"/>
      <c r="Q115" s="316" t="s">
        <v>2321</v>
      </c>
      <c r="R115" s="174" t="s">
        <v>2360</v>
      </c>
      <c r="S115" s="2421" t="s">
        <v>2272</v>
      </c>
      <c r="T115" s="419"/>
      <c r="U115" s="763"/>
      <c r="W115" s="806"/>
    </row>
    <row r="116" spans="1:23" s="950" customFormat="1" ht="47.25">
      <c r="A116" s="292" t="s">
        <v>2374</v>
      </c>
      <c r="B116" s="1971" t="s">
        <v>2446</v>
      </c>
      <c r="C116" s="1920"/>
      <c r="D116" s="1921"/>
      <c r="E116" s="1022" t="s">
        <v>889</v>
      </c>
      <c r="F116" s="1809">
        <v>2.8</v>
      </c>
      <c r="G116" s="929">
        <v>15</v>
      </c>
      <c r="H116" s="926">
        <f t="shared" si="28"/>
        <v>42</v>
      </c>
      <c r="I116" s="2011"/>
      <c r="J116" s="543"/>
      <c r="K116" s="543"/>
      <c r="L116" s="543">
        <f t="shared" si="31"/>
        <v>21</v>
      </c>
      <c r="M116" s="543">
        <f t="shared" si="29"/>
        <v>15</v>
      </c>
      <c r="N116" s="543">
        <f t="shared" si="30"/>
        <v>21</v>
      </c>
      <c r="O116" s="543"/>
      <c r="P116" s="540"/>
      <c r="Q116" s="316" t="s">
        <v>2321</v>
      </c>
      <c r="R116" s="174" t="s">
        <v>2360</v>
      </c>
      <c r="S116" s="2417"/>
      <c r="T116" s="419"/>
      <c r="U116" s="763"/>
      <c r="W116" s="806"/>
    </row>
    <row r="117" spans="1:23" ht="24" customHeight="1">
      <c r="A117" s="292"/>
      <c r="B117" s="365" t="s">
        <v>1052</v>
      </c>
      <c r="C117" s="1063"/>
      <c r="D117" s="1029"/>
      <c r="E117" s="1547"/>
      <c r="F117" s="631"/>
      <c r="G117" s="632"/>
      <c r="H117" s="633">
        <f>SUM(H107:H116)</f>
        <v>13299.002262443439</v>
      </c>
      <c r="I117" s="634"/>
      <c r="J117" s="635">
        <f>SUM(J107:J115)</f>
        <v>0</v>
      </c>
      <c r="K117" s="635"/>
      <c r="L117" s="635">
        <f>SUM(L107:L116)</f>
        <v>6649.5011312217193</v>
      </c>
      <c r="M117" s="635"/>
      <c r="N117" s="635">
        <f>SUM(N107:N116)</f>
        <v>6649.5011312217193</v>
      </c>
      <c r="O117" s="635"/>
      <c r="P117" s="633">
        <f>SUM(P107:P115)</f>
        <v>0</v>
      </c>
      <c r="Q117" s="483"/>
      <c r="R117" s="366"/>
      <c r="S117" s="430"/>
      <c r="T117" s="430"/>
      <c r="U117" s="777"/>
    </row>
    <row r="118" spans="1:23" ht="35.25" customHeight="1">
      <c r="A118" s="350" t="s">
        <v>1994</v>
      </c>
      <c r="B118" s="365" t="s">
        <v>252</v>
      </c>
      <c r="C118" s="1063"/>
      <c r="D118" s="1029"/>
      <c r="E118" s="1546"/>
      <c r="F118" s="630"/>
      <c r="G118" s="602"/>
      <c r="H118" s="636"/>
      <c r="I118" s="637"/>
      <c r="J118" s="638"/>
      <c r="K118" s="638"/>
      <c r="L118" s="638"/>
      <c r="M118" s="638"/>
      <c r="N118" s="638"/>
      <c r="O118" s="638"/>
      <c r="P118" s="636"/>
      <c r="Q118" s="484"/>
      <c r="R118" s="452"/>
      <c r="S118" s="453"/>
      <c r="T118" s="453"/>
      <c r="U118" s="770"/>
    </row>
    <row r="119" spans="1:23" s="950" customFormat="1" ht="33.75" customHeight="1">
      <c r="A119" s="292" t="s">
        <v>1995</v>
      </c>
      <c r="B119" s="245" t="s">
        <v>2156</v>
      </c>
      <c r="C119" s="1053"/>
      <c r="D119" s="1024"/>
      <c r="E119" s="1546" t="s">
        <v>889</v>
      </c>
      <c r="F119" s="2006">
        <v>4300</v>
      </c>
      <c r="G119" s="927">
        <v>1</v>
      </c>
      <c r="H119" s="589">
        <f>F119*G119</f>
        <v>4300</v>
      </c>
      <c r="I119" s="613"/>
      <c r="J119" s="568"/>
      <c r="K119" s="568"/>
      <c r="L119" s="568">
        <f>H119/2</f>
        <v>2150</v>
      </c>
      <c r="M119" s="568">
        <f>G119</f>
        <v>1</v>
      </c>
      <c r="N119" s="568">
        <f>H119-L119</f>
        <v>2150</v>
      </c>
      <c r="O119" s="568"/>
      <c r="P119" s="589"/>
      <c r="Q119" s="316" t="s">
        <v>2321</v>
      </c>
      <c r="R119" s="173" t="s">
        <v>2360</v>
      </c>
      <c r="S119" s="252" t="s">
        <v>2481</v>
      </c>
      <c r="T119" s="252"/>
      <c r="U119" s="763"/>
      <c r="W119" s="806"/>
    </row>
    <row r="120" spans="1:23" ht="25.5" customHeight="1">
      <c r="A120" s="292"/>
      <c r="B120" s="365" t="s">
        <v>1996</v>
      </c>
      <c r="C120" s="1063"/>
      <c r="D120" s="1029"/>
      <c r="E120" s="1547"/>
      <c r="F120" s="631"/>
      <c r="G120" s="632"/>
      <c r="H120" s="633">
        <f>SUM(H119:H119)</f>
        <v>4300</v>
      </c>
      <c r="I120" s="634"/>
      <c r="J120" s="635">
        <f>SUM(J119:J119)</f>
        <v>0</v>
      </c>
      <c r="K120" s="635"/>
      <c r="L120" s="635">
        <f>SUM(L119:L119)</f>
        <v>2150</v>
      </c>
      <c r="M120" s="635"/>
      <c r="N120" s="635">
        <f>SUM(N119:N119)</f>
        <v>2150</v>
      </c>
      <c r="O120" s="635"/>
      <c r="P120" s="633">
        <f>SUM(P119:P119)</f>
        <v>0</v>
      </c>
      <c r="Q120" s="483"/>
      <c r="R120" s="366"/>
      <c r="S120" s="430"/>
      <c r="T120" s="430"/>
      <c r="U120" s="777"/>
    </row>
    <row r="121" spans="1:23" ht="24.75" customHeight="1">
      <c r="A121" s="292"/>
      <c r="B121" s="299" t="s">
        <v>186</v>
      </c>
      <c r="C121" s="1058"/>
      <c r="D121" s="875"/>
      <c r="E121" s="1548"/>
      <c r="F121" s="639"/>
      <c r="G121" s="640"/>
      <c r="H121" s="641">
        <f>H117+H98+H105+H120</f>
        <v>19176.202262443439</v>
      </c>
      <c r="I121" s="642"/>
      <c r="J121" s="643">
        <f>J117+J98+J105+J120</f>
        <v>0</v>
      </c>
      <c r="K121" s="643"/>
      <c r="L121" s="643">
        <f>L117+L98+L105+L120</f>
        <v>10376.70113122172</v>
      </c>
      <c r="M121" s="643"/>
      <c r="N121" s="643">
        <f>N117+N98+N105+N120</f>
        <v>8799.5011312217193</v>
      </c>
      <c r="O121" s="643"/>
      <c r="P121" s="641">
        <f>P117+P98+P105+P120</f>
        <v>0</v>
      </c>
      <c r="Q121" s="485"/>
      <c r="R121" s="332"/>
      <c r="S121" s="431"/>
      <c r="T121" s="431"/>
      <c r="U121" s="773"/>
    </row>
    <row r="122" spans="1:23" ht="16.5" customHeight="1">
      <c r="A122" s="356" t="s">
        <v>15</v>
      </c>
      <c r="B122" s="299" t="s">
        <v>750</v>
      </c>
      <c r="C122" s="1058"/>
      <c r="D122" s="875"/>
      <c r="E122" s="1548"/>
      <c r="F122" s="639"/>
      <c r="G122" s="640"/>
      <c r="H122" s="644"/>
      <c r="I122" s="645"/>
      <c r="J122" s="646"/>
      <c r="K122" s="646"/>
      <c r="L122" s="646"/>
      <c r="M122" s="646"/>
      <c r="N122" s="646"/>
      <c r="O122" s="646"/>
      <c r="P122" s="644"/>
      <c r="Q122" s="486"/>
      <c r="R122" s="282"/>
      <c r="S122" s="432"/>
      <c r="T122" s="432"/>
      <c r="U122" s="778"/>
    </row>
    <row r="123" spans="1:23" ht="31.5" customHeight="1">
      <c r="A123" s="357" t="s">
        <v>2370</v>
      </c>
      <c r="B123" s="302" t="s">
        <v>2347</v>
      </c>
      <c r="C123" s="1064"/>
      <c r="D123" s="1030"/>
      <c r="E123" s="1549" t="s">
        <v>889</v>
      </c>
      <c r="F123" s="647">
        <v>6.2</v>
      </c>
      <c r="G123" s="293">
        <v>24</v>
      </c>
      <c r="H123" s="558">
        <f>F123*G123</f>
        <v>148.80000000000001</v>
      </c>
      <c r="I123" s="546"/>
      <c r="J123" s="547"/>
      <c r="K123" s="547"/>
      <c r="L123" s="547"/>
      <c r="M123" s="547">
        <f t="shared" ref="M123:M124" si="32">G123</f>
        <v>24</v>
      </c>
      <c r="N123" s="547">
        <f t="shared" ref="N123:N124" si="33">H123</f>
        <v>148.80000000000001</v>
      </c>
      <c r="O123" s="547"/>
      <c r="P123" s="558"/>
      <c r="Q123" s="316" t="s">
        <v>2321</v>
      </c>
      <c r="R123" s="253" t="s">
        <v>2360</v>
      </c>
      <c r="S123" s="417" t="s">
        <v>2482</v>
      </c>
      <c r="T123" s="253"/>
      <c r="U123" s="768"/>
    </row>
    <row r="124" spans="1:23" ht="33" customHeight="1">
      <c r="A124" s="357" t="s">
        <v>892</v>
      </c>
      <c r="B124" s="302" t="s">
        <v>2348</v>
      </c>
      <c r="C124" s="1064"/>
      <c r="D124" s="1030"/>
      <c r="E124" s="1549" t="s">
        <v>889</v>
      </c>
      <c r="F124" s="647">
        <v>6</v>
      </c>
      <c r="G124" s="293">
        <v>33</v>
      </c>
      <c r="H124" s="648">
        <f>F124*G124</f>
        <v>198</v>
      </c>
      <c r="I124" s="649"/>
      <c r="J124" s="650"/>
      <c r="K124" s="650"/>
      <c r="L124" s="650"/>
      <c r="M124" s="547">
        <f t="shared" si="32"/>
        <v>33</v>
      </c>
      <c r="N124" s="547">
        <f t="shared" si="33"/>
        <v>198</v>
      </c>
      <c r="O124" s="547"/>
      <c r="P124" s="558"/>
      <c r="Q124" s="316" t="s">
        <v>2321</v>
      </c>
      <c r="R124" s="331" t="s">
        <v>2360</v>
      </c>
      <c r="S124" s="433" t="s">
        <v>2483</v>
      </c>
      <c r="T124" s="433"/>
      <c r="U124" s="779"/>
    </row>
    <row r="125" spans="1:23" ht="21" customHeight="1" thickBot="1">
      <c r="A125" s="933"/>
      <c r="B125" s="303" t="s">
        <v>187</v>
      </c>
      <c r="C125" s="1065"/>
      <c r="D125" s="1031"/>
      <c r="E125" s="1550"/>
      <c r="F125" s="651"/>
      <c r="G125" s="652"/>
      <c r="H125" s="653">
        <f>SUM(H123:H124)</f>
        <v>346.8</v>
      </c>
      <c r="I125" s="654"/>
      <c r="J125" s="655">
        <f>SUM(J123:J124)</f>
        <v>0</v>
      </c>
      <c r="K125" s="655"/>
      <c r="L125" s="655">
        <f>SUM(L123:L124)</f>
        <v>0</v>
      </c>
      <c r="M125" s="655"/>
      <c r="N125" s="655">
        <f>SUM(N123:N124)</f>
        <v>346.8</v>
      </c>
      <c r="O125" s="655"/>
      <c r="P125" s="656">
        <f>SUM(P123:P124)</f>
        <v>0</v>
      </c>
      <c r="Q125" s="487"/>
      <c r="R125" s="330"/>
      <c r="S125" s="434"/>
      <c r="T125" s="434"/>
      <c r="U125" s="773"/>
    </row>
    <row r="126" spans="1:23" s="202" customFormat="1" ht="25.5" customHeight="1" thickBot="1">
      <c r="A126" s="2413" t="s">
        <v>204</v>
      </c>
      <c r="B126" s="2414"/>
      <c r="C126" s="1066"/>
      <c r="D126" s="1542"/>
      <c r="E126" s="1551"/>
      <c r="F126" s="657"/>
      <c r="G126" s="658"/>
      <c r="H126" s="659">
        <f>SUM(H125,H121)</f>
        <v>19523.002262443439</v>
      </c>
      <c r="I126" s="660"/>
      <c r="J126" s="661">
        <f>SUM(J125,J121)</f>
        <v>0</v>
      </c>
      <c r="K126" s="661"/>
      <c r="L126" s="661">
        <f>SUM(L125,L121)</f>
        <v>10376.70113122172</v>
      </c>
      <c r="M126" s="661"/>
      <c r="N126" s="661">
        <f>SUM(N125,N121)</f>
        <v>9146.3011312217186</v>
      </c>
      <c r="O126" s="661"/>
      <c r="P126" s="659">
        <f>SUM(P125,P121)</f>
        <v>0</v>
      </c>
      <c r="Q126" s="479"/>
      <c r="R126" s="346"/>
      <c r="S126" s="280"/>
      <c r="T126" s="346"/>
      <c r="U126" s="774"/>
      <c r="W126" s="1008"/>
    </row>
    <row r="127" spans="1:23" s="202" customFormat="1" ht="3.75" hidden="1" customHeight="1" thickBot="1">
      <c r="A127" s="932" t="s">
        <v>1177</v>
      </c>
      <c r="B127" s="760"/>
      <c r="C127" s="1066"/>
      <c r="D127" s="1542"/>
      <c r="E127" s="1551"/>
      <c r="F127" s="657"/>
      <c r="G127" s="658" t="e">
        <f>H126-H127</f>
        <v>#REF!</v>
      </c>
      <c r="H127" s="659" t="e">
        <f>SUM(#REF!,#REF!)</f>
        <v>#REF!</v>
      </c>
      <c r="I127" s="660"/>
      <c r="J127" s="661" t="e">
        <f>SUM(#REF!,#REF!)</f>
        <v>#REF!</v>
      </c>
      <c r="K127" s="661"/>
      <c r="L127" s="661" t="e">
        <f>SUM(#REF!,#REF!)</f>
        <v>#REF!</v>
      </c>
      <c r="M127" s="661"/>
      <c r="N127" s="661" t="e">
        <f>SUM(#REF!,#REF!)</f>
        <v>#REF!</v>
      </c>
      <c r="O127" s="661"/>
      <c r="P127" s="659" t="e">
        <f>SUM(#REF!,#REF!)</f>
        <v>#REF!</v>
      </c>
      <c r="Q127" s="488"/>
      <c r="R127" s="329"/>
      <c r="S127" s="435"/>
      <c r="T127" s="450"/>
      <c r="U127" s="780"/>
      <c r="W127" s="1008"/>
    </row>
    <row r="128" spans="1:23" s="202" customFormat="1" ht="27" customHeight="1">
      <c r="A128" s="895" t="s">
        <v>2103</v>
      </c>
      <c r="B128" s="1036"/>
      <c r="C128" s="886"/>
      <c r="D128" s="1032"/>
      <c r="E128" s="1588"/>
      <c r="F128" s="894"/>
      <c r="G128" s="865"/>
      <c r="H128" s="864"/>
      <c r="I128" s="663"/>
      <c r="J128" s="664"/>
      <c r="K128" s="664"/>
      <c r="L128" s="664"/>
      <c r="M128" s="664"/>
      <c r="N128" s="664"/>
      <c r="O128" s="664"/>
      <c r="P128" s="662"/>
      <c r="Q128" s="489"/>
      <c r="R128" s="291"/>
      <c r="S128" s="436"/>
      <c r="T128" s="436"/>
      <c r="U128" s="781"/>
      <c r="W128" s="1008"/>
    </row>
    <row r="129" spans="1:23" s="201" customFormat="1" ht="45.75" customHeight="1">
      <c r="A129" s="350" t="s">
        <v>16</v>
      </c>
      <c r="B129" s="875" t="s">
        <v>772</v>
      </c>
      <c r="C129" s="1058"/>
      <c r="D129" s="879"/>
      <c r="E129" s="1589"/>
      <c r="F129" s="893"/>
      <c r="G129" s="583"/>
      <c r="H129" s="540"/>
      <c r="I129" s="542"/>
      <c r="J129" s="543"/>
      <c r="K129" s="543"/>
      <c r="L129" s="543"/>
      <c r="M129" s="543"/>
      <c r="N129" s="543"/>
      <c r="O129" s="543"/>
      <c r="P129" s="540"/>
      <c r="Q129" s="402"/>
      <c r="R129" s="174"/>
      <c r="S129" s="404"/>
      <c r="T129" s="404"/>
      <c r="U129" s="763"/>
      <c r="W129" s="1009"/>
    </row>
    <row r="130" spans="1:23" s="202" customFormat="1" ht="18.75" customHeight="1">
      <c r="A130" s="350" t="s">
        <v>17</v>
      </c>
      <c r="B130" s="1023" t="s">
        <v>151</v>
      </c>
      <c r="C130" s="1067"/>
      <c r="D130" s="1033"/>
      <c r="E130" s="1590"/>
      <c r="F130" s="867"/>
      <c r="G130" s="583"/>
      <c r="H130" s="540"/>
      <c r="I130" s="542"/>
      <c r="J130" s="543"/>
      <c r="K130" s="543"/>
      <c r="L130" s="543"/>
      <c r="M130" s="543"/>
      <c r="N130" s="543"/>
      <c r="O130" s="543"/>
      <c r="P130" s="540"/>
      <c r="Q130" s="402"/>
      <c r="R130" s="174"/>
      <c r="S130" s="404"/>
      <c r="T130" s="404"/>
      <c r="U130" s="763"/>
      <c r="W130" s="1008"/>
    </row>
    <row r="131" spans="1:23" s="1980" customFormat="1" ht="15.75" customHeight="1">
      <c r="A131" s="1982" t="s">
        <v>1105</v>
      </c>
      <c r="B131" s="1988" t="s">
        <v>2365</v>
      </c>
      <c r="C131" s="1068"/>
      <c r="D131" s="947"/>
      <c r="E131" s="883" t="s">
        <v>889</v>
      </c>
      <c r="F131" s="1822">
        <v>192.2</v>
      </c>
      <c r="G131" s="927">
        <v>2</v>
      </c>
      <c r="H131" s="926">
        <f>F131*G131</f>
        <v>384.4</v>
      </c>
      <c r="I131" s="542"/>
      <c r="J131" s="543"/>
      <c r="K131" s="543"/>
      <c r="L131" s="543"/>
      <c r="M131" s="543">
        <f>G131</f>
        <v>2</v>
      </c>
      <c r="N131" s="543">
        <f>H131</f>
        <v>384.4</v>
      </c>
      <c r="O131" s="543"/>
      <c r="P131" s="540"/>
      <c r="Q131" s="2350" t="s">
        <v>2321</v>
      </c>
      <c r="R131" s="174" t="s">
        <v>2362</v>
      </c>
      <c r="S131" s="2416" t="s">
        <v>2271</v>
      </c>
      <c r="T131" s="407"/>
      <c r="U131" s="763"/>
      <c r="W131" s="1008"/>
    </row>
    <row r="132" spans="1:23" s="1980" customFormat="1" ht="18.75" customHeight="1">
      <c r="A132" s="1982" t="s">
        <v>1106</v>
      </c>
      <c r="B132" s="1977" t="s">
        <v>2019</v>
      </c>
      <c r="C132" s="1068"/>
      <c r="D132" s="947"/>
      <c r="E132" s="1591" t="s">
        <v>889</v>
      </c>
      <c r="F132" s="1822">
        <v>5.82</v>
      </c>
      <c r="G132" s="927">
        <v>2</v>
      </c>
      <c r="H132" s="926">
        <f>F132*G132</f>
        <v>11.64</v>
      </c>
      <c r="I132" s="546"/>
      <c r="J132" s="547"/>
      <c r="K132" s="547"/>
      <c r="L132" s="547"/>
      <c r="M132" s="543">
        <f t="shared" ref="M132:M133" si="34">G132</f>
        <v>2</v>
      </c>
      <c r="N132" s="543">
        <f t="shared" ref="N132:N133" si="35">H132</f>
        <v>11.64</v>
      </c>
      <c r="O132" s="547"/>
      <c r="P132" s="558"/>
      <c r="Q132" s="2351"/>
      <c r="R132" s="253" t="s">
        <v>2362</v>
      </c>
      <c r="S132" s="2420"/>
      <c r="T132" s="253"/>
      <c r="U132" s="768"/>
      <c r="W132" s="1008"/>
    </row>
    <row r="133" spans="1:23" s="1980" customFormat="1" ht="18.75" customHeight="1">
      <c r="A133" s="1982" t="s">
        <v>1138</v>
      </c>
      <c r="B133" s="1977" t="s">
        <v>2460</v>
      </c>
      <c r="C133" s="1068"/>
      <c r="D133" s="947"/>
      <c r="E133" s="1591" t="s">
        <v>889</v>
      </c>
      <c r="F133" s="1822">
        <v>25.91</v>
      </c>
      <c r="G133" s="927">
        <v>2</v>
      </c>
      <c r="H133" s="926">
        <f>F133*G133</f>
        <v>51.82</v>
      </c>
      <c r="I133" s="546"/>
      <c r="J133" s="547"/>
      <c r="K133" s="547"/>
      <c r="L133" s="547"/>
      <c r="M133" s="543">
        <f t="shared" si="34"/>
        <v>2</v>
      </c>
      <c r="N133" s="543">
        <f t="shared" si="35"/>
        <v>51.82</v>
      </c>
      <c r="O133" s="547"/>
      <c r="P133" s="558"/>
      <c r="Q133" s="2352"/>
      <c r="R133" s="253" t="s">
        <v>2362</v>
      </c>
      <c r="S133" s="2417"/>
      <c r="T133" s="405"/>
      <c r="U133" s="768"/>
      <c r="W133" s="1008"/>
    </row>
    <row r="134" spans="1:23" s="202" customFormat="1" ht="22.5" customHeight="1">
      <c r="A134" s="358"/>
      <c r="B134" s="1023" t="s">
        <v>188</v>
      </c>
      <c r="C134" s="1071"/>
      <c r="D134" s="878"/>
      <c r="E134" s="885"/>
      <c r="F134" s="892"/>
      <c r="G134" s="667"/>
      <c r="H134" s="594">
        <f>SUM(H131:H133)</f>
        <v>447.85999999999996</v>
      </c>
      <c r="I134" s="595"/>
      <c r="J134" s="596">
        <f>SUM(J131:J133)</f>
        <v>0</v>
      </c>
      <c r="K134" s="596"/>
      <c r="L134" s="596">
        <f>SUM(L131:L133)</f>
        <v>0</v>
      </c>
      <c r="M134" s="596"/>
      <c r="N134" s="596">
        <f>SUM(N131:N133)</f>
        <v>447.85999999999996</v>
      </c>
      <c r="O134" s="596"/>
      <c r="P134" s="594">
        <f>SUM(P131:P133)</f>
        <v>0</v>
      </c>
      <c r="Q134" s="477"/>
      <c r="R134" s="278"/>
      <c r="S134" s="412"/>
      <c r="T134" s="412"/>
      <c r="U134" s="764"/>
      <c r="W134" s="1008"/>
    </row>
    <row r="135" spans="1:23" s="202" customFormat="1" ht="19.5" hidden="1" customHeight="1" thickBot="1">
      <c r="A135" s="350" t="s">
        <v>1053</v>
      </c>
      <c r="B135" s="871" t="s">
        <v>578</v>
      </c>
      <c r="C135" s="1069"/>
      <c r="D135" s="871"/>
      <c r="E135" s="1546"/>
      <c r="F135" s="867"/>
      <c r="G135" s="668"/>
      <c r="H135" s="540"/>
      <c r="I135" s="542"/>
      <c r="J135" s="543"/>
      <c r="K135" s="543"/>
      <c r="L135" s="543"/>
      <c r="M135" s="543"/>
      <c r="N135" s="543"/>
      <c r="O135" s="543"/>
      <c r="P135" s="540"/>
      <c r="Q135" s="402"/>
      <c r="R135" s="174"/>
      <c r="S135" s="404"/>
      <c r="T135" s="404"/>
      <c r="U135" s="763"/>
      <c r="W135" s="1008"/>
    </row>
    <row r="136" spans="1:23" s="202" customFormat="1" ht="21.75" hidden="1" customHeight="1" thickBot="1">
      <c r="A136" s="359" t="s">
        <v>1054</v>
      </c>
      <c r="B136" s="2405" t="s">
        <v>466</v>
      </c>
      <c r="C136" s="2406"/>
      <c r="D136" s="2405"/>
      <c r="E136" s="2407"/>
      <c r="F136" s="891"/>
      <c r="G136" s="669"/>
      <c r="H136" s="550">
        <f>SUM(H137:H138)</f>
        <v>0</v>
      </c>
      <c r="I136" s="551"/>
      <c r="J136" s="549">
        <f>SUM(J137:J138)</f>
        <v>0</v>
      </c>
      <c r="K136" s="549"/>
      <c r="L136" s="549">
        <f>SUM(L137:L138)</f>
        <v>0</v>
      </c>
      <c r="M136" s="549"/>
      <c r="N136" s="549">
        <f>SUM(N137:N138)</f>
        <v>0</v>
      </c>
      <c r="O136" s="549"/>
      <c r="P136" s="550">
        <f>SUM(P137:P138)</f>
        <v>0</v>
      </c>
      <c r="Q136" s="470"/>
      <c r="R136" s="274"/>
      <c r="S136" s="422"/>
      <c r="T136" s="422"/>
      <c r="U136" s="766"/>
      <c r="W136" s="1008"/>
    </row>
    <row r="137" spans="1:23" s="202" customFormat="1" ht="33" hidden="1" customHeight="1">
      <c r="A137" s="953" t="s">
        <v>1088</v>
      </c>
      <c r="B137" s="877"/>
      <c r="C137" s="1034"/>
      <c r="D137" s="1034"/>
      <c r="E137" s="884"/>
      <c r="F137" s="890"/>
      <c r="G137" s="670"/>
      <c r="H137" s="558"/>
      <c r="I137" s="546"/>
      <c r="J137" s="547"/>
      <c r="K137" s="547"/>
      <c r="L137" s="547"/>
      <c r="M137" s="547"/>
      <c r="N137" s="547"/>
      <c r="O137" s="547"/>
      <c r="P137" s="558"/>
      <c r="Q137" s="472"/>
      <c r="R137" s="253"/>
      <c r="S137" s="406"/>
      <c r="T137" s="406"/>
      <c r="U137" s="768"/>
      <c r="W137" s="1008"/>
    </row>
    <row r="138" spans="1:23" s="201" customFormat="1" ht="15.75" hidden="1" customHeight="1">
      <c r="A138" s="953" t="s">
        <v>1107</v>
      </c>
      <c r="B138" s="877"/>
      <c r="C138" s="1070"/>
      <c r="D138" s="1070"/>
      <c r="E138" s="1592"/>
      <c r="F138" s="890"/>
      <c r="G138" s="670"/>
      <c r="H138" s="558"/>
      <c r="I138" s="546"/>
      <c r="J138" s="547"/>
      <c r="K138" s="547"/>
      <c r="L138" s="547"/>
      <c r="M138" s="547"/>
      <c r="N138" s="547"/>
      <c r="O138" s="547"/>
      <c r="P138" s="558"/>
      <c r="Q138" s="472"/>
      <c r="R138" s="253"/>
      <c r="S138" s="405"/>
      <c r="T138" s="405"/>
      <c r="U138" s="768"/>
      <c r="W138" s="1009"/>
    </row>
    <row r="139" spans="1:23" s="201" customFormat="1" ht="19.5" hidden="1" customHeight="1">
      <c r="A139" s="359" t="s">
        <v>1055</v>
      </c>
      <c r="B139" s="876" t="s">
        <v>1184</v>
      </c>
      <c r="C139" s="1072"/>
      <c r="D139" s="1072"/>
      <c r="E139" s="1617"/>
      <c r="F139" s="889"/>
      <c r="G139" s="671"/>
      <c r="H139" s="672">
        <f>SUM(H140:H140)</f>
        <v>0</v>
      </c>
      <c r="I139" s="863"/>
      <c r="J139" s="862">
        <f>SUM(J140:J140)</f>
        <v>0</v>
      </c>
      <c r="K139" s="862"/>
      <c r="L139" s="862">
        <f>SUM(L140:L140)</f>
        <v>0</v>
      </c>
      <c r="M139" s="862"/>
      <c r="N139" s="862">
        <f>SUM(N140:N140)</f>
        <v>0</v>
      </c>
      <c r="O139" s="862"/>
      <c r="P139" s="672">
        <f>SUM(P140:P140)</f>
        <v>0</v>
      </c>
      <c r="Q139" s="470"/>
      <c r="R139" s="274"/>
      <c r="S139" s="422"/>
      <c r="T139" s="422"/>
      <c r="U139" s="766"/>
      <c r="W139" s="1009"/>
    </row>
    <row r="140" spans="1:23" s="201" customFormat="1" ht="55.5" hidden="1" customHeight="1">
      <c r="A140" s="953"/>
      <c r="B140" s="1037"/>
      <c r="C140" s="1068"/>
      <c r="D140" s="1068"/>
      <c r="E140" s="883"/>
      <c r="F140" s="1536"/>
      <c r="G140" s="1746"/>
      <c r="H140" s="1537"/>
      <c r="I140" s="673"/>
      <c r="J140" s="674"/>
      <c r="K140" s="709"/>
      <c r="L140" s="709"/>
      <c r="M140" s="709"/>
      <c r="N140" s="709"/>
      <c r="O140" s="709"/>
      <c r="P140" s="590"/>
      <c r="Q140" s="316"/>
      <c r="R140" s="328"/>
      <c r="S140" s="441"/>
      <c r="T140" s="437"/>
      <c r="U140" s="782"/>
      <c r="W140" s="1009"/>
    </row>
    <row r="141" spans="1:23" s="202" customFormat="1" ht="18.75" hidden="1" customHeight="1">
      <c r="A141" s="358"/>
      <c r="B141" s="1023" t="s">
        <v>1063</v>
      </c>
      <c r="C141" s="1041"/>
      <c r="D141" s="1041"/>
      <c r="E141" s="882"/>
      <c r="F141" s="888"/>
      <c r="G141" s="675"/>
      <c r="H141" s="594">
        <f>SUM(H139,H136)</f>
        <v>0</v>
      </c>
      <c r="I141" s="595"/>
      <c r="J141" s="596">
        <f>SUM(J139,J136)</f>
        <v>0</v>
      </c>
      <c r="K141" s="596">
        <f>SUM(K139,K136)</f>
        <v>0</v>
      </c>
      <c r="L141" s="596">
        <f>SUM(L139,L136)</f>
        <v>0</v>
      </c>
      <c r="M141" s="596"/>
      <c r="N141" s="596">
        <f>SUM(N139,N136)</f>
        <v>0</v>
      </c>
      <c r="O141" s="596"/>
      <c r="P141" s="594">
        <f>SUM(P139,P136)</f>
        <v>0</v>
      </c>
      <c r="Q141" s="477"/>
      <c r="R141" s="278"/>
      <c r="S141" s="412"/>
      <c r="T141" s="412"/>
      <c r="U141" s="764"/>
      <c r="W141" s="1008"/>
    </row>
    <row r="142" spans="1:23" s="202" customFormat="1" ht="15.75" customHeight="1" thickBot="1">
      <c r="A142" s="358"/>
      <c r="B142" s="875" t="s">
        <v>189</v>
      </c>
      <c r="C142" s="1065"/>
      <c r="D142" s="1031"/>
      <c r="E142" s="881"/>
      <c r="F142" s="887"/>
      <c r="G142" s="677"/>
      <c r="H142" s="599">
        <f>H134+H141</f>
        <v>447.85999999999996</v>
      </c>
      <c r="I142" s="600"/>
      <c r="J142" s="601">
        <f>SUM(J141,J134)</f>
        <v>0</v>
      </c>
      <c r="K142" s="601">
        <f>SUM(K141,K134)</f>
        <v>0</v>
      </c>
      <c r="L142" s="601">
        <f>SUM(L141,L134)</f>
        <v>0</v>
      </c>
      <c r="M142" s="601"/>
      <c r="N142" s="601">
        <f>SUM(N141,N134)</f>
        <v>447.85999999999996</v>
      </c>
      <c r="O142" s="601"/>
      <c r="P142" s="599">
        <f>SUM(P141,P134)</f>
        <v>0</v>
      </c>
      <c r="Q142" s="478"/>
      <c r="R142" s="279"/>
      <c r="S142" s="415"/>
      <c r="T142" s="415"/>
      <c r="U142" s="773"/>
      <c r="W142" s="1008"/>
    </row>
    <row r="143" spans="1:23" s="201" customFormat="1" ht="23.25" hidden="1" customHeight="1">
      <c r="A143" s="350" t="s">
        <v>18</v>
      </c>
      <c r="B143" s="875" t="s">
        <v>750</v>
      </c>
      <c r="C143" s="1058"/>
      <c r="D143" s="875"/>
      <c r="E143" s="861"/>
      <c r="F143" s="867"/>
      <c r="G143" s="583"/>
      <c r="H143" s="540"/>
      <c r="I143" s="542"/>
      <c r="J143" s="543"/>
      <c r="K143" s="543"/>
      <c r="L143" s="543"/>
      <c r="M143" s="543"/>
      <c r="N143" s="543"/>
      <c r="O143" s="543"/>
      <c r="P143" s="540"/>
      <c r="Q143" s="402"/>
      <c r="R143" s="174"/>
      <c r="S143" s="174"/>
      <c r="T143" s="404"/>
      <c r="U143" s="763"/>
      <c r="W143" s="1009"/>
    </row>
    <row r="144" spans="1:23" s="201" customFormat="1" ht="43.5" hidden="1" customHeight="1">
      <c r="A144" s="953"/>
      <c r="B144" s="948"/>
      <c r="C144" s="1073"/>
      <c r="D144" s="948"/>
      <c r="E144" s="880"/>
      <c r="F144" s="1823"/>
      <c r="G144" s="1747"/>
      <c r="H144" s="1537"/>
      <c r="I144" s="542"/>
      <c r="J144" s="543"/>
      <c r="K144" s="543"/>
      <c r="L144" s="543"/>
      <c r="M144" s="543"/>
      <c r="N144" s="543"/>
      <c r="O144" s="543"/>
      <c r="P144" s="540"/>
      <c r="Q144" s="316"/>
      <c r="R144" s="174"/>
      <c r="S144" s="427"/>
      <c r="T144" s="427"/>
      <c r="U144" s="763"/>
      <c r="W144" s="1009"/>
    </row>
    <row r="145" spans="1:23" s="203" customFormat="1" ht="51" hidden="1" customHeight="1">
      <c r="A145" s="953"/>
      <c r="B145" s="972"/>
      <c r="C145" s="1074"/>
      <c r="D145" s="972"/>
      <c r="E145" s="973"/>
      <c r="F145" s="1823"/>
      <c r="G145" s="1747"/>
      <c r="H145" s="1537"/>
      <c r="I145" s="546"/>
      <c r="J145" s="547"/>
      <c r="K145" s="547"/>
      <c r="L145" s="543"/>
      <c r="M145" s="547"/>
      <c r="N145" s="547"/>
      <c r="O145" s="543"/>
      <c r="P145" s="540"/>
      <c r="Q145" s="316"/>
      <c r="R145" s="253"/>
      <c r="S145" s="408"/>
      <c r="T145" s="408"/>
      <c r="U145" s="768"/>
      <c r="W145" s="1010"/>
    </row>
    <row r="146" spans="1:23" s="203" customFormat="1" ht="51" hidden="1" customHeight="1" thickBot="1">
      <c r="A146" s="1618"/>
      <c r="B146" s="1529"/>
      <c r="C146" s="1074"/>
      <c r="D146" s="972"/>
      <c r="E146" s="973"/>
      <c r="F146" s="1824"/>
      <c r="G146" s="1748"/>
      <c r="H146" s="1537"/>
      <c r="I146" s="970"/>
      <c r="J146" s="971"/>
      <c r="K146" s="971"/>
      <c r="L146" s="543"/>
      <c r="M146" s="971"/>
      <c r="N146" s="971"/>
      <c r="O146" s="543"/>
      <c r="P146" s="540"/>
      <c r="Q146" s="316"/>
      <c r="R146" s="408"/>
      <c r="S146" s="408"/>
      <c r="T146" s="408"/>
      <c r="U146" s="874"/>
      <c r="W146" s="1010"/>
    </row>
    <row r="147" spans="1:23" s="201" customFormat="1" ht="24" hidden="1" customHeight="1" thickBot="1">
      <c r="A147" s="1619"/>
      <c r="B147" s="1620" t="s">
        <v>190</v>
      </c>
      <c r="C147" s="1621"/>
      <c r="D147" s="1622"/>
      <c r="E147" s="1098"/>
      <c r="F147" s="866"/>
      <c r="G147" s="679"/>
      <c r="H147" s="680">
        <f>SUM(H144:H146)</f>
        <v>0</v>
      </c>
      <c r="I147" s="681"/>
      <c r="J147" s="680">
        <f>SUM(J144:J146)</f>
        <v>0</v>
      </c>
      <c r="K147" s="682"/>
      <c r="L147" s="680">
        <f>SUM(L144:L146)</f>
        <v>0</v>
      </c>
      <c r="M147" s="682"/>
      <c r="N147" s="680">
        <f>SUM(N144:N146)</f>
        <v>0</v>
      </c>
      <c r="O147" s="682"/>
      <c r="P147" s="680">
        <f>SUM(P144:P146)</f>
        <v>0</v>
      </c>
      <c r="Q147" s="479"/>
      <c r="R147" s="346"/>
      <c r="S147" s="280"/>
      <c r="T147" s="346"/>
      <c r="U147" s="774"/>
      <c r="W147" s="1009"/>
    </row>
    <row r="148" spans="1:23" s="200" customFormat="1" ht="23.25" customHeight="1" thickBot="1">
      <c r="A148" s="932" t="s">
        <v>205</v>
      </c>
      <c r="B148" s="300"/>
      <c r="C148" s="1059"/>
      <c r="D148" s="1026"/>
      <c r="E148" s="449"/>
      <c r="F148" s="683"/>
      <c r="G148" s="603"/>
      <c r="H148" s="604">
        <f>H134+H141+H147</f>
        <v>447.85999999999996</v>
      </c>
      <c r="I148" s="605"/>
      <c r="J148" s="606">
        <f>J134+J141+J147</f>
        <v>0</v>
      </c>
      <c r="K148" s="606"/>
      <c r="L148" s="606">
        <f>L134+L141+L147</f>
        <v>0</v>
      </c>
      <c r="M148" s="606"/>
      <c r="N148" s="606">
        <f>N134+N141+N147</f>
        <v>447.85999999999996</v>
      </c>
      <c r="O148" s="606"/>
      <c r="P148" s="604">
        <f>P134+P141+P147</f>
        <v>0</v>
      </c>
      <c r="Q148" s="479"/>
      <c r="R148" s="346"/>
      <c r="S148" s="280"/>
      <c r="T148" s="346"/>
      <c r="U148" s="774"/>
      <c r="W148" s="1011"/>
    </row>
    <row r="149" spans="1:23" s="200" customFormat="1" ht="21" customHeight="1">
      <c r="A149" s="1595" t="s">
        <v>191</v>
      </c>
      <c r="B149" s="1596"/>
      <c r="C149" s="1075"/>
      <c r="D149" s="1149"/>
      <c r="E149" s="1118"/>
      <c r="F149" s="1531"/>
      <c r="G149" s="1532"/>
      <c r="H149" s="1533"/>
      <c r="I149" s="685"/>
      <c r="J149" s="686"/>
      <c r="K149" s="686"/>
      <c r="L149" s="686"/>
      <c r="M149" s="686"/>
      <c r="N149" s="686"/>
      <c r="O149" s="686"/>
      <c r="P149" s="684"/>
      <c r="Q149" s="490"/>
      <c r="R149" s="291"/>
      <c r="S149" s="409"/>
      <c r="T149" s="409"/>
      <c r="U149" s="781"/>
      <c r="W149" s="1011"/>
    </row>
    <row r="150" spans="1:23" s="200" customFormat="1" ht="33.75" customHeight="1">
      <c r="A150" s="360" t="s">
        <v>19</v>
      </c>
      <c r="B150" s="1597" t="s">
        <v>581</v>
      </c>
      <c r="C150" s="1076"/>
      <c r="D150" s="1076"/>
      <c r="E150" s="1119"/>
      <c r="F150" s="687"/>
      <c r="G150" s="688"/>
      <c r="H150" s="689"/>
      <c r="I150" s="690"/>
      <c r="J150" s="539"/>
      <c r="K150" s="539"/>
      <c r="L150" s="539"/>
      <c r="M150" s="539"/>
      <c r="N150" s="539"/>
      <c r="O150" s="539"/>
      <c r="P150" s="689"/>
      <c r="Q150" s="491"/>
      <c r="R150" s="283"/>
      <c r="S150" s="410"/>
      <c r="T150" s="410"/>
      <c r="U150" s="783"/>
      <c r="W150" s="1011"/>
    </row>
    <row r="151" spans="1:23" s="200" customFormat="1" ht="27" customHeight="1">
      <c r="A151" s="360" t="s">
        <v>20</v>
      </c>
      <c r="B151" s="1586" t="s">
        <v>582</v>
      </c>
      <c r="C151" s="1057"/>
      <c r="D151" s="1057"/>
      <c r="E151" s="1120"/>
      <c r="F151" s="691"/>
      <c r="G151" s="688"/>
      <c r="H151" s="689"/>
      <c r="I151" s="690"/>
      <c r="J151" s="539"/>
      <c r="K151" s="539"/>
      <c r="L151" s="539"/>
      <c r="M151" s="539"/>
      <c r="N151" s="539"/>
      <c r="O151" s="539"/>
      <c r="P151" s="689"/>
      <c r="Q151" s="491"/>
      <c r="R151" s="283"/>
      <c r="S151" s="410"/>
      <c r="T151" s="410"/>
      <c r="U151" s="783"/>
      <c r="W151" s="1011"/>
    </row>
    <row r="152" spans="1:23" s="1980" customFormat="1" ht="34.5" customHeight="1">
      <c r="A152" s="1984" t="s">
        <v>46</v>
      </c>
      <c r="B152" s="1598" t="s">
        <v>2032</v>
      </c>
      <c r="C152" s="1077"/>
      <c r="D152" s="1077"/>
      <c r="E152" s="1121" t="s">
        <v>889</v>
      </c>
      <c r="F152" s="2008">
        <v>24</v>
      </c>
      <c r="G152" s="927">
        <v>63</v>
      </c>
      <c r="H152" s="1538">
        <f>F152*G152</f>
        <v>1512</v>
      </c>
      <c r="I152" s="692"/>
      <c r="J152" s="693"/>
      <c r="K152" s="693"/>
      <c r="L152" s="693"/>
      <c r="M152" s="693"/>
      <c r="N152" s="693"/>
      <c r="O152" s="693">
        <f>G152</f>
        <v>63</v>
      </c>
      <c r="P152" s="694">
        <f>H152</f>
        <v>1512</v>
      </c>
      <c r="Q152" s="316" t="s">
        <v>1967</v>
      </c>
      <c r="R152" s="327" t="s">
        <v>2363</v>
      </c>
      <c r="S152" s="411" t="s">
        <v>2354</v>
      </c>
      <c r="T152" s="411"/>
      <c r="U152" s="784"/>
      <c r="W152" s="1008"/>
    </row>
    <row r="153" spans="1:23" s="1980" customFormat="1" ht="24" customHeight="1">
      <c r="A153" s="934"/>
      <c r="B153" s="1569" t="s">
        <v>192</v>
      </c>
      <c r="C153" s="1041"/>
      <c r="D153" s="1041"/>
      <c r="E153" s="1122"/>
      <c r="F153" s="695"/>
      <c r="G153" s="696"/>
      <c r="H153" s="594">
        <f>SUM(H152:H152)</f>
        <v>1512</v>
      </c>
      <c r="I153" s="595"/>
      <c r="J153" s="596">
        <f>SUM(J152:J152)</f>
        <v>0</v>
      </c>
      <c r="K153" s="596"/>
      <c r="L153" s="596">
        <f>SUM(L152:L152)</f>
        <v>0</v>
      </c>
      <c r="M153" s="596"/>
      <c r="N153" s="596">
        <f>SUM(N152:N152)</f>
        <v>0</v>
      </c>
      <c r="O153" s="596"/>
      <c r="P153" s="594">
        <f>SUM(P152:P152)</f>
        <v>1512</v>
      </c>
      <c r="Q153" s="477"/>
      <c r="R153" s="278"/>
      <c r="S153" s="412"/>
      <c r="T153" s="412"/>
      <c r="U153" s="764"/>
      <c r="W153" s="1008"/>
    </row>
    <row r="154" spans="1:23" s="1980" customFormat="1" ht="18.75" hidden="1" customHeight="1">
      <c r="A154" s="360" t="s">
        <v>671</v>
      </c>
      <c r="B154" s="1586" t="s">
        <v>458</v>
      </c>
      <c r="C154" s="1057"/>
      <c r="D154" s="1057"/>
      <c r="E154" s="1123"/>
      <c r="F154" s="665"/>
      <c r="G154" s="583"/>
      <c r="H154" s="562"/>
      <c r="I154" s="563"/>
      <c r="J154" s="561"/>
      <c r="K154" s="561"/>
      <c r="L154" s="561"/>
      <c r="M154" s="561"/>
      <c r="N154" s="561"/>
      <c r="O154" s="561"/>
      <c r="P154" s="562"/>
      <c r="Q154" s="474"/>
      <c r="R154" s="275"/>
      <c r="S154" s="413"/>
      <c r="T154" s="413"/>
      <c r="U154" s="770"/>
      <c r="W154" s="1008"/>
    </row>
    <row r="155" spans="1:23" s="1986" customFormat="1" ht="37.5" hidden="1" customHeight="1">
      <c r="A155" s="1987"/>
      <c r="B155" s="1599"/>
      <c r="C155" s="1078"/>
      <c r="D155" s="1078"/>
      <c r="E155" s="1124"/>
      <c r="F155" s="1825"/>
      <c r="G155" s="1534"/>
      <c r="H155" s="1538"/>
      <c r="I155" s="697"/>
      <c r="J155" s="320"/>
      <c r="K155" s="693"/>
      <c r="L155" s="693"/>
      <c r="M155" s="320"/>
      <c r="N155" s="693"/>
      <c r="O155" s="320"/>
      <c r="P155" s="694"/>
      <c r="Q155" s="316"/>
      <c r="R155" s="345"/>
      <c r="S155" s="414"/>
      <c r="T155" s="414"/>
      <c r="U155" s="784"/>
      <c r="W155" s="1012"/>
    </row>
    <row r="156" spans="1:23" s="1980" customFormat="1" ht="18.75" hidden="1" customHeight="1">
      <c r="A156" s="934"/>
      <c r="B156" s="1569" t="s">
        <v>459</v>
      </c>
      <c r="C156" s="1041"/>
      <c r="D156" s="1041"/>
      <c r="E156" s="1122"/>
      <c r="F156" s="695"/>
      <c r="G156" s="696"/>
      <c r="H156" s="594">
        <f>SUM(H155)</f>
        <v>0</v>
      </c>
      <c r="I156" s="595"/>
      <c r="J156" s="596">
        <f>SUM(J155)</f>
        <v>0</v>
      </c>
      <c r="K156" s="596"/>
      <c r="L156" s="596">
        <f>SUM(L155)</f>
        <v>0</v>
      </c>
      <c r="M156" s="596"/>
      <c r="N156" s="596">
        <f>SUM(N155)</f>
        <v>0</v>
      </c>
      <c r="O156" s="596"/>
      <c r="P156" s="594">
        <f>SUM(P155)</f>
        <v>0</v>
      </c>
      <c r="Q156" s="477"/>
      <c r="R156" s="278"/>
      <c r="S156" s="412"/>
      <c r="T156" s="412"/>
      <c r="U156" s="764"/>
      <c r="W156" s="1008"/>
    </row>
    <row r="157" spans="1:23" s="1980" customFormat="1" ht="35.25" customHeight="1">
      <c r="A157" s="360" t="s">
        <v>461</v>
      </c>
      <c r="B157" s="1586" t="s">
        <v>462</v>
      </c>
      <c r="C157" s="1057"/>
      <c r="D157" s="1057"/>
      <c r="E157" s="1123"/>
      <c r="F157" s="665"/>
      <c r="G157" s="583"/>
      <c r="H157" s="562"/>
      <c r="I157" s="563"/>
      <c r="J157" s="561"/>
      <c r="K157" s="561"/>
      <c r="L157" s="561"/>
      <c r="M157" s="561"/>
      <c r="N157" s="561"/>
      <c r="O157" s="561"/>
      <c r="P157" s="562"/>
      <c r="Q157" s="474"/>
      <c r="R157" s="275"/>
      <c r="S157" s="413"/>
      <c r="T157" s="413"/>
      <c r="U157" s="770"/>
      <c r="W157" s="1008"/>
    </row>
    <row r="158" spans="1:23" s="1980" customFormat="1" ht="49.5" customHeight="1">
      <c r="A158" s="1985" t="s">
        <v>2033</v>
      </c>
      <c r="B158" s="1583" t="s">
        <v>2063</v>
      </c>
      <c r="C158" s="1055"/>
      <c r="D158" s="1055"/>
      <c r="E158" s="1125" t="s">
        <v>32</v>
      </c>
      <c r="F158" s="1825"/>
      <c r="G158" s="1534"/>
      <c r="H158" s="1539">
        <v>1500</v>
      </c>
      <c r="I158" s="563"/>
      <c r="J158" s="561"/>
      <c r="K158" s="693"/>
      <c r="L158" s="693">
        <f>H158/2</f>
        <v>750</v>
      </c>
      <c r="M158" s="561"/>
      <c r="N158" s="700"/>
      <c r="O158" s="561"/>
      <c r="P158" s="712">
        <f>H158/2</f>
        <v>750</v>
      </c>
      <c r="Q158" s="316" t="s">
        <v>2321</v>
      </c>
      <c r="R158" s="174" t="s">
        <v>2363</v>
      </c>
      <c r="S158" s="407" t="s">
        <v>2484</v>
      </c>
      <c r="T158" s="868"/>
      <c r="U158" s="770"/>
      <c r="W158" s="1008"/>
    </row>
    <row r="159" spans="1:23" s="1980" customFormat="1" ht="24.75" customHeight="1">
      <c r="A159" s="934"/>
      <c r="B159" s="1569" t="s">
        <v>463</v>
      </c>
      <c r="C159" s="1041"/>
      <c r="D159" s="1041"/>
      <c r="E159" s="1122"/>
      <c r="F159" s="695"/>
      <c r="G159" s="696"/>
      <c r="H159" s="594">
        <f>H158</f>
        <v>1500</v>
      </c>
      <c r="I159" s="595"/>
      <c r="J159" s="596">
        <f>J158</f>
        <v>0</v>
      </c>
      <c r="K159" s="596"/>
      <c r="L159" s="596">
        <f>L158</f>
        <v>750</v>
      </c>
      <c r="M159" s="596"/>
      <c r="N159" s="596">
        <f>N158</f>
        <v>0</v>
      </c>
      <c r="O159" s="596"/>
      <c r="P159" s="594">
        <f>P158</f>
        <v>750</v>
      </c>
      <c r="Q159" s="477"/>
      <c r="R159" s="1976"/>
      <c r="S159" s="412"/>
      <c r="T159" s="412"/>
      <c r="U159" s="764"/>
      <c r="W159" s="1008"/>
    </row>
    <row r="160" spans="1:23" s="1980" customFormat="1" ht="32.25" hidden="1" customHeight="1">
      <c r="A160" s="360" t="s">
        <v>464</v>
      </c>
      <c r="B160" s="1586" t="s">
        <v>465</v>
      </c>
      <c r="C160" s="1057"/>
      <c r="D160" s="1057"/>
      <c r="E160" s="1123"/>
      <c r="F160" s="665"/>
      <c r="G160" s="583"/>
      <c r="H160" s="562"/>
      <c r="I160" s="563"/>
      <c r="J160" s="561"/>
      <c r="K160" s="561"/>
      <c r="L160" s="561"/>
      <c r="M160" s="561"/>
      <c r="N160" s="561"/>
      <c r="O160" s="561"/>
      <c r="P160" s="562"/>
      <c r="Q160" s="474"/>
      <c r="R160" s="174"/>
      <c r="S160" s="413"/>
      <c r="T160" s="413"/>
      <c r="U160" s="770"/>
      <c r="W160" s="1008"/>
    </row>
    <row r="161" spans="1:23" s="1986" customFormat="1" ht="33" hidden="1" customHeight="1">
      <c r="A161" s="243"/>
      <c r="B161" s="1979"/>
      <c r="C161" s="1978"/>
      <c r="D161" s="1978"/>
      <c r="E161" s="1126"/>
      <c r="F161" s="691"/>
      <c r="G161" s="699"/>
      <c r="H161" s="590"/>
      <c r="I161" s="542"/>
      <c r="J161" s="543"/>
      <c r="K161" s="543"/>
      <c r="L161" s="693"/>
      <c r="M161" s="543"/>
      <c r="N161" s="693"/>
      <c r="O161" s="543"/>
      <c r="P161" s="694"/>
      <c r="Q161" s="402"/>
      <c r="R161" s="174"/>
      <c r="S161" s="407"/>
      <c r="T161" s="407"/>
      <c r="U161" s="763"/>
      <c r="W161" s="1012"/>
    </row>
    <row r="162" spans="1:23" s="1980" customFormat="1" ht="3.75" hidden="1" customHeight="1">
      <c r="A162" s="934"/>
      <c r="B162" s="1569" t="s">
        <v>467</v>
      </c>
      <c r="C162" s="1041"/>
      <c r="D162" s="1041"/>
      <c r="E162" s="1122"/>
      <c r="F162" s="695"/>
      <c r="G162" s="696"/>
      <c r="H162" s="594">
        <f>SUM(H161:H161)</f>
        <v>0</v>
      </c>
      <c r="I162" s="595"/>
      <c r="J162" s="596" t="e">
        <f>SUM(#REF!)</f>
        <v>#REF!</v>
      </c>
      <c r="K162" s="596"/>
      <c r="L162" s="596" t="e">
        <f>SUM(#REF!)</f>
        <v>#REF!</v>
      </c>
      <c r="M162" s="596"/>
      <c r="N162" s="596" t="e">
        <f>SUM(#REF!)</f>
        <v>#REF!</v>
      </c>
      <c r="O162" s="596"/>
      <c r="P162" s="594" t="e">
        <f>SUM(#REF!)</f>
        <v>#REF!</v>
      </c>
      <c r="Q162" s="477"/>
      <c r="R162" s="1976"/>
      <c r="S162" s="412"/>
      <c r="T162" s="412"/>
      <c r="U162" s="764"/>
      <c r="W162" s="1008"/>
    </row>
    <row r="163" spans="1:23" s="1980" customFormat="1" ht="27" customHeight="1">
      <c r="A163" s="360" t="s">
        <v>1056</v>
      </c>
      <c r="B163" s="1586" t="s">
        <v>460</v>
      </c>
      <c r="C163" s="1057"/>
      <c r="D163" s="1057"/>
      <c r="E163" s="1123"/>
      <c r="F163" s="665"/>
      <c r="G163" s="583"/>
      <c r="H163" s="562"/>
      <c r="I163" s="563"/>
      <c r="J163" s="561"/>
      <c r="K163" s="561"/>
      <c r="L163" s="561"/>
      <c r="M163" s="561"/>
      <c r="N163" s="561"/>
      <c r="O163" s="561"/>
      <c r="P163" s="562"/>
      <c r="Q163" s="474"/>
      <c r="R163" s="174"/>
      <c r="S163" s="413"/>
      <c r="T163" s="413"/>
      <c r="U163" s="770"/>
      <c r="W163" s="1008"/>
    </row>
    <row r="164" spans="1:23" s="1980" customFormat="1" ht="36.75" customHeight="1">
      <c r="A164" s="1985" t="s">
        <v>1057</v>
      </c>
      <c r="B164" s="1600" t="s">
        <v>2064</v>
      </c>
      <c r="C164" s="1079"/>
      <c r="D164" s="1079"/>
      <c r="E164" s="1121" t="s">
        <v>889</v>
      </c>
      <c r="F164" s="2009">
        <v>20.86</v>
      </c>
      <c r="G164" s="1983">
        <v>30</v>
      </c>
      <c r="H164" s="1981">
        <f>F164*G164</f>
        <v>625.79999999999995</v>
      </c>
      <c r="I164" s="563"/>
      <c r="J164" s="561"/>
      <c r="K164" s="543"/>
      <c r="L164" s="700"/>
      <c r="M164" s="543"/>
      <c r="N164" s="700"/>
      <c r="O164" s="543">
        <f>G164</f>
        <v>30</v>
      </c>
      <c r="P164" s="712">
        <f>H164</f>
        <v>625.79999999999995</v>
      </c>
      <c r="Q164" s="316" t="s">
        <v>2321</v>
      </c>
      <c r="R164" s="174" t="s">
        <v>2363</v>
      </c>
      <c r="S164" s="174" t="s">
        <v>2270</v>
      </c>
      <c r="T164" s="413"/>
      <c r="U164" s="770"/>
      <c r="W164" s="1008"/>
    </row>
    <row r="165" spans="1:23" s="1980" customFormat="1" ht="33" customHeight="1">
      <c r="A165" s="1985" t="s">
        <v>1058</v>
      </c>
      <c r="B165" s="1600" t="s">
        <v>2034</v>
      </c>
      <c r="C165" s="1079"/>
      <c r="D165" s="1079"/>
      <c r="E165" s="1121" t="s">
        <v>889</v>
      </c>
      <c r="F165" s="2009">
        <v>7.47</v>
      </c>
      <c r="G165" s="1983">
        <v>11</v>
      </c>
      <c r="H165" s="1981">
        <f>F165*G165</f>
        <v>82.17</v>
      </c>
      <c r="I165" s="563"/>
      <c r="J165" s="543"/>
      <c r="K165" s="543"/>
      <c r="L165" s="700"/>
      <c r="M165" s="543">
        <f>G165</f>
        <v>11</v>
      </c>
      <c r="N165" s="700">
        <f>H165</f>
        <v>82.17</v>
      </c>
      <c r="O165" s="561"/>
      <c r="P165" s="701"/>
      <c r="Q165" s="316" t="s">
        <v>2321</v>
      </c>
      <c r="R165" s="174" t="s">
        <v>2363</v>
      </c>
      <c r="S165" s="174" t="s">
        <v>2269</v>
      </c>
      <c r="T165" s="174"/>
      <c r="U165" s="770"/>
      <c r="W165" s="1008"/>
    </row>
    <row r="166" spans="1:23" s="202" customFormat="1" ht="24.75" customHeight="1">
      <c r="A166" s="934"/>
      <c r="B166" s="1569" t="s">
        <v>1062</v>
      </c>
      <c r="C166" s="1041"/>
      <c r="D166" s="1041"/>
      <c r="E166" s="1122"/>
      <c r="F166" s="695"/>
      <c r="G166" s="696"/>
      <c r="H166" s="594">
        <f>SUM(H164:H165)</f>
        <v>707.96999999999991</v>
      </c>
      <c r="I166" s="595"/>
      <c r="J166" s="738">
        <f>SUM(J164:J165)</f>
        <v>0</v>
      </c>
      <c r="K166" s="596"/>
      <c r="L166" s="596">
        <f>SUM(L164:L165)</f>
        <v>0</v>
      </c>
      <c r="M166" s="595"/>
      <c r="N166" s="596">
        <f>SUM(N164:N165)</f>
        <v>82.17</v>
      </c>
      <c r="O166" s="595"/>
      <c r="P166" s="594">
        <f>SUM(P164:P165)</f>
        <v>625.79999999999995</v>
      </c>
      <c r="Q166" s="477"/>
      <c r="R166" s="278"/>
      <c r="S166" s="412"/>
      <c r="T166" s="412"/>
      <c r="U166" s="764"/>
      <c r="W166" s="1008"/>
    </row>
    <row r="167" spans="1:23" s="202" customFormat="1" ht="19.5" customHeight="1">
      <c r="A167" s="934"/>
      <c r="B167" s="1587" t="s">
        <v>193</v>
      </c>
      <c r="C167" s="1058"/>
      <c r="D167" s="1058"/>
      <c r="E167" s="1127"/>
      <c r="F167" s="676"/>
      <c r="G167" s="677"/>
      <c r="H167" s="599">
        <f>H166+H159+H153+H156</f>
        <v>3719.97</v>
      </c>
      <c r="I167" s="600"/>
      <c r="J167" s="601">
        <f>J166+J159+J153+J156</f>
        <v>0</v>
      </c>
      <c r="K167" s="601"/>
      <c r="L167" s="601">
        <f>L166+L159+L153+L156</f>
        <v>750</v>
      </c>
      <c r="M167" s="601"/>
      <c r="N167" s="601">
        <f>N166+N159+N153+N156</f>
        <v>82.17</v>
      </c>
      <c r="O167" s="601"/>
      <c r="P167" s="599">
        <f>P166+P159+P153+P156</f>
        <v>2887.8</v>
      </c>
      <c r="Q167" s="478"/>
      <c r="R167" s="279"/>
      <c r="S167" s="415"/>
      <c r="T167" s="415"/>
      <c r="U167" s="773"/>
      <c r="W167" s="1008"/>
    </row>
    <row r="168" spans="1:23" s="203" customFormat="1" ht="20.25" hidden="1" customHeight="1">
      <c r="A168" s="361" t="s">
        <v>21</v>
      </c>
      <c r="B168" s="1587" t="s">
        <v>265</v>
      </c>
      <c r="C168" s="1058"/>
      <c r="D168" s="1058"/>
      <c r="E168" s="1123"/>
      <c r="F168" s="665"/>
      <c r="G168" s="583"/>
      <c r="H168" s="562"/>
      <c r="I168" s="563"/>
      <c r="J168" s="561"/>
      <c r="K168" s="561"/>
      <c r="L168" s="561"/>
      <c r="M168" s="561"/>
      <c r="N168" s="561"/>
      <c r="O168" s="561"/>
      <c r="P168" s="562"/>
      <c r="Q168" s="474"/>
      <c r="R168" s="275"/>
      <c r="S168" s="413"/>
      <c r="T168" s="413"/>
      <c r="U168" s="770"/>
      <c r="W168" s="1010"/>
    </row>
    <row r="169" spans="1:23" s="203" customFormat="1" ht="22.5" hidden="1" customHeight="1">
      <c r="A169" s="360" t="s">
        <v>942</v>
      </c>
      <c r="B169" s="1569" t="s">
        <v>996</v>
      </c>
      <c r="C169" s="1041"/>
      <c r="D169" s="1041"/>
      <c r="E169" s="1123"/>
      <c r="F169" s="665"/>
      <c r="G169" s="583"/>
      <c r="H169" s="562"/>
      <c r="I169" s="563"/>
      <c r="J169" s="561"/>
      <c r="K169" s="561"/>
      <c r="L169" s="561"/>
      <c r="M169" s="561"/>
      <c r="N169" s="561"/>
      <c r="O169" s="561"/>
      <c r="P169" s="562"/>
      <c r="Q169" s="474"/>
      <c r="R169" s="275"/>
      <c r="S169" s="413"/>
      <c r="T169" s="413"/>
      <c r="U169" s="770"/>
      <c r="W169" s="1010"/>
    </row>
    <row r="170" spans="1:23" s="203" customFormat="1" ht="37.5" hidden="1" customHeight="1">
      <c r="A170" s="244"/>
      <c r="B170" s="1601"/>
      <c r="C170" s="1051"/>
      <c r="D170" s="1051"/>
      <c r="E170" s="1123"/>
      <c r="F170" s="702"/>
      <c r="G170" s="539"/>
      <c r="H170" s="689"/>
      <c r="I170" s="703"/>
      <c r="J170" s="704"/>
      <c r="K170" s="704"/>
      <c r="L170" s="704"/>
      <c r="M170" s="704"/>
      <c r="N170" s="704"/>
      <c r="O170" s="704"/>
      <c r="P170" s="694"/>
      <c r="Q170" s="316"/>
      <c r="R170" s="333"/>
      <c r="S170" s="416"/>
      <c r="T170" s="416"/>
      <c r="U170" s="783"/>
      <c r="W170" s="1010"/>
    </row>
    <row r="171" spans="1:23" s="203" customFormat="1" ht="25.5" hidden="1" customHeight="1">
      <c r="A171" s="362"/>
      <c r="B171" s="1569" t="s">
        <v>194</v>
      </c>
      <c r="C171" s="1041"/>
      <c r="D171" s="1041"/>
      <c r="E171" s="1122"/>
      <c r="F171" s="695"/>
      <c r="G171" s="696"/>
      <c r="H171" s="594">
        <f>SUM(H170:H170)</f>
        <v>0</v>
      </c>
      <c r="I171" s="595"/>
      <c r="J171" s="596">
        <f>SUM(J170:J170)</f>
        <v>0</v>
      </c>
      <c r="K171" s="596"/>
      <c r="L171" s="596">
        <f>SUM(L170:L170)</f>
        <v>0</v>
      </c>
      <c r="M171" s="596"/>
      <c r="N171" s="596">
        <f>SUM(N170:N170)</f>
        <v>0</v>
      </c>
      <c r="O171" s="596"/>
      <c r="P171" s="594">
        <f>SUM(P170:P170)</f>
        <v>0</v>
      </c>
      <c r="Q171" s="477"/>
      <c r="R171" s="278"/>
      <c r="S171" s="412"/>
      <c r="T171" s="412"/>
      <c r="U171" s="764"/>
      <c r="W171" s="1010"/>
    </row>
    <row r="172" spans="1:23" s="203" customFormat="1" ht="24" hidden="1" customHeight="1">
      <c r="A172" s="358"/>
      <c r="B172" s="1587" t="s">
        <v>195</v>
      </c>
      <c r="C172" s="1058"/>
      <c r="D172" s="1058"/>
      <c r="E172" s="1127"/>
      <c r="F172" s="676"/>
      <c r="G172" s="677"/>
      <c r="H172" s="599">
        <f>SUM(H171)</f>
        <v>0</v>
      </c>
      <c r="I172" s="600"/>
      <c r="J172" s="601">
        <f>SUM(J171)</f>
        <v>0</v>
      </c>
      <c r="K172" s="601"/>
      <c r="L172" s="601">
        <f>SUM(L171)</f>
        <v>0</v>
      </c>
      <c r="M172" s="601"/>
      <c r="N172" s="601">
        <f>SUM(N171)</f>
        <v>0</v>
      </c>
      <c r="O172" s="601"/>
      <c r="P172" s="599">
        <f>SUM(P171)</f>
        <v>0</v>
      </c>
      <c r="Q172" s="478"/>
      <c r="R172" s="279"/>
      <c r="S172" s="415"/>
      <c r="T172" s="415"/>
      <c r="U172" s="773"/>
      <c r="W172" s="1010"/>
    </row>
    <row r="173" spans="1:23" s="203" customFormat="1" ht="36" customHeight="1">
      <c r="A173" s="360" t="s">
        <v>888</v>
      </c>
      <c r="B173" s="1597" t="s">
        <v>583</v>
      </c>
      <c r="C173" s="1076"/>
      <c r="D173" s="1076"/>
      <c r="E173" s="1123"/>
      <c r="F173" s="665"/>
      <c r="G173" s="583"/>
      <c r="H173" s="562"/>
      <c r="I173" s="563"/>
      <c r="J173" s="561"/>
      <c r="K173" s="561"/>
      <c r="L173" s="561"/>
      <c r="M173" s="561"/>
      <c r="N173" s="561"/>
      <c r="O173" s="561"/>
      <c r="P173" s="562"/>
      <c r="Q173" s="474"/>
      <c r="R173" s="275"/>
      <c r="S173" s="413"/>
      <c r="T173" s="413"/>
      <c r="U173" s="770"/>
      <c r="W173" s="1010"/>
    </row>
    <row r="174" spans="1:23" s="203" customFormat="1" ht="21.75" customHeight="1">
      <c r="A174" s="360" t="s">
        <v>224</v>
      </c>
      <c r="B174" s="1569" t="s">
        <v>1000</v>
      </c>
      <c r="C174" s="1041"/>
      <c r="D174" s="1041"/>
      <c r="E174" s="1123"/>
      <c r="F174" s="665"/>
      <c r="G174" s="583"/>
      <c r="H174" s="540"/>
      <c r="I174" s="542"/>
      <c r="J174" s="543"/>
      <c r="K174" s="543"/>
      <c r="L174" s="543"/>
      <c r="M174" s="543"/>
      <c r="N174" s="543"/>
      <c r="O174" s="543"/>
      <c r="P174" s="540"/>
      <c r="Q174" s="402"/>
      <c r="R174" s="174"/>
      <c r="S174" s="404"/>
      <c r="T174" s="404"/>
      <c r="U174" s="763"/>
      <c r="W174" s="1010"/>
    </row>
    <row r="175" spans="1:23" s="203" customFormat="1" ht="30.75" customHeight="1">
      <c r="A175" s="952" t="s">
        <v>1998</v>
      </c>
      <c r="B175" s="1583" t="s">
        <v>2066</v>
      </c>
      <c r="C175" s="1055"/>
      <c r="D175" s="1055"/>
      <c r="E175" s="1128" t="s">
        <v>32</v>
      </c>
      <c r="F175" s="1825"/>
      <c r="G175" s="1744"/>
      <c r="H175" s="1539">
        <v>15</v>
      </c>
      <c r="I175" s="542"/>
      <c r="J175" s="543"/>
      <c r="K175" s="543"/>
      <c r="L175" s="704"/>
      <c r="M175" s="704"/>
      <c r="N175" s="704"/>
      <c r="O175" s="704"/>
      <c r="P175" s="694">
        <f>H175</f>
        <v>15</v>
      </c>
      <c r="Q175" s="316" t="s">
        <v>2321</v>
      </c>
      <c r="R175" s="174" t="s">
        <v>2363</v>
      </c>
      <c r="S175" s="404" t="s">
        <v>2362</v>
      </c>
      <c r="T175" s="404"/>
      <c r="U175" s="763"/>
      <c r="W175" s="1013"/>
    </row>
    <row r="176" spans="1:23" s="203" customFormat="1" ht="21.75" customHeight="1">
      <c r="A176" s="244"/>
      <c r="B176" s="1569" t="s">
        <v>1178</v>
      </c>
      <c r="C176" s="1041"/>
      <c r="D176" s="1041"/>
      <c r="E176" s="1122"/>
      <c r="F176" s="695"/>
      <c r="G176" s="705"/>
      <c r="H176" s="706">
        <f>H174+H175</f>
        <v>15</v>
      </c>
      <c r="I176" s="707"/>
      <c r="J176" s="708">
        <f>J174+J175</f>
        <v>0</v>
      </c>
      <c r="K176" s="707"/>
      <c r="L176" s="708">
        <f>L174+L175</f>
        <v>0</v>
      </c>
      <c r="M176" s="707"/>
      <c r="N176" s="708">
        <f>N174+N175</f>
        <v>0</v>
      </c>
      <c r="O176" s="707"/>
      <c r="P176" s="706">
        <f>P174+P175</f>
        <v>15</v>
      </c>
      <c r="Q176" s="492"/>
      <c r="R176" s="344"/>
      <c r="S176" s="421"/>
      <c r="T176" s="421"/>
      <c r="U176" s="785"/>
      <c r="W176" s="1010"/>
    </row>
    <row r="177" spans="1:23" s="203" customFormat="1" ht="18.75" hidden="1" customHeight="1">
      <c r="A177" s="360" t="s">
        <v>225</v>
      </c>
      <c r="B177" s="1586" t="s">
        <v>1001</v>
      </c>
      <c r="C177" s="1057"/>
      <c r="D177" s="1057"/>
      <c r="E177" s="1123"/>
      <c r="F177" s="665"/>
      <c r="G177" s="583"/>
      <c r="H177" s="540"/>
      <c r="I177" s="542"/>
      <c r="J177" s="543"/>
      <c r="K177" s="543"/>
      <c r="L177" s="543"/>
      <c r="M177" s="543"/>
      <c r="N177" s="543"/>
      <c r="O177" s="543"/>
      <c r="P177" s="540"/>
      <c r="Q177" s="402"/>
      <c r="R177" s="174"/>
      <c r="S177" s="404"/>
      <c r="T177" s="404"/>
      <c r="U177" s="763"/>
      <c r="W177" s="1010"/>
    </row>
    <row r="178" spans="1:23" s="203" customFormat="1" ht="28.5" hidden="1" customHeight="1">
      <c r="A178" s="952"/>
      <c r="B178" s="1600"/>
      <c r="C178" s="1079"/>
      <c r="D178" s="1079"/>
      <c r="E178" s="1128"/>
      <c r="F178" s="1826"/>
      <c r="G178" s="927"/>
      <c r="H178" s="1539"/>
      <c r="I178" s="542"/>
      <c r="J178" s="543"/>
      <c r="K178" s="543"/>
      <c r="L178" s="704"/>
      <c r="M178" s="704"/>
      <c r="N178" s="704"/>
      <c r="O178" s="704"/>
      <c r="P178" s="694"/>
      <c r="Q178" s="316"/>
      <c r="R178" s="174"/>
      <c r="S178" s="2416"/>
      <c r="T178" s="404"/>
      <c r="U178" s="763"/>
      <c r="W178" s="1010"/>
    </row>
    <row r="179" spans="1:23" s="203" customFormat="1" ht="26.25" hidden="1" customHeight="1">
      <c r="A179" s="952"/>
      <c r="B179" s="1600"/>
      <c r="C179" s="1079"/>
      <c r="D179" s="1079"/>
      <c r="E179" s="1128"/>
      <c r="F179" s="1825"/>
      <c r="G179" s="1534"/>
      <c r="H179" s="1539"/>
      <c r="I179" s="546"/>
      <c r="J179" s="547"/>
      <c r="K179" s="547"/>
      <c r="L179" s="704"/>
      <c r="M179" s="704"/>
      <c r="N179" s="704"/>
      <c r="O179" s="704"/>
      <c r="P179" s="694"/>
      <c r="Q179" s="316"/>
      <c r="R179" s="253"/>
      <c r="S179" s="2417"/>
      <c r="T179" s="417"/>
      <c r="U179" s="768"/>
      <c r="W179" s="1010"/>
    </row>
    <row r="180" spans="1:23" s="203" customFormat="1" ht="18.75" hidden="1" customHeight="1">
      <c r="A180" s="360"/>
      <c r="B180" s="1569" t="s">
        <v>1068</v>
      </c>
      <c r="C180" s="1041"/>
      <c r="D180" s="1041"/>
      <c r="E180" s="1122"/>
      <c r="F180" s="695"/>
      <c r="G180" s="696"/>
      <c r="H180" s="594">
        <f>SUM(H178:H179)</f>
        <v>0</v>
      </c>
      <c r="I180" s="595"/>
      <c r="J180" s="596">
        <f>SUM(J178:J179)</f>
        <v>0</v>
      </c>
      <c r="K180" s="596"/>
      <c r="L180" s="596">
        <f>SUM(L178:L179)</f>
        <v>0</v>
      </c>
      <c r="M180" s="596"/>
      <c r="N180" s="596">
        <f>SUM(N178:N179)</f>
        <v>0</v>
      </c>
      <c r="O180" s="596"/>
      <c r="P180" s="594">
        <f>SUM(P178:P179)</f>
        <v>0</v>
      </c>
      <c r="Q180" s="477"/>
      <c r="R180" s="278"/>
      <c r="S180" s="412"/>
      <c r="T180" s="412"/>
      <c r="U180" s="764"/>
      <c r="W180" s="1010"/>
    </row>
    <row r="181" spans="1:23" s="203" customFormat="1" ht="18.75" hidden="1" customHeight="1">
      <c r="A181" s="360" t="s">
        <v>1066</v>
      </c>
      <c r="B181" s="1569" t="s">
        <v>1002</v>
      </c>
      <c r="C181" s="1041"/>
      <c r="D181" s="1041"/>
      <c r="E181" s="1129"/>
      <c r="F181" s="698"/>
      <c r="G181" s="588"/>
      <c r="H181" s="555"/>
      <c r="I181" s="556"/>
      <c r="J181" s="554"/>
      <c r="K181" s="554"/>
      <c r="L181" s="554"/>
      <c r="M181" s="554"/>
      <c r="N181" s="554"/>
      <c r="O181" s="554"/>
      <c r="P181" s="555"/>
      <c r="Q181" s="473"/>
      <c r="R181" s="328"/>
      <c r="S181" s="418"/>
      <c r="T181" s="418"/>
      <c r="U181" s="769"/>
      <c r="W181" s="1010"/>
    </row>
    <row r="182" spans="1:23" s="203" customFormat="1" ht="30.75" hidden="1" customHeight="1">
      <c r="A182" s="244"/>
      <c r="B182" s="1602"/>
      <c r="C182" s="1080"/>
      <c r="D182" s="1080"/>
      <c r="E182" s="1130"/>
      <c r="F182" s="710"/>
      <c r="G182" s="711"/>
      <c r="H182" s="712"/>
      <c r="I182" s="713"/>
      <c r="J182" s="700"/>
      <c r="K182" s="700"/>
      <c r="L182" s="700"/>
      <c r="M182" s="700"/>
      <c r="N182" s="543"/>
      <c r="O182" s="700"/>
      <c r="P182" s="694"/>
      <c r="Q182" s="493"/>
      <c r="R182" s="930"/>
      <c r="S182" s="419"/>
      <c r="T182" s="419"/>
      <c r="U182" s="763"/>
      <c r="W182" s="1010"/>
    </row>
    <row r="183" spans="1:23" s="203" customFormat="1" ht="30.75" hidden="1" customHeight="1">
      <c r="A183" s="296"/>
      <c r="B183" s="1603"/>
      <c r="C183" s="1081"/>
      <c r="D183" s="1081"/>
      <c r="E183" s="1129"/>
      <c r="F183" s="545"/>
      <c r="G183" s="588"/>
      <c r="H183" s="616"/>
      <c r="I183" s="614"/>
      <c r="J183" s="615"/>
      <c r="K183" s="615"/>
      <c r="L183" s="615"/>
      <c r="M183" s="615"/>
      <c r="N183" s="615"/>
      <c r="O183" s="615"/>
      <c r="P183" s="616"/>
      <c r="Q183" s="481"/>
      <c r="R183" s="266"/>
      <c r="S183" s="420"/>
      <c r="T183" s="420"/>
      <c r="U183" s="768"/>
      <c r="W183" s="1010"/>
    </row>
    <row r="184" spans="1:23" s="203" customFormat="1" ht="18.75" hidden="1" customHeight="1">
      <c r="A184" s="244"/>
      <c r="B184" s="1569" t="s">
        <v>1067</v>
      </c>
      <c r="C184" s="1041"/>
      <c r="D184" s="1041"/>
      <c r="E184" s="1131"/>
      <c r="F184" s="666"/>
      <c r="G184" s="667"/>
      <c r="H184" s="594">
        <f>H182</f>
        <v>0</v>
      </c>
      <c r="I184" s="595"/>
      <c r="J184" s="596">
        <f>J182</f>
        <v>0</v>
      </c>
      <c r="K184" s="596"/>
      <c r="L184" s="596">
        <f>L182</f>
        <v>0</v>
      </c>
      <c r="M184" s="596"/>
      <c r="N184" s="596">
        <f>N182</f>
        <v>0</v>
      </c>
      <c r="O184" s="596"/>
      <c r="P184" s="594">
        <f>P182</f>
        <v>0</v>
      </c>
      <c r="Q184" s="477"/>
      <c r="R184" s="278"/>
      <c r="S184" s="412"/>
      <c r="T184" s="412"/>
      <c r="U184" s="764"/>
      <c r="W184" s="1010"/>
    </row>
    <row r="185" spans="1:23" s="203" customFormat="1" ht="18.75" customHeight="1">
      <c r="A185" s="360" t="s">
        <v>226</v>
      </c>
      <c r="B185" s="1586" t="s">
        <v>1003</v>
      </c>
      <c r="C185" s="1057"/>
      <c r="D185" s="1057"/>
      <c r="E185" s="1123"/>
      <c r="F185" s="665"/>
      <c r="G185" s="583"/>
      <c r="H185" s="540"/>
      <c r="I185" s="542"/>
      <c r="J185" s="543"/>
      <c r="K185" s="543"/>
      <c r="L185" s="543"/>
      <c r="M185" s="543"/>
      <c r="N185" s="543"/>
      <c r="O185" s="543"/>
      <c r="P185" s="540"/>
      <c r="Q185" s="402"/>
      <c r="R185" s="174"/>
      <c r="S185" s="404"/>
      <c r="T185" s="404"/>
      <c r="U185" s="763"/>
      <c r="W185" s="1010"/>
    </row>
    <row r="186" spans="1:23" s="203" customFormat="1" ht="36.75" customHeight="1">
      <c r="A186" s="244" t="s">
        <v>1957</v>
      </c>
      <c r="B186" s="1604" t="s">
        <v>2155</v>
      </c>
      <c r="C186" s="1082"/>
      <c r="D186" s="1082"/>
      <c r="E186" s="1132" t="s">
        <v>32</v>
      </c>
      <c r="F186" s="665"/>
      <c r="G186" s="543"/>
      <c r="H186" s="540">
        <v>300</v>
      </c>
      <c r="I186" s="542"/>
      <c r="J186" s="543"/>
      <c r="K186" s="543"/>
      <c r="L186" s="704"/>
      <c r="M186" s="704"/>
      <c r="N186" s="704"/>
      <c r="O186" s="704"/>
      <c r="P186" s="694">
        <f>H186</f>
        <v>300</v>
      </c>
      <c r="Q186" s="316" t="s">
        <v>2321</v>
      </c>
      <c r="R186" s="174" t="s">
        <v>2363</v>
      </c>
      <c r="S186" s="404" t="s">
        <v>2485</v>
      </c>
      <c r="T186" s="404"/>
      <c r="U186" s="763"/>
      <c r="W186" s="1010"/>
    </row>
    <row r="187" spans="1:23" s="203" customFormat="1" ht="18.75" customHeight="1">
      <c r="A187" s="360"/>
      <c r="B187" s="1569" t="s">
        <v>1111</v>
      </c>
      <c r="C187" s="1041"/>
      <c r="D187" s="1041"/>
      <c r="E187" s="1131"/>
      <c r="F187" s="666"/>
      <c r="G187" s="667"/>
      <c r="H187" s="594">
        <f>H186</f>
        <v>300</v>
      </c>
      <c r="I187" s="595"/>
      <c r="J187" s="596">
        <f>J186</f>
        <v>0</v>
      </c>
      <c r="K187" s="596"/>
      <c r="L187" s="596">
        <f>L186</f>
        <v>0</v>
      </c>
      <c r="M187" s="596"/>
      <c r="N187" s="596">
        <f>N186</f>
        <v>0</v>
      </c>
      <c r="O187" s="596"/>
      <c r="P187" s="594">
        <f>P186</f>
        <v>300</v>
      </c>
      <c r="Q187" s="477"/>
      <c r="R187" s="278"/>
      <c r="S187" s="412"/>
      <c r="T187" s="412"/>
      <c r="U187" s="764"/>
      <c r="W187" s="1010"/>
    </row>
    <row r="188" spans="1:23" s="203" customFormat="1" ht="18.75" hidden="1" customHeight="1">
      <c r="A188" s="360" t="s">
        <v>227</v>
      </c>
      <c r="B188" s="1586" t="s">
        <v>913</v>
      </c>
      <c r="C188" s="1057"/>
      <c r="D188" s="1057"/>
      <c r="E188" s="1123"/>
      <c r="F188" s="665"/>
      <c r="G188" s="583"/>
      <c r="H188" s="540"/>
      <c r="I188" s="542"/>
      <c r="J188" s="543"/>
      <c r="K188" s="543"/>
      <c r="L188" s="543"/>
      <c r="M188" s="543"/>
      <c r="N188" s="543"/>
      <c r="O188" s="543"/>
      <c r="P188" s="540"/>
      <c r="Q188" s="402"/>
      <c r="R188" s="174"/>
      <c r="S188" s="404"/>
      <c r="T188" s="404"/>
      <c r="U188" s="763"/>
      <c r="W188" s="1010"/>
    </row>
    <row r="189" spans="1:23" s="203" customFormat="1" ht="18.75" hidden="1" customHeight="1">
      <c r="A189" s="360" t="s">
        <v>228</v>
      </c>
      <c r="B189" s="1586" t="s">
        <v>1004</v>
      </c>
      <c r="C189" s="1057"/>
      <c r="D189" s="1057"/>
      <c r="E189" s="1123"/>
      <c r="F189" s="665"/>
      <c r="G189" s="583"/>
      <c r="H189" s="540"/>
      <c r="I189" s="542"/>
      <c r="J189" s="543"/>
      <c r="K189" s="543"/>
      <c r="L189" s="543"/>
      <c r="M189" s="543"/>
      <c r="N189" s="543"/>
      <c r="O189" s="543"/>
      <c r="P189" s="540"/>
      <c r="Q189" s="402"/>
      <c r="R189" s="174"/>
      <c r="S189" s="404"/>
      <c r="T189" s="404"/>
      <c r="U189" s="763"/>
      <c r="W189" s="1010"/>
    </row>
    <row r="190" spans="1:23" s="203" customFormat="1" ht="30.75" hidden="1" customHeight="1">
      <c r="A190" s="952"/>
      <c r="B190" s="1605"/>
      <c r="C190" s="1083"/>
      <c r="D190" s="1083"/>
      <c r="E190" s="1133"/>
      <c r="F190" s="1826"/>
      <c r="G190" s="927"/>
      <c r="H190" s="926"/>
      <c r="I190" s="542"/>
      <c r="J190" s="543"/>
      <c r="K190" s="543"/>
      <c r="L190" s="704"/>
      <c r="M190" s="704"/>
      <c r="N190" s="704"/>
      <c r="O190" s="704"/>
      <c r="P190" s="694"/>
      <c r="Q190" s="316"/>
      <c r="R190" s="174"/>
      <c r="S190" s="1630"/>
      <c r="T190" s="174"/>
      <c r="U190" s="763"/>
      <c r="W190" s="1010"/>
    </row>
    <row r="191" spans="1:23" s="203" customFormat="1" ht="34.5" hidden="1" customHeight="1">
      <c r="A191" s="952"/>
      <c r="B191" s="1605"/>
      <c r="C191" s="1083"/>
      <c r="D191" s="1083"/>
      <c r="E191" s="1128"/>
      <c r="F191" s="1825"/>
      <c r="G191" s="1534"/>
      <c r="H191" s="1539"/>
      <c r="I191" s="542"/>
      <c r="J191" s="543"/>
      <c r="K191" s="543"/>
      <c r="L191" s="704"/>
      <c r="M191" s="704"/>
      <c r="N191" s="704"/>
      <c r="O191" s="704"/>
      <c r="P191" s="694"/>
      <c r="Q191" s="316"/>
      <c r="R191" s="174"/>
      <c r="S191" s="174"/>
      <c r="T191" s="404"/>
      <c r="U191" s="763"/>
      <c r="W191" s="1010"/>
    </row>
    <row r="192" spans="1:23" s="203" customFormat="1" ht="18.75" hidden="1" customHeight="1">
      <c r="A192" s="244"/>
      <c r="B192" s="1586" t="s">
        <v>1187</v>
      </c>
      <c r="C192" s="1057"/>
      <c r="D192" s="1057"/>
      <c r="E192" s="1131"/>
      <c r="F192" s="714"/>
      <c r="G192" s="715"/>
      <c r="H192" s="716">
        <f>SUM(H190:H191)</f>
        <v>0</v>
      </c>
      <c r="I192" s="717"/>
      <c r="J192" s="708">
        <f>SUM(J190:J191)</f>
        <v>0</v>
      </c>
      <c r="K192" s="708"/>
      <c r="L192" s="708">
        <f>SUM(L190:L191)</f>
        <v>0</v>
      </c>
      <c r="M192" s="708"/>
      <c r="N192" s="708">
        <f>SUM(N190:N191)</f>
        <v>0</v>
      </c>
      <c r="O192" s="708"/>
      <c r="P192" s="706">
        <f>SUM(P190:P191)</f>
        <v>0</v>
      </c>
      <c r="Q192" s="492"/>
      <c r="R192" s="344"/>
      <c r="S192" s="421"/>
      <c r="T192" s="421"/>
      <c r="U192" s="785"/>
      <c r="W192" s="1010"/>
    </row>
    <row r="193" spans="1:23" s="203" customFormat="1" ht="18.75" customHeight="1">
      <c r="A193" s="360" t="s">
        <v>1059</v>
      </c>
      <c r="B193" s="1569" t="s">
        <v>574</v>
      </c>
      <c r="C193" s="1041"/>
      <c r="D193" s="1041"/>
      <c r="E193" s="1123"/>
      <c r="F193" s="665"/>
      <c r="G193" s="583"/>
      <c r="H193" s="540"/>
      <c r="I193" s="542"/>
      <c r="J193" s="543"/>
      <c r="K193" s="543"/>
      <c r="L193" s="543"/>
      <c r="M193" s="543"/>
      <c r="N193" s="543"/>
      <c r="O193" s="543"/>
      <c r="P193" s="540"/>
      <c r="Q193" s="402"/>
      <c r="R193" s="174"/>
      <c r="S193" s="404"/>
      <c r="T193" s="404"/>
      <c r="U193" s="763"/>
      <c r="W193" s="1010"/>
    </row>
    <row r="194" spans="1:23" s="203" customFormat="1" ht="29.25" customHeight="1">
      <c r="A194" s="869" t="s">
        <v>1060</v>
      </c>
      <c r="B194" s="1606" t="s">
        <v>2366</v>
      </c>
      <c r="C194" s="1084"/>
      <c r="D194" s="1084"/>
      <c r="E194" s="1134" t="s">
        <v>32</v>
      </c>
      <c r="F194" s="1827"/>
      <c r="G194" s="1749"/>
      <c r="H194" s="1538">
        <v>1000</v>
      </c>
      <c r="I194" s="703"/>
      <c r="J194" s="704"/>
      <c r="K194" s="704"/>
      <c r="L194" s="704"/>
      <c r="M194" s="704"/>
      <c r="N194" s="704"/>
      <c r="O194" s="704"/>
      <c r="P194" s="694">
        <f>H194</f>
        <v>1000</v>
      </c>
      <c r="Q194" s="316" t="s">
        <v>2321</v>
      </c>
      <c r="R194" s="333" t="s">
        <v>2363</v>
      </c>
      <c r="S194" s="174" t="s">
        <v>2268</v>
      </c>
      <c r="T194" s="404"/>
      <c r="U194" s="783"/>
      <c r="W194" s="1010"/>
    </row>
    <row r="195" spans="1:23" s="203" customFormat="1" ht="31.5">
      <c r="A195" s="870" t="s">
        <v>1999</v>
      </c>
      <c r="B195" s="1607" t="s">
        <v>2332</v>
      </c>
      <c r="C195" s="1085" t="s">
        <v>32</v>
      </c>
      <c r="D195" s="1085"/>
      <c r="E195" s="1135" t="s">
        <v>32</v>
      </c>
      <c r="F195" s="1827"/>
      <c r="G195" s="1749"/>
      <c r="H195" s="1538">
        <v>830</v>
      </c>
      <c r="I195" s="703"/>
      <c r="J195" s="704"/>
      <c r="K195" s="704"/>
      <c r="L195" s="704"/>
      <c r="M195" s="704"/>
      <c r="N195" s="704"/>
      <c r="O195" s="704"/>
      <c r="P195" s="694">
        <f>H195</f>
        <v>830</v>
      </c>
      <c r="Q195" s="316" t="s">
        <v>2321</v>
      </c>
      <c r="R195" s="333" t="s">
        <v>2363</v>
      </c>
      <c r="S195" s="174" t="s">
        <v>2267</v>
      </c>
      <c r="T195" s="404"/>
      <c r="U195" s="783"/>
      <c r="W195" s="1010"/>
    </row>
    <row r="196" spans="1:23" s="203" customFormat="1" ht="24.75" customHeight="1">
      <c r="A196" s="296"/>
      <c r="B196" s="1586" t="s">
        <v>1061</v>
      </c>
      <c r="C196" s="1057"/>
      <c r="D196" s="1057"/>
      <c r="E196" s="1131"/>
      <c r="F196" s="714"/>
      <c r="G196" s="715"/>
      <c r="H196" s="718">
        <f>SUM(H194:H195)</f>
        <v>1830</v>
      </c>
      <c r="I196" s="719"/>
      <c r="J196" s="720">
        <f>SUM(J194:J195)</f>
        <v>0</v>
      </c>
      <c r="K196" s="720"/>
      <c r="L196" s="720">
        <f>SUM(L194:L195)</f>
        <v>0</v>
      </c>
      <c r="M196" s="720"/>
      <c r="N196" s="720">
        <f>SUM(N194:N195)</f>
        <v>0</v>
      </c>
      <c r="O196" s="720"/>
      <c r="P196" s="718">
        <f>SUM(P194:P195)</f>
        <v>1830</v>
      </c>
      <c r="Q196" s="494"/>
      <c r="R196" s="284"/>
      <c r="S196" s="438"/>
      <c r="T196" s="438"/>
      <c r="U196" s="786"/>
      <c r="W196" s="1010"/>
    </row>
    <row r="197" spans="1:23" s="203" customFormat="1" ht="24.75" customHeight="1">
      <c r="A197" s="296"/>
      <c r="B197" s="1587" t="s">
        <v>196</v>
      </c>
      <c r="C197" s="1058"/>
      <c r="D197" s="1058"/>
      <c r="E197" s="1127"/>
      <c r="F197" s="676"/>
      <c r="G197" s="677"/>
      <c r="H197" s="599">
        <f>H176+H180+H184+H187+H196+H192</f>
        <v>2145</v>
      </c>
      <c r="I197" s="600"/>
      <c r="J197" s="601">
        <f>J176+J180+J184+J187+J196+J192</f>
        <v>0</v>
      </c>
      <c r="K197" s="601"/>
      <c r="L197" s="601">
        <f>L176+L180+L184+L187+L196+L192</f>
        <v>0</v>
      </c>
      <c r="M197" s="601"/>
      <c r="N197" s="601">
        <f>N176+N180+N184+N187+N196+N192</f>
        <v>0</v>
      </c>
      <c r="O197" s="601"/>
      <c r="P197" s="599">
        <f>P176+P180+P184+P187+P196+P192</f>
        <v>2145</v>
      </c>
      <c r="Q197" s="478"/>
      <c r="R197" s="279"/>
      <c r="S197" s="415"/>
      <c r="T197" s="415"/>
      <c r="U197" s="773"/>
      <c r="W197" s="1010"/>
    </row>
    <row r="198" spans="1:23" s="201" customFormat="1" ht="23.25" customHeight="1" thickBot="1">
      <c r="A198" s="935" t="s">
        <v>197</v>
      </c>
      <c r="B198" s="1608"/>
      <c r="C198" s="1086"/>
      <c r="D198" s="1086"/>
      <c r="E198" s="1136"/>
      <c r="F198" s="721"/>
      <c r="G198" s="722"/>
      <c r="H198" s="723">
        <f>H197+H172+H167</f>
        <v>5864.9699999999993</v>
      </c>
      <c r="I198" s="724"/>
      <c r="J198" s="725">
        <f>J197+J172+J167</f>
        <v>0</v>
      </c>
      <c r="K198" s="725"/>
      <c r="L198" s="725">
        <f>L197+L172+L167</f>
        <v>750</v>
      </c>
      <c r="M198" s="725"/>
      <c r="N198" s="725">
        <f>N197+N172+N167</f>
        <v>82.17</v>
      </c>
      <c r="O198" s="725"/>
      <c r="P198" s="723">
        <f>P197+P172+P167</f>
        <v>5032.8</v>
      </c>
      <c r="Q198" s="497"/>
      <c r="R198" s="456"/>
      <c r="S198" s="455"/>
      <c r="T198" s="456"/>
      <c r="U198" s="787"/>
      <c r="W198" s="1009"/>
    </row>
    <row r="199" spans="1:23" s="242" customFormat="1" ht="24" customHeight="1" thickBot="1">
      <c r="A199" s="936" t="s">
        <v>198</v>
      </c>
      <c r="B199" s="1609"/>
      <c r="C199" s="1087"/>
      <c r="D199" s="1087"/>
      <c r="E199" s="1137"/>
      <c r="F199" s="726"/>
      <c r="G199" s="856"/>
      <c r="H199" s="727"/>
      <c r="I199" s="728"/>
      <c r="J199" s="729"/>
      <c r="K199" s="729"/>
      <c r="L199" s="729"/>
      <c r="M199" s="729"/>
      <c r="N199" s="729"/>
      <c r="O199" s="729"/>
      <c r="P199" s="730"/>
      <c r="Q199" s="496"/>
      <c r="R199" s="342"/>
      <c r="S199" s="341"/>
      <c r="T199" s="342"/>
      <c r="U199" s="788"/>
      <c r="W199" s="1014"/>
    </row>
    <row r="200" spans="1:23" s="201" customFormat="1" ht="19.5" hidden="1" customHeight="1">
      <c r="A200" s="363" t="s">
        <v>241</v>
      </c>
      <c r="B200" s="1610" t="s">
        <v>773</v>
      </c>
      <c r="C200" s="1088"/>
      <c r="D200" s="1088"/>
      <c r="E200" s="1138"/>
      <c r="F200" s="731"/>
      <c r="G200" s="711"/>
      <c r="H200" s="712"/>
      <c r="I200" s="713"/>
      <c r="J200" s="700"/>
      <c r="K200" s="700"/>
      <c r="L200" s="700"/>
      <c r="M200" s="700"/>
      <c r="N200" s="700"/>
      <c r="O200" s="700"/>
      <c r="P200" s="712"/>
      <c r="Q200" s="493"/>
      <c r="R200" s="930"/>
      <c r="S200" s="419"/>
      <c r="T200" s="419"/>
      <c r="U200" s="789"/>
      <c r="W200" s="1009"/>
    </row>
    <row r="201" spans="1:23" s="201" customFormat="1" ht="24" hidden="1" customHeight="1">
      <c r="A201" s="350" t="s">
        <v>242</v>
      </c>
      <c r="B201" s="1569" t="s">
        <v>579</v>
      </c>
      <c r="C201" s="1041"/>
      <c r="D201" s="1041"/>
      <c r="E201" s="1025"/>
      <c r="F201" s="630"/>
      <c r="G201" s="583"/>
      <c r="H201" s="540"/>
      <c r="I201" s="542"/>
      <c r="J201" s="543"/>
      <c r="K201" s="543"/>
      <c r="L201" s="543"/>
      <c r="M201" s="543"/>
      <c r="N201" s="543"/>
      <c r="O201" s="543"/>
      <c r="P201" s="540"/>
      <c r="Q201" s="402"/>
      <c r="R201" s="174"/>
      <c r="S201" s="404"/>
      <c r="T201" s="404"/>
      <c r="U201" s="763"/>
      <c r="W201" s="1009"/>
    </row>
    <row r="202" spans="1:23" s="201" customFormat="1" ht="41.25" hidden="1" customHeight="1">
      <c r="A202" s="292"/>
      <c r="B202" s="1584"/>
      <c r="C202" s="1626"/>
      <c r="D202" s="1626"/>
      <c r="E202" s="1129"/>
      <c r="F202" s="1627"/>
      <c r="G202" s="709"/>
      <c r="H202" s="1628"/>
      <c r="I202" s="542"/>
      <c r="J202" s="543"/>
      <c r="K202" s="543"/>
      <c r="L202" s="543"/>
      <c r="M202" s="543"/>
      <c r="N202" s="543"/>
      <c r="O202" s="543"/>
      <c r="P202" s="540"/>
      <c r="Q202" s="316"/>
      <c r="R202" s="174"/>
      <c r="S202" s="404"/>
      <c r="T202" s="404"/>
      <c r="U202" s="763"/>
      <c r="W202" s="1009"/>
    </row>
    <row r="203" spans="1:23" s="201" customFormat="1" ht="19.5" hidden="1" customHeight="1">
      <c r="A203" s="358"/>
      <c r="B203" s="1569" t="s">
        <v>199</v>
      </c>
      <c r="C203" s="1041"/>
      <c r="D203" s="1041"/>
      <c r="E203" s="1122"/>
      <c r="F203" s="695"/>
      <c r="G203" s="696"/>
      <c r="H203" s="594">
        <f>H202</f>
        <v>0</v>
      </c>
      <c r="I203" s="595"/>
      <c r="J203" s="596">
        <f>J202</f>
        <v>0</v>
      </c>
      <c r="K203" s="596"/>
      <c r="L203" s="596">
        <f>L202</f>
        <v>0</v>
      </c>
      <c r="M203" s="596"/>
      <c r="N203" s="596">
        <f>N202</f>
        <v>0</v>
      </c>
      <c r="O203" s="596"/>
      <c r="P203" s="594">
        <f>P202</f>
        <v>0</v>
      </c>
      <c r="Q203" s="477"/>
      <c r="R203" s="278"/>
      <c r="S203" s="412"/>
      <c r="T203" s="412"/>
      <c r="U203" s="764"/>
      <c r="W203" s="1009"/>
    </row>
    <row r="204" spans="1:23" s="201" customFormat="1" ht="19.5" hidden="1" customHeight="1">
      <c r="A204" s="350" t="s">
        <v>1064</v>
      </c>
      <c r="B204" s="1569" t="s">
        <v>1009</v>
      </c>
      <c r="C204" s="1041"/>
      <c r="D204" s="1041"/>
      <c r="E204" s="1123"/>
      <c r="F204" s="665"/>
      <c r="G204" s="583"/>
      <c r="H204" s="562"/>
      <c r="I204" s="563"/>
      <c r="J204" s="561"/>
      <c r="K204" s="561"/>
      <c r="L204" s="561"/>
      <c r="M204" s="561"/>
      <c r="N204" s="561"/>
      <c r="O204" s="561"/>
      <c r="P204" s="562"/>
      <c r="Q204" s="474"/>
      <c r="R204" s="275"/>
      <c r="S204" s="413"/>
      <c r="T204" s="413"/>
      <c r="U204" s="770"/>
      <c r="W204" s="1009"/>
    </row>
    <row r="205" spans="1:23" s="200" customFormat="1" ht="15.75" hidden="1" customHeight="1">
      <c r="A205" s="364"/>
      <c r="B205" s="1572"/>
      <c r="C205" s="1044"/>
      <c r="D205" s="1044"/>
      <c r="E205" s="1140"/>
      <c r="F205" s="698"/>
      <c r="G205" s="588"/>
      <c r="H205" s="555"/>
      <c r="I205" s="556"/>
      <c r="J205" s="554"/>
      <c r="K205" s="554"/>
      <c r="L205" s="554"/>
      <c r="M205" s="554"/>
      <c r="N205" s="554"/>
      <c r="O205" s="554"/>
      <c r="P205" s="734"/>
      <c r="Q205" s="473"/>
      <c r="R205" s="328"/>
      <c r="S205" s="440"/>
      <c r="T205" s="440"/>
      <c r="U205" s="769"/>
      <c r="W205" s="1011"/>
    </row>
    <row r="206" spans="1:23" s="200" customFormat="1" hidden="1">
      <c r="A206" s="937" t="s">
        <v>1108</v>
      </c>
      <c r="B206" s="1572"/>
      <c r="C206" s="1044"/>
      <c r="D206" s="1044"/>
      <c r="E206" s="1141" t="s">
        <v>889</v>
      </c>
      <c r="F206" s="735"/>
      <c r="G206" s="736"/>
      <c r="H206" s="689"/>
      <c r="I206" s="673"/>
      <c r="J206" s="674"/>
      <c r="K206" s="674"/>
      <c r="L206" s="674"/>
      <c r="M206" s="709"/>
      <c r="N206" s="709"/>
      <c r="O206" s="709"/>
      <c r="P206" s="737"/>
      <c r="Q206" s="316"/>
      <c r="R206" s="328"/>
      <c r="S206" s="441"/>
      <c r="T206" s="441"/>
      <c r="U206" s="782"/>
      <c r="W206" s="1011"/>
    </row>
    <row r="207" spans="1:23" s="201" customFormat="1" ht="23.25" hidden="1" customHeight="1">
      <c r="A207" s="358"/>
      <c r="B207" s="1569" t="s">
        <v>1065</v>
      </c>
      <c r="C207" s="1041"/>
      <c r="D207" s="1041"/>
      <c r="E207" s="1122"/>
      <c r="F207" s="695"/>
      <c r="G207" s="696"/>
      <c r="H207" s="594">
        <f>SUM(H206:H206)</f>
        <v>0</v>
      </c>
      <c r="I207" s="595"/>
      <c r="J207" s="738">
        <f>SUM(J206:J206)</f>
        <v>0</v>
      </c>
      <c r="K207" s="596"/>
      <c r="L207" s="738">
        <f>SUM(L206:L206)</f>
        <v>0</v>
      </c>
      <c r="M207" s="596"/>
      <c r="N207" s="738">
        <f>SUM(N206:N206)</f>
        <v>0</v>
      </c>
      <c r="O207" s="596"/>
      <c r="P207" s="738">
        <f>SUM(P206:P206)</f>
        <v>0</v>
      </c>
      <c r="Q207" s="477"/>
      <c r="R207" s="278"/>
      <c r="S207" s="412"/>
      <c r="T207" s="412"/>
      <c r="U207" s="764"/>
      <c r="W207" s="1009"/>
    </row>
    <row r="208" spans="1:23" s="201" customFormat="1" ht="36" hidden="1" customHeight="1">
      <c r="A208" s="350" t="s">
        <v>0</v>
      </c>
      <c r="B208" s="1569" t="s">
        <v>1010</v>
      </c>
      <c r="C208" s="1041"/>
      <c r="D208" s="1041"/>
      <c r="E208" s="1123"/>
      <c r="F208" s="665"/>
      <c r="G208" s="583"/>
      <c r="H208" s="562"/>
      <c r="I208" s="563"/>
      <c r="J208" s="739"/>
      <c r="K208" s="561"/>
      <c r="L208" s="739"/>
      <c r="M208" s="561"/>
      <c r="N208" s="739"/>
      <c r="O208" s="561"/>
      <c r="P208" s="739"/>
      <c r="Q208" s="474"/>
      <c r="R208" s="275"/>
      <c r="S208" s="413"/>
      <c r="T208" s="413"/>
      <c r="U208" s="770"/>
      <c r="W208" s="1009"/>
    </row>
    <row r="209" spans="1:23" s="201" customFormat="1" ht="15.75" hidden="1" customHeight="1">
      <c r="A209" s="937"/>
      <c r="B209" s="1611"/>
      <c r="C209" s="1089"/>
      <c r="D209" s="1089"/>
      <c r="E209" s="1139"/>
      <c r="F209" s="740"/>
      <c r="G209" s="732"/>
      <c r="H209" s="733"/>
      <c r="I209" s="542"/>
      <c r="J209" s="741"/>
      <c r="K209" s="543"/>
      <c r="L209" s="741"/>
      <c r="M209" s="543"/>
      <c r="N209" s="741"/>
      <c r="O209" s="543"/>
      <c r="P209" s="741"/>
      <c r="Q209" s="402"/>
      <c r="R209" s="174"/>
      <c r="S209" s="404"/>
      <c r="T209" s="404"/>
      <c r="U209" s="763"/>
      <c r="W209" s="1009"/>
    </row>
    <row r="210" spans="1:23" s="201" customFormat="1" ht="19.5" hidden="1" customHeight="1">
      <c r="A210" s="358"/>
      <c r="B210" s="1569" t="s">
        <v>1</v>
      </c>
      <c r="C210" s="1041"/>
      <c r="D210" s="1041"/>
      <c r="E210" s="1122"/>
      <c r="F210" s="695"/>
      <c r="G210" s="696"/>
      <c r="H210" s="594">
        <f>SUM(H209:H209)</f>
        <v>0</v>
      </c>
      <c r="I210" s="595"/>
      <c r="J210" s="738">
        <f>SUM(J209:J209)</f>
        <v>0</v>
      </c>
      <c r="K210" s="596"/>
      <c r="L210" s="738">
        <f>SUM(L209:L209)</f>
        <v>0</v>
      </c>
      <c r="M210" s="596"/>
      <c r="N210" s="738">
        <f>SUM(N209:N209)</f>
        <v>0</v>
      </c>
      <c r="O210" s="596"/>
      <c r="P210" s="738">
        <f>SUM(P209:P209)</f>
        <v>0</v>
      </c>
      <c r="Q210" s="477"/>
      <c r="R210" s="278"/>
      <c r="S210" s="412"/>
      <c r="T210" s="412"/>
      <c r="U210" s="764"/>
      <c r="W210" s="1009"/>
    </row>
    <row r="211" spans="1:23" s="201" customFormat="1" ht="24.75" hidden="1" customHeight="1">
      <c r="A211" s="358"/>
      <c r="B211" s="1587" t="s">
        <v>200</v>
      </c>
      <c r="C211" s="1058"/>
      <c r="D211" s="1058"/>
      <c r="E211" s="1127"/>
      <c r="F211" s="676"/>
      <c r="G211" s="677"/>
      <c r="H211" s="599">
        <f>H210+H207+H203</f>
        <v>0</v>
      </c>
      <c r="I211" s="600"/>
      <c r="J211" s="742">
        <f>J210+J207+J203</f>
        <v>0</v>
      </c>
      <c r="K211" s="601"/>
      <c r="L211" s="742">
        <f>L210+L207+L203</f>
        <v>0</v>
      </c>
      <c r="M211" s="601"/>
      <c r="N211" s="742">
        <f>N210+N207+N203</f>
        <v>0</v>
      </c>
      <c r="O211" s="601"/>
      <c r="P211" s="742">
        <f>P210+P207+P203</f>
        <v>0</v>
      </c>
      <c r="Q211" s="478"/>
      <c r="R211" s="279"/>
      <c r="S211" s="415"/>
      <c r="T211" s="415"/>
      <c r="U211" s="773"/>
      <c r="W211" s="1009"/>
    </row>
    <row r="212" spans="1:23" s="201" customFormat="1" ht="18" hidden="1" customHeight="1">
      <c r="A212" s="350" t="s">
        <v>243</v>
      </c>
      <c r="B212" s="1587" t="s">
        <v>758</v>
      </c>
      <c r="C212" s="1058"/>
      <c r="D212" s="1058"/>
      <c r="E212" s="1123"/>
      <c r="F212" s="665"/>
      <c r="G212" s="583"/>
      <c r="H212" s="562"/>
      <c r="I212" s="563"/>
      <c r="J212" s="739"/>
      <c r="K212" s="561"/>
      <c r="L212" s="739"/>
      <c r="M212" s="561"/>
      <c r="N212" s="739"/>
      <c r="O212" s="561"/>
      <c r="P212" s="739"/>
      <c r="Q212" s="474"/>
      <c r="R212" s="275"/>
      <c r="S212" s="413"/>
      <c r="T212" s="413"/>
      <c r="U212" s="770"/>
      <c r="W212" s="1009"/>
    </row>
    <row r="213" spans="1:23" s="201" customFormat="1" ht="18" hidden="1" customHeight="1">
      <c r="A213" s="937" t="s">
        <v>1185</v>
      </c>
      <c r="B213" s="1612"/>
      <c r="C213" s="1090"/>
      <c r="D213" s="1090"/>
      <c r="E213" s="1142"/>
      <c r="F213" s="740"/>
      <c r="G213" s="732"/>
      <c r="H213" s="733"/>
      <c r="I213" s="563"/>
      <c r="J213" s="741"/>
      <c r="K213" s="561"/>
      <c r="L213" s="741"/>
      <c r="M213" s="561"/>
      <c r="N213" s="741"/>
      <c r="O213" s="561"/>
      <c r="P213" s="741"/>
      <c r="Q213" s="474"/>
      <c r="R213" s="275"/>
      <c r="S213" s="413"/>
      <c r="T213" s="413"/>
      <c r="U213" s="770"/>
      <c r="W213" s="1009"/>
    </row>
    <row r="214" spans="1:23" s="201" customFormat="1" ht="15.75" hidden="1" customHeight="1">
      <c r="A214" s="937" t="s">
        <v>1186</v>
      </c>
      <c r="B214" s="1612"/>
      <c r="C214" s="1090"/>
      <c r="D214" s="1090"/>
      <c r="E214" s="1142"/>
      <c r="F214" s="740"/>
      <c r="G214" s="732"/>
      <c r="H214" s="733"/>
      <c r="I214" s="542"/>
      <c r="J214" s="741"/>
      <c r="K214" s="543"/>
      <c r="L214" s="741"/>
      <c r="M214" s="543"/>
      <c r="N214" s="741"/>
      <c r="O214" s="543"/>
      <c r="P214" s="741"/>
      <c r="Q214" s="402"/>
      <c r="R214" s="174"/>
      <c r="S214" s="404"/>
      <c r="T214" s="404"/>
      <c r="U214" s="763"/>
      <c r="W214" s="1009"/>
    </row>
    <row r="215" spans="1:23" s="201" customFormat="1" ht="18" hidden="1" customHeight="1">
      <c r="A215" s="358"/>
      <c r="B215" s="1587" t="s">
        <v>2</v>
      </c>
      <c r="C215" s="1058"/>
      <c r="D215" s="1058"/>
      <c r="E215" s="1127"/>
      <c r="F215" s="676"/>
      <c r="G215" s="677"/>
      <c r="H215" s="599">
        <f>SUM(H213:S214)</f>
        <v>0</v>
      </c>
      <c r="I215" s="600"/>
      <c r="J215" s="742">
        <f>SUM(J213:U214)</f>
        <v>0</v>
      </c>
      <c r="K215" s="601"/>
      <c r="L215" s="742">
        <f>SUM(L213:U214)</f>
        <v>0</v>
      </c>
      <c r="M215" s="601"/>
      <c r="N215" s="742">
        <f>SUM(N213:U214)</f>
        <v>0</v>
      </c>
      <c r="O215" s="601"/>
      <c r="P215" s="742">
        <f>SUM(P213:U214)</f>
        <v>0</v>
      </c>
      <c r="Q215" s="478"/>
      <c r="R215" s="279"/>
      <c r="S215" s="415"/>
      <c r="T215" s="415"/>
      <c r="U215" s="773"/>
      <c r="W215" s="1009"/>
    </row>
    <row r="216" spans="1:23" s="201" customFormat="1" ht="17.25" customHeight="1">
      <c r="A216" s="350" t="s">
        <v>3</v>
      </c>
      <c r="B216" s="1587" t="s">
        <v>750</v>
      </c>
      <c r="C216" s="1058"/>
      <c r="D216" s="1058"/>
      <c r="E216" s="1123"/>
      <c r="F216" s="665"/>
      <c r="G216" s="583"/>
      <c r="H216" s="562"/>
      <c r="I216" s="563"/>
      <c r="J216" s="739"/>
      <c r="K216" s="561"/>
      <c r="L216" s="739"/>
      <c r="M216" s="561"/>
      <c r="N216" s="739"/>
      <c r="O216" s="561"/>
      <c r="P216" s="739"/>
      <c r="Q216" s="474"/>
      <c r="R216" s="275"/>
      <c r="S216" s="413"/>
      <c r="T216" s="413"/>
      <c r="U216" s="770"/>
      <c r="W216" s="1009"/>
    </row>
    <row r="217" spans="1:23" s="201" customFormat="1" ht="31.5" customHeight="1">
      <c r="A217" s="897" t="s">
        <v>1181</v>
      </c>
      <c r="B217" s="1584" t="s">
        <v>2035</v>
      </c>
      <c r="C217" s="1091"/>
      <c r="D217" s="1091"/>
      <c r="E217" s="1143" t="s">
        <v>889</v>
      </c>
      <c r="F217" s="1826">
        <v>288.32</v>
      </c>
      <c r="G217" s="927">
        <v>1</v>
      </c>
      <c r="H217" s="1828">
        <f>F217*G217</f>
        <v>288.32</v>
      </c>
      <c r="I217" s="542"/>
      <c r="J217" s="743"/>
      <c r="K217" s="543">
        <f>G217</f>
        <v>1</v>
      </c>
      <c r="L217" s="743">
        <f>H217</f>
        <v>288.32</v>
      </c>
      <c r="M217" s="543"/>
      <c r="N217" s="743"/>
      <c r="O217" s="543"/>
      <c r="P217" s="743"/>
      <c r="Q217" s="316" t="s">
        <v>2321</v>
      </c>
      <c r="R217" s="174" t="s">
        <v>2322</v>
      </c>
      <c r="S217" s="2416" t="s">
        <v>2486</v>
      </c>
      <c r="T217" s="404"/>
      <c r="U217" s="763"/>
      <c r="W217" s="1009"/>
    </row>
    <row r="218" spans="1:23" s="201" customFormat="1" ht="29.25" customHeight="1">
      <c r="A218" s="897" t="s">
        <v>1182</v>
      </c>
      <c r="B218" s="1584" t="s">
        <v>2036</v>
      </c>
      <c r="C218" s="1091"/>
      <c r="D218" s="1091"/>
      <c r="E218" s="1143" t="s">
        <v>889</v>
      </c>
      <c r="F218" s="1826">
        <v>50.19</v>
      </c>
      <c r="G218" s="927">
        <v>1</v>
      </c>
      <c r="H218" s="1828">
        <f t="shared" ref="H218:H219" si="36">F218*G218</f>
        <v>50.19</v>
      </c>
      <c r="I218" s="542"/>
      <c r="J218" s="743"/>
      <c r="K218" s="543">
        <f>G218</f>
        <v>1</v>
      </c>
      <c r="L218" s="743">
        <f>H218</f>
        <v>50.19</v>
      </c>
      <c r="M218" s="543"/>
      <c r="N218" s="743"/>
      <c r="O218" s="543"/>
      <c r="P218" s="743"/>
      <c r="Q218" s="316" t="s">
        <v>2321</v>
      </c>
      <c r="R218" s="174" t="s">
        <v>2322</v>
      </c>
      <c r="S218" s="2417"/>
      <c r="T218" s="404"/>
      <c r="U218" s="763"/>
      <c r="W218" s="1009"/>
    </row>
    <row r="219" spans="1:23" s="201" customFormat="1" ht="27" customHeight="1">
      <c r="A219" s="897" t="s">
        <v>2037</v>
      </c>
      <c r="B219" s="1584" t="s">
        <v>2038</v>
      </c>
      <c r="C219" s="1091"/>
      <c r="D219" s="1091"/>
      <c r="E219" s="1143" t="s">
        <v>889</v>
      </c>
      <c r="F219" s="1826">
        <v>2.17</v>
      </c>
      <c r="G219" s="927">
        <v>119</v>
      </c>
      <c r="H219" s="1828">
        <f t="shared" si="36"/>
        <v>258.23</v>
      </c>
      <c r="I219" s="542"/>
      <c r="J219" s="744"/>
      <c r="K219" s="543"/>
      <c r="L219" s="744"/>
      <c r="M219" s="543"/>
      <c r="N219" s="744"/>
      <c r="O219" s="543">
        <f t="shared" ref="O219" si="37">G219</f>
        <v>119</v>
      </c>
      <c r="P219" s="743">
        <f t="shared" ref="P219" si="38">H219</f>
        <v>258.23</v>
      </c>
      <c r="Q219" s="316" t="s">
        <v>2321</v>
      </c>
      <c r="R219" s="174" t="s">
        <v>2322</v>
      </c>
      <c r="S219" s="404" t="s">
        <v>2487</v>
      </c>
      <c r="T219" s="404"/>
      <c r="U219" s="763"/>
      <c r="W219" s="1009"/>
    </row>
    <row r="220" spans="1:23" s="951" customFormat="1" ht="1.5" customHeight="1">
      <c r="A220" s="860"/>
      <c r="B220" s="1613"/>
      <c r="C220" s="1062"/>
      <c r="D220" s="1062"/>
      <c r="E220" s="1143"/>
      <c r="F220" s="1829"/>
      <c r="G220" s="1750"/>
      <c r="H220" s="1830"/>
      <c r="I220" s="1593"/>
      <c r="J220" s="1594"/>
      <c r="K220" s="898"/>
      <c r="L220" s="1594"/>
      <c r="M220" s="898"/>
      <c r="N220" s="1594"/>
      <c r="O220" s="543"/>
      <c r="P220" s="743"/>
      <c r="Q220" s="316"/>
      <c r="R220" s="1541"/>
      <c r="S220" s="407"/>
      <c r="T220" s="407"/>
      <c r="U220" s="763"/>
      <c r="W220" s="1009"/>
    </row>
    <row r="221" spans="1:23" s="201" customFormat="1" ht="20.25" customHeight="1" thickBot="1">
      <c r="A221" s="1619"/>
      <c r="B221" s="1629" t="s">
        <v>4</v>
      </c>
      <c r="C221" s="1065"/>
      <c r="D221" s="1065"/>
      <c r="E221" s="1144"/>
      <c r="F221" s="678"/>
      <c r="G221" s="679"/>
      <c r="H221" s="680">
        <f>H217+H218+H219+H220</f>
        <v>596.74</v>
      </c>
      <c r="I221" s="681"/>
      <c r="J221" s="680">
        <f>J217+J218+J219+J220</f>
        <v>0</v>
      </c>
      <c r="K221" s="682"/>
      <c r="L221" s="680">
        <f>L217+L218+L219+L220</f>
        <v>338.51</v>
      </c>
      <c r="M221" s="682"/>
      <c r="N221" s="680">
        <f>N217+N218+N219+N220</f>
        <v>0</v>
      </c>
      <c r="O221" s="682"/>
      <c r="P221" s="680">
        <f>P217+P218+P219+P220</f>
        <v>258.23</v>
      </c>
      <c r="Q221" s="495"/>
      <c r="R221" s="343"/>
      <c r="S221" s="439"/>
      <c r="T221" s="439"/>
      <c r="U221" s="773"/>
      <c r="W221" s="1009">
        <f>H222+H198+H148</f>
        <v>6909.5699999999988</v>
      </c>
    </row>
    <row r="222" spans="1:23" s="201" customFormat="1" ht="21" customHeight="1" thickBot="1">
      <c r="A222" s="938" t="s">
        <v>206</v>
      </c>
      <c r="B222" s="1625"/>
      <c r="C222" s="1059"/>
      <c r="D222" s="1059"/>
      <c r="E222" s="1145"/>
      <c r="F222" s="683"/>
      <c r="G222" s="603"/>
      <c r="H222" s="604">
        <f>H211+H215+H221</f>
        <v>596.74</v>
      </c>
      <c r="I222" s="605"/>
      <c r="J222" s="745">
        <f>J211+J215+J221</f>
        <v>0</v>
      </c>
      <c r="K222" s="606"/>
      <c r="L222" s="745">
        <f>L211+L215+L221</f>
        <v>338.51</v>
      </c>
      <c r="M222" s="606"/>
      <c r="N222" s="745">
        <f>N211+N215+N221</f>
        <v>0</v>
      </c>
      <c r="O222" s="606"/>
      <c r="P222" s="745">
        <f>P211+P215+P221</f>
        <v>258.23</v>
      </c>
      <c r="Q222" s="479"/>
      <c r="R222" s="280"/>
      <c r="S222" s="346"/>
      <c r="T222" s="346"/>
      <c r="U222" s="788"/>
      <c r="W222" s="1009"/>
    </row>
    <row r="223" spans="1:23" s="186" customFormat="1" ht="24.75" customHeight="1" thickBot="1">
      <c r="A223" s="1595" t="s">
        <v>201</v>
      </c>
      <c r="B223" s="1609"/>
      <c r="C223" s="1609"/>
      <c r="D223" s="1087"/>
      <c r="E223" s="1146"/>
      <c r="F223" s="726"/>
      <c r="G223" s="856"/>
      <c r="H223" s="727"/>
      <c r="I223" s="728"/>
      <c r="J223" s="729"/>
      <c r="K223" s="729"/>
      <c r="L223" s="729"/>
      <c r="M223" s="729"/>
      <c r="N223" s="729"/>
      <c r="O223" s="729"/>
      <c r="P223" s="730"/>
      <c r="Q223" s="496"/>
      <c r="R223" s="341"/>
      <c r="S223" s="342"/>
      <c r="T223" s="342"/>
      <c r="U223" s="788"/>
      <c r="W223" s="1006"/>
    </row>
    <row r="224" spans="1:23" ht="26.25" hidden="1" customHeight="1">
      <c r="A224" s="297"/>
      <c r="B224" s="1631"/>
      <c r="C224" s="1624"/>
      <c r="D224" s="1092"/>
      <c r="E224" s="1141"/>
      <c r="F224" s="1989"/>
      <c r="G224" s="1990"/>
      <c r="H224" s="1991"/>
      <c r="I224" s="1530"/>
      <c r="J224" s="800"/>
      <c r="K224" s="801"/>
      <c r="L224" s="801"/>
      <c r="M224" s="801"/>
      <c r="N224" s="801"/>
      <c r="O224" s="801"/>
      <c r="P224" s="799"/>
      <c r="Q224" s="316"/>
      <c r="R224" s="802"/>
      <c r="S224" s="803"/>
      <c r="T224" s="802"/>
      <c r="U224" s="804"/>
    </row>
    <row r="225" spans="1:23" s="459" customFormat="1" ht="32.25" customHeight="1">
      <c r="A225" s="297" t="s">
        <v>1092</v>
      </c>
      <c r="B225" s="1757" t="s">
        <v>2192</v>
      </c>
      <c r="C225" s="1758"/>
      <c r="D225" s="1759"/>
      <c r="E225" s="1141" t="s">
        <v>889</v>
      </c>
      <c r="F225" s="1992">
        <v>1872.24</v>
      </c>
      <c r="G225" s="1993">
        <v>1</v>
      </c>
      <c r="H225" s="1810">
        <f t="shared" ref="H225" si="39">F225*G225</f>
        <v>1872.24</v>
      </c>
      <c r="I225" s="713"/>
      <c r="J225" s="622"/>
      <c r="K225" s="829"/>
      <c r="L225" s="829"/>
      <c r="M225" s="829">
        <f t="shared" ref="M225" si="40">G225</f>
        <v>1</v>
      </c>
      <c r="N225" s="829">
        <f t="shared" ref="N225" si="41">H225</f>
        <v>1872.24</v>
      </c>
      <c r="O225" s="829"/>
      <c r="P225" s="857"/>
      <c r="Q225" s="316" t="s">
        <v>2321</v>
      </c>
      <c r="R225" s="858" t="s">
        <v>2364</v>
      </c>
      <c r="S225" s="173" t="s">
        <v>2488</v>
      </c>
      <c r="T225" s="173"/>
      <c r="U225" s="789"/>
      <c r="W225" s="806"/>
    </row>
    <row r="226" spans="1:23" s="950" customFormat="1" ht="48" thickBot="1">
      <c r="A226" s="297" t="s">
        <v>1104</v>
      </c>
      <c r="B226" s="1856" t="s">
        <v>2367</v>
      </c>
      <c r="C226" s="1850"/>
      <c r="D226" s="1851"/>
      <c r="E226" s="1141" t="s">
        <v>889</v>
      </c>
      <c r="F226" s="1994">
        <v>412.08300000000003</v>
      </c>
      <c r="G226" s="1995">
        <v>19</v>
      </c>
      <c r="H226" s="1996">
        <f>F226*G226</f>
        <v>7829.5770000000002</v>
      </c>
      <c r="I226" s="1852"/>
      <c r="J226" s="1853"/>
      <c r="K226" s="1853"/>
      <c r="L226" s="1853"/>
      <c r="M226" s="829">
        <f t="shared" ref="M226" si="42">G226</f>
        <v>19</v>
      </c>
      <c r="N226" s="829">
        <f t="shared" ref="N226" si="43">H226</f>
        <v>7829.5770000000002</v>
      </c>
      <c r="O226" s="1853"/>
      <c r="P226" s="1854"/>
      <c r="Q226" s="316" t="s">
        <v>2321</v>
      </c>
      <c r="R226" s="1839" t="s">
        <v>2364</v>
      </c>
      <c r="S226" s="173" t="s">
        <v>2489</v>
      </c>
      <c r="T226" s="859"/>
      <c r="U226" s="1855"/>
      <c r="W226" s="806"/>
    </row>
    <row r="227" spans="1:23" s="202" customFormat="1" ht="22.5" customHeight="1" thickBot="1">
      <c r="A227" s="939" t="s">
        <v>207</v>
      </c>
      <c r="B227" s="1059"/>
      <c r="C227" s="1059"/>
      <c r="D227" s="1059"/>
      <c r="E227" s="1147"/>
      <c r="F227" s="855"/>
      <c r="G227" s="854"/>
      <c r="H227" s="753">
        <f>SUM(H224:H226)</f>
        <v>9701.8170000000009</v>
      </c>
      <c r="I227" s="605"/>
      <c r="J227" s="606">
        <f>SUM(J224:J225)</f>
        <v>0</v>
      </c>
      <c r="K227" s="606"/>
      <c r="L227" s="606">
        <f>SUM(L224:L225)</f>
        <v>0</v>
      </c>
      <c r="M227" s="606"/>
      <c r="N227" s="606">
        <f>SUM(N224:N226)</f>
        <v>9701.8170000000009</v>
      </c>
      <c r="O227" s="606"/>
      <c r="P227" s="604">
        <f>SUM(P224:P225)</f>
        <v>0</v>
      </c>
      <c r="Q227" s="479"/>
      <c r="R227" s="280"/>
      <c r="S227" s="346"/>
      <c r="T227" s="346"/>
      <c r="U227" s="788"/>
      <c r="W227" s="1008"/>
    </row>
    <row r="228" spans="1:23" s="202" customFormat="1" ht="27" customHeight="1" thickBot="1">
      <c r="A228" s="2410" t="s">
        <v>202</v>
      </c>
      <c r="B228" s="2411"/>
      <c r="C228" s="1093"/>
      <c r="D228" s="1093"/>
      <c r="E228" s="1148"/>
      <c r="F228" s="798"/>
      <c r="G228" s="749"/>
      <c r="H228" s="750"/>
      <c r="I228" s="748"/>
      <c r="J228" s="751"/>
      <c r="K228" s="751"/>
      <c r="L228" s="751"/>
      <c r="M228" s="751"/>
      <c r="N228" s="751"/>
      <c r="O228" s="751"/>
      <c r="P228" s="750"/>
      <c r="Q228" s="498"/>
      <c r="R228" s="294"/>
      <c r="S228" s="457"/>
      <c r="T228" s="457"/>
      <c r="U228" s="790"/>
      <c r="W228" s="1008"/>
    </row>
    <row r="229" spans="1:23" s="202" customFormat="1" ht="30" customHeight="1">
      <c r="A229" s="1861" t="s">
        <v>22</v>
      </c>
      <c r="B229" s="1862" t="s">
        <v>2447</v>
      </c>
      <c r="C229" s="1094"/>
      <c r="D229" s="1094"/>
      <c r="E229" s="1454" t="s">
        <v>889</v>
      </c>
      <c r="F229" s="1997">
        <v>16.05</v>
      </c>
      <c r="G229" s="1998">
        <v>16</v>
      </c>
      <c r="H229" s="1991">
        <f>F229*G229</f>
        <v>256.8</v>
      </c>
      <c r="I229" s="629"/>
      <c r="J229" s="746"/>
      <c r="K229" s="746"/>
      <c r="L229" s="746"/>
      <c r="M229" s="746"/>
      <c r="N229" s="746"/>
      <c r="O229" s="746">
        <f>G229</f>
        <v>16</v>
      </c>
      <c r="P229" s="747">
        <f>H229</f>
        <v>256.8</v>
      </c>
      <c r="Q229" s="316" t="s">
        <v>2321</v>
      </c>
      <c r="R229" s="827" t="s">
        <v>2364</v>
      </c>
      <c r="S229" s="451" t="s">
        <v>2490</v>
      </c>
      <c r="T229" s="451"/>
      <c r="U229" s="791"/>
      <c r="W229" s="1008"/>
    </row>
    <row r="230" spans="1:23" s="202" customFormat="1" ht="34.5" customHeight="1">
      <c r="A230" s="1453" t="s">
        <v>23</v>
      </c>
      <c r="B230" s="1615" t="s">
        <v>2459</v>
      </c>
      <c r="C230" s="1095"/>
      <c r="D230" s="1095"/>
      <c r="E230" s="1455" t="s">
        <v>889</v>
      </c>
      <c r="F230" s="1999">
        <v>160.54</v>
      </c>
      <c r="G230" s="1808">
        <v>1</v>
      </c>
      <c r="H230" s="1810">
        <f t="shared" ref="H230:H236" si="44">F230*G230</f>
        <v>160.54</v>
      </c>
      <c r="I230" s="629"/>
      <c r="J230" s="746"/>
      <c r="K230" s="746"/>
      <c r="L230" s="746"/>
      <c r="M230" s="746"/>
      <c r="N230" s="746"/>
      <c r="O230" s="746">
        <f t="shared" ref="O230:O236" si="45">G230</f>
        <v>1</v>
      </c>
      <c r="P230" s="747">
        <f t="shared" ref="P230:P235" si="46">H230</f>
        <v>160.54</v>
      </c>
      <c r="Q230" s="316" t="s">
        <v>2321</v>
      </c>
      <c r="R230" s="827" t="s">
        <v>2364</v>
      </c>
      <c r="S230" s="266" t="s">
        <v>2491</v>
      </c>
      <c r="T230" s="451"/>
      <c r="U230" s="791"/>
      <c r="W230" s="1008"/>
    </row>
    <row r="231" spans="1:23" s="202" customFormat="1" ht="29.25" customHeight="1">
      <c r="A231" s="1453" t="s">
        <v>2300</v>
      </c>
      <c r="B231" s="1574" t="s">
        <v>2279</v>
      </c>
      <c r="C231" s="1046"/>
      <c r="D231" s="1046"/>
      <c r="E231" s="1455" t="s">
        <v>889</v>
      </c>
      <c r="F231" s="2000">
        <f>36.4/1.2</f>
        <v>30.333333333333332</v>
      </c>
      <c r="G231" s="1808">
        <v>1</v>
      </c>
      <c r="H231" s="1810">
        <f t="shared" si="44"/>
        <v>30.333333333333332</v>
      </c>
      <c r="I231" s="629"/>
      <c r="J231" s="746"/>
      <c r="K231" s="746"/>
      <c r="L231" s="746"/>
      <c r="M231" s="746"/>
      <c r="N231" s="746"/>
      <c r="O231" s="746">
        <f t="shared" si="45"/>
        <v>1</v>
      </c>
      <c r="P231" s="747">
        <f t="shared" si="46"/>
        <v>30.333333333333332</v>
      </c>
      <c r="Q231" s="316" t="s">
        <v>2321</v>
      </c>
      <c r="R231" s="827" t="s">
        <v>2364</v>
      </c>
      <c r="S231" s="266" t="s">
        <v>2492</v>
      </c>
      <c r="T231" s="451"/>
      <c r="U231" s="791"/>
      <c r="W231" s="1008"/>
    </row>
    <row r="232" spans="1:23" s="896" customFormat="1" ht="29.25" hidden="1" customHeight="1">
      <c r="A232" s="1453"/>
      <c r="B232" s="1616"/>
      <c r="C232" s="1700"/>
      <c r="D232" s="1700"/>
      <c r="E232" s="1455"/>
      <c r="F232" s="2001"/>
      <c r="G232" s="2002"/>
      <c r="H232" s="1810"/>
      <c r="I232" s="629"/>
      <c r="J232" s="746"/>
      <c r="K232" s="746"/>
      <c r="L232" s="746"/>
      <c r="M232" s="746"/>
      <c r="N232" s="746"/>
      <c r="O232" s="746"/>
      <c r="P232" s="747"/>
      <c r="Q232" s="316"/>
      <c r="R232" s="266"/>
      <c r="S232" s="266"/>
      <c r="T232" s="420"/>
      <c r="U232" s="768"/>
      <c r="W232" s="1008"/>
    </row>
    <row r="233" spans="1:23" s="896" customFormat="1" ht="29.25" customHeight="1">
      <c r="A233" s="1453" t="s">
        <v>2301</v>
      </c>
      <c r="B233" s="1701" t="s">
        <v>2340</v>
      </c>
      <c r="C233" s="1700"/>
      <c r="D233" s="1700"/>
      <c r="E233" s="1455" t="s">
        <v>889</v>
      </c>
      <c r="F233" s="2001">
        <v>145.80000000000001</v>
      </c>
      <c r="G233" s="2002">
        <v>1</v>
      </c>
      <c r="H233" s="1810">
        <f>F233*G233</f>
        <v>145.80000000000001</v>
      </c>
      <c r="I233" s="629"/>
      <c r="J233" s="746"/>
      <c r="K233" s="746"/>
      <c r="L233" s="746"/>
      <c r="M233" s="746"/>
      <c r="N233" s="746"/>
      <c r="O233" s="746">
        <f t="shared" ref="O233" si="47">G233</f>
        <v>1</v>
      </c>
      <c r="P233" s="747">
        <f t="shared" ref="P233" si="48">H233</f>
        <v>145.80000000000001</v>
      </c>
      <c r="Q233" s="316" t="s">
        <v>2321</v>
      </c>
      <c r="R233" s="266" t="s">
        <v>2364</v>
      </c>
      <c r="S233" s="266" t="s">
        <v>2493</v>
      </c>
      <c r="T233" s="266"/>
      <c r="U233" s="266"/>
      <c r="W233" s="1008"/>
    </row>
    <row r="234" spans="1:23" s="896" customFormat="1" ht="29.25" customHeight="1">
      <c r="A234" s="1453" t="s">
        <v>1103</v>
      </c>
      <c r="B234" s="1614" t="s">
        <v>2333</v>
      </c>
      <c r="C234" s="1094"/>
      <c r="D234" s="1094"/>
      <c r="E234" s="1455" t="s">
        <v>889</v>
      </c>
      <c r="F234" s="735">
        <v>498.33</v>
      </c>
      <c r="G234" s="2003">
        <v>1</v>
      </c>
      <c r="H234" s="1810">
        <f t="shared" si="44"/>
        <v>498.33</v>
      </c>
      <c r="I234" s="545"/>
      <c r="J234" s="615"/>
      <c r="K234" s="615"/>
      <c r="L234" s="615"/>
      <c r="M234" s="615"/>
      <c r="N234" s="615"/>
      <c r="O234" s="746">
        <f t="shared" si="45"/>
        <v>1</v>
      </c>
      <c r="P234" s="747">
        <f t="shared" si="46"/>
        <v>498.33</v>
      </c>
      <c r="Q234" s="316" t="s">
        <v>2321</v>
      </c>
      <c r="R234" s="266" t="s">
        <v>2364</v>
      </c>
      <c r="S234" s="266" t="s">
        <v>2494</v>
      </c>
      <c r="T234" s="266"/>
      <c r="U234" s="266"/>
      <c r="W234" s="1008"/>
    </row>
    <row r="235" spans="1:23" s="1909" customFormat="1" ht="29.25" customHeight="1">
      <c r="A235" s="1453" t="s">
        <v>1183</v>
      </c>
      <c r="B235" s="1614" t="s">
        <v>2280</v>
      </c>
      <c r="C235" s="1094"/>
      <c r="D235" s="1094"/>
      <c r="E235" s="1455" t="s">
        <v>889</v>
      </c>
      <c r="F235" s="735">
        <v>66.489999999999995</v>
      </c>
      <c r="G235" s="2003">
        <v>1</v>
      </c>
      <c r="H235" s="1810">
        <f t="shared" si="44"/>
        <v>66.489999999999995</v>
      </c>
      <c r="I235" s="545"/>
      <c r="J235" s="615"/>
      <c r="K235" s="615"/>
      <c r="L235" s="615"/>
      <c r="M235" s="615"/>
      <c r="N235" s="615"/>
      <c r="O235" s="746">
        <f t="shared" si="45"/>
        <v>1</v>
      </c>
      <c r="P235" s="747">
        <f t="shared" si="46"/>
        <v>66.489999999999995</v>
      </c>
      <c r="Q235" s="316" t="s">
        <v>2321</v>
      </c>
      <c r="R235" s="266" t="s">
        <v>2364</v>
      </c>
      <c r="S235" s="266" t="s">
        <v>2494</v>
      </c>
      <c r="T235" s="266"/>
      <c r="U235" s="266"/>
      <c r="W235" s="1910"/>
    </row>
    <row r="236" spans="1:23" s="896" customFormat="1" ht="79.5" thickBot="1">
      <c r="A236" s="1453" t="s">
        <v>1112</v>
      </c>
      <c r="B236" s="1863" t="s">
        <v>2443</v>
      </c>
      <c r="C236" s="1096"/>
      <c r="D236" s="1857"/>
      <c r="E236" s="1455" t="s">
        <v>889</v>
      </c>
      <c r="F236" s="2004">
        <v>489.4</v>
      </c>
      <c r="G236" s="2005">
        <v>1</v>
      </c>
      <c r="H236" s="1810">
        <f t="shared" si="44"/>
        <v>489.4</v>
      </c>
      <c r="I236" s="1858"/>
      <c r="J236" s="1859"/>
      <c r="K236" s="1859"/>
      <c r="L236" s="1859"/>
      <c r="M236" s="1859"/>
      <c r="N236" s="1859"/>
      <c r="O236" s="1859">
        <f t="shared" si="45"/>
        <v>1</v>
      </c>
      <c r="P236" s="1860">
        <f>H236</f>
        <v>489.4</v>
      </c>
      <c r="Q236" s="316" t="s">
        <v>2321</v>
      </c>
      <c r="R236" s="1677" t="s">
        <v>2364</v>
      </c>
      <c r="S236" s="266" t="s">
        <v>2495</v>
      </c>
      <c r="T236" s="828"/>
      <c r="U236" s="874"/>
      <c r="W236" s="1008"/>
    </row>
    <row r="237" spans="1:23" ht="21" customHeight="1" thickBot="1">
      <c r="A237" s="932" t="s">
        <v>208</v>
      </c>
      <c r="B237" s="300"/>
      <c r="C237" s="1059"/>
      <c r="D237" s="1026"/>
      <c r="E237" s="538"/>
      <c r="F237" s="752"/>
      <c r="G237" s="603"/>
      <c r="H237" s="753">
        <f>SUM(H229:H236)</f>
        <v>1647.6933333333332</v>
      </c>
      <c r="I237" s="605"/>
      <c r="J237" s="606">
        <f>SUM(J229:J236)</f>
        <v>0</v>
      </c>
      <c r="K237" s="606"/>
      <c r="L237" s="606">
        <f>SUM(L229:L236)</f>
        <v>0</v>
      </c>
      <c r="M237" s="606"/>
      <c r="N237" s="606">
        <f>SUM(N229:N236)</f>
        <v>0</v>
      </c>
      <c r="O237" s="606"/>
      <c r="P237" s="604">
        <f>SUM(P229:P236)</f>
        <v>1647.6933333333332</v>
      </c>
      <c r="Q237" s="479"/>
      <c r="R237" s="280"/>
      <c r="S237" s="313"/>
      <c r="T237" s="313"/>
      <c r="U237" s="788"/>
    </row>
    <row r="238" spans="1:23" ht="21.75" customHeight="1" thickBot="1">
      <c r="A238" s="940" t="s">
        <v>764</v>
      </c>
      <c r="B238" s="304"/>
      <c r="C238" s="1097"/>
      <c r="D238" s="1035"/>
      <c r="E238" s="537"/>
      <c r="F238" s="755"/>
      <c r="G238" s="754"/>
      <c r="H238" s="755">
        <f>H237+H227+H222+H198+H148+H126+H93</f>
        <v>138676.00059577677</v>
      </c>
      <c r="I238" s="756"/>
      <c r="J238" s="757">
        <f>J237+J227+J222+J198+J148+J126+J93</f>
        <v>28200.820499999998</v>
      </c>
      <c r="K238" s="757"/>
      <c r="L238" s="757">
        <f>L237+L227+L222+L198+L148+L126+L93</f>
        <v>34809.464631221723</v>
      </c>
      <c r="M238" s="757"/>
      <c r="N238" s="757">
        <f>N237+N227+N222+N198+N148+N126+N93</f>
        <v>34389.473631221721</v>
      </c>
      <c r="O238" s="757"/>
      <c r="P238" s="758">
        <f>P237+P227+P222+P198+P148+P126+P93</f>
        <v>41276.241833333326</v>
      </c>
      <c r="Q238" s="499"/>
      <c r="R238" s="285"/>
      <c r="S238" s="314"/>
      <c r="T238" s="314"/>
      <c r="U238" s="792"/>
    </row>
    <row r="239" spans="1:23" ht="21.75" hidden="1" customHeight="1" thickBot="1">
      <c r="A239" s="941" t="s">
        <v>1177</v>
      </c>
      <c r="B239" s="287"/>
      <c r="C239" s="287"/>
      <c r="D239" s="287"/>
      <c r="E239" s="248"/>
      <c r="F239" s="288"/>
      <c r="G239" s="1751"/>
      <c r="H239" s="289" t="e">
        <f>#REF!+H127+#REF!+#REF!+#REF!+#REF!+#REF!</f>
        <v>#REF!</v>
      </c>
      <c r="I239" s="289"/>
      <c r="J239" s="289"/>
      <c r="K239" s="289"/>
      <c r="L239" s="289"/>
      <c r="M239" s="289"/>
      <c r="N239" s="289"/>
      <c r="O239" s="289"/>
      <c r="P239" s="289"/>
      <c r="Q239" s="290"/>
      <c r="R239" s="290"/>
      <c r="S239" s="289"/>
      <c r="T239" s="295"/>
      <c r="U239" s="793"/>
    </row>
    <row r="240" spans="1:23" s="186" customFormat="1" ht="21.75" customHeight="1">
      <c r="A240" s="942"/>
      <c r="B240" s="48"/>
      <c r="C240" s="48"/>
      <c r="D240" s="48"/>
      <c r="E240" s="230"/>
      <c r="F240" s="48"/>
      <c r="G240" s="1752"/>
      <c r="H240" s="235">
        <v>138676.00333333336</v>
      </c>
      <c r="I240" s="235">
        <f>H240-H238</f>
        <v>2.7375565841794014E-3</v>
      </c>
      <c r="J240" s="235"/>
      <c r="K240" s="235"/>
      <c r="L240" s="235"/>
      <c r="M240" s="235"/>
      <c r="N240" s="235"/>
      <c r="O240" s="235"/>
      <c r="P240" s="235"/>
      <c r="Q240" s="286"/>
      <c r="R240" s="286"/>
      <c r="S240" s="235"/>
      <c r="T240" s="235"/>
      <c r="U240" s="805"/>
      <c r="W240" s="1006"/>
    </row>
    <row r="241" spans="1:23">
      <c r="A241" s="2412" t="s">
        <v>2265</v>
      </c>
      <c r="B241" s="2412"/>
      <c r="C241" s="2412"/>
      <c r="D241" s="2412"/>
      <c r="E241" s="2412"/>
      <c r="F241" s="2412"/>
      <c r="G241" s="2412"/>
      <c r="H241" s="2412"/>
      <c r="I241" s="759"/>
      <c r="J241" s="759"/>
      <c r="K241" s="759"/>
      <c r="L241" s="759"/>
      <c r="M241" s="759"/>
      <c r="N241" s="759"/>
      <c r="O241" s="759"/>
      <c r="P241" s="759"/>
      <c r="Q241" s="340"/>
      <c r="R241" s="340"/>
      <c r="S241" s="759"/>
      <c r="T241" s="759"/>
      <c r="U241" s="794"/>
    </row>
    <row r="242" spans="1:23" ht="15.75" hidden="1" customHeight="1">
      <c r="A242" s="50"/>
      <c r="H242" s="236">
        <v>667700</v>
      </c>
      <c r="I242" s="236"/>
      <c r="J242" s="236">
        <f>H242*0.2</f>
        <v>133540</v>
      </c>
      <c r="K242" s="236"/>
      <c r="L242" s="236">
        <f>H242*0.25</f>
        <v>166925</v>
      </c>
      <c r="M242" s="236"/>
      <c r="N242" s="236">
        <f>H242*0.25</f>
        <v>166925</v>
      </c>
      <c r="O242" s="236"/>
      <c r="P242" s="236">
        <f>H242*0.3</f>
        <v>200310</v>
      </c>
      <c r="Q242" s="336"/>
      <c r="R242" s="336"/>
      <c r="S242" s="236"/>
      <c r="T242" s="236"/>
      <c r="U242" s="336"/>
    </row>
    <row r="243" spans="1:23" ht="15.75" hidden="1" customHeight="1">
      <c r="F243" s="52"/>
      <c r="H243" s="236"/>
      <c r="I243" s="236"/>
      <c r="J243" s="236"/>
      <c r="K243" s="236"/>
      <c r="L243" s="236"/>
      <c r="M243" s="236"/>
      <c r="N243" s="236"/>
      <c r="O243" s="236"/>
      <c r="P243" s="236"/>
      <c r="Q243" s="336"/>
      <c r="R243" s="336"/>
      <c r="S243" s="236"/>
      <c r="T243" s="236"/>
      <c r="U243" s="336"/>
    </row>
    <row r="244" spans="1:23" ht="15.75" hidden="1" customHeight="1" outlineLevel="1">
      <c r="B244" s="39" t="s">
        <v>1087</v>
      </c>
      <c r="C244" s="39"/>
      <c r="D244" s="39"/>
      <c r="E244" s="232"/>
      <c r="G244" s="1753"/>
      <c r="H244" s="237"/>
      <c r="I244" s="237"/>
      <c r="J244" s="237"/>
      <c r="K244" s="237"/>
      <c r="L244" s="237"/>
      <c r="M244" s="237"/>
      <c r="N244" s="237"/>
      <c r="O244" s="237"/>
      <c r="P244" s="237"/>
      <c r="Q244" s="237"/>
      <c r="R244" s="335"/>
      <c r="S244" s="237"/>
      <c r="T244" s="237"/>
      <c r="U244" s="795"/>
    </row>
    <row r="245" spans="1:23" s="53" customFormat="1" ht="15.75" hidden="1" customHeight="1" outlineLevel="1">
      <c r="A245" s="943"/>
      <c r="B245" s="43"/>
      <c r="C245" s="43"/>
      <c r="D245" s="43"/>
      <c r="E245" s="233"/>
      <c r="F245" s="44"/>
      <c r="G245" s="1753"/>
      <c r="H245" s="237"/>
      <c r="I245" s="237"/>
      <c r="J245" s="237"/>
      <c r="K245" s="237"/>
      <c r="L245" s="237"/>
      <c r="M245" s="237"/>
      <c r="N245" s="237"/>
      <c r="O245" s="237"/>
      <c r="P245" s="237"/>
      <c r="Q245" s="237"/>
      <c r="R245" s="335"/>
      <c r="S245" s="237"/>
      <c r="T245" s="237"/>
      <c r="U245" s="795"/>
      <c r="W245" s="1015"/>
    </row>
    <row r="246" spans="1:23" s="53" customFormat="1" ht="52.5" hidden="1" customHeight="1">
      <c r="A246" s="943"/>
      <c r="B246" s="43"/>
      <c r="C246" s="43"/>
      <c r="D246" s="43"/>
      <c r="E246" s="233"/>
      <c r="F246" s="44"/>
      <c r="G246" s="1753"/>
      <c r="H246" s="237"/>
      <c r="I246" s="237"/>
      <c r="J246" s="237"/>
      <c r="K246" s="237"/>
      <c r="L246" s="237"/>
      <c r="M246" s="237"/>
      <c r="N246" s="237"/>
      <c r="O246" s="237"/>
      <c r="P246" s="237"/>
      <c r="Q246" s="237"/>
      <c r="R246" s="335"/>
      <c r="S246" s="237"/>
      <c r="T246" s="237"/>
      <c r="U246" s="795"/>
      <c r="W246" s="1015"/>
    </row>
    <row r="247" spans="1:23" s="53" customFormat="1" ht="15.75" hidden="1" customHeight="1" outlineLevel="1">
      <c r="A247" s="943"/>
      <c r="B247" s="39" t="s">
        <v>149</v>
      </c>
      <c r="C247" s="39"/>
      <c r="D247" s="39"/>
      <c r="E247" s="232"/>
      <c r="F247" s="51"/>
      <c r="G247" s="1753"/>
      <c r="H247" s="237"/>
      <c r="I247" s="237"/>
      <c r="J247" s="237"/>
      <c r="K247" s="237"/>
      <c r="L247" s="237"/>
      <c r="M247" s="237"/>
      <c r="N247" s="237"/>
      <c r="O247" s="237"/>
      <c r="P247" s="237"/>
      <c r="Q247" s="237"/>
      <c r="R247" s="335"/>
      <c r="S247" s="237"/>
      <c r="T247" s="237"/>
      <c r="U247" s="795"/>
      <c r="W247" s="1015"/>
    </row>
    <row r="248" spans="1:23" s="53" customFormat="1" ht="15.75" hidden="1" customHeight="1" outlineLevel="1">
      <c r="A248" s="943"/>
      <c r="B248" s="43"/>
      <c r="C248" s="43"/>
      <c r="D248" s="43"/>
      <c r="E248" s="233"/>
      <c r="F248" s="44"/>
      <c r="G248" s="1753"/>
      <c r="H248" s="237"/>
      <c r="I248" s="237"/>
      <c r="J248" s="237"/>
      <c r="K248" s="237"/>
      <c r="L248" s="237"/>
      <c r="M248" s="237"/>
      <c r="N248" s="237"/>
      <c r="O248" s="237"/>
      <c r="P248" s="237"/>
      <c r="Q248" s="237"/>
      <c r="R248" s="335"/>
      <c r="S248" s="237"/>
      <c r="T248" s="237"/>
      <c r="U248" s="795"/>
      <c r="W248" s="1015"/>
    </row>
    <row r="249" spans="1:23" s="53" customFormat="1" ht="20.25" hidden="1" customHeight="1">
      <c r="A249" s="45"/>
      <c r="B249" s="2404" t="s">
        <v>580</v>
      </c>
      <c r="C249" s="2404"/>
      <c r="D249" s="2404"/>
      <c r="E249" s="2404"/>
      <c r="F249" s="2404"/>
      <c r="G249" s="2404"/>
      <c r="H249" s="238"/>
      <c r="I249" s="238"/>
      <c r="J249" s="238"/>
      <c r="K249" s="238"/>
      <c r="L249" s="238"/>
      <c r="M249" s="238"/>
      <c r="N249" s="238"/>
      <c r="O249" s="238"/>
      <c r="P249" s="238"/>
      <c r="Q249" s="237"/>
      <c r="R249" s="335"/>
      <c r="S249" s="238"/>
      <c r="T249" s="238"/>
      <c r="U249" s="795"/>
      <c r="W249" s="1015"/>
    </row>
    <row r="250" spans="1:23" s="53" customFormat="1" ht="16.5" hidden="1" customHeight="1">
      <c r="A250" s="944"/>
      <c r="B250" s="464" t="s">
        <v>856</v>
      </c>
      <c r="C250" s="464"/>
      <c r="D250" s="464"/>
      <c r="E250" s="234"/>
      <c r="F250" s="45"/>
      <c r="G250" s="1754"/>
      <c r="H250" s="239"/>
      <c r="I250" s="239"/>
      <c r="J250" s="239"/>
      <c r="K250" s="239"/>
      <c r="L250" s="239"/>
      <c r="M250" s="239"/>
      <c r="N250" s="239"/>
      <c r="O250" s="239"/>
      <c r="P250" s="239"/>
      <c r="Q250" s="500"/>
      <c r="R250" s="335"/>
      <c r="S250" s="239"/>
      <c r="T250" s="239"/>
      <c r="U250" s="795"/>
      <c r="W250" s="1015"/>
    </row>
    <row r="251" spans="1:23" ht="15.75" hidden="1" customHeight="1">
      <c r="H251" s="460">
        <f>H242-H238</f>
        <v>529023.99940422317</v>
      </c>
      <c r="J251" s="460">
        <f>J238/H238</f>
        <v>0.20335761327731011</v>
      </c>
      <c r="L251" s="460">
        <f>L238/H238</f>
        <v>0.251012896836324</v>
      </c>
      <c r="N251" s="460">
        <f>N238/H238</f>
        <v>0.2479843194458913</v>
      </c>
      <c r="P251" s="460">
        <f>P238/H238</f>
        <v>0.29764517044047456</v>
      </c>
    </row>
    <row r="253" spans="1:23" ht="18.75">
      <c r="F253" s="268" t="s">
        <v>2002</v>
      </c>
      <c r="G253" s="1755"/>
      <c r="H253" s="458"/>
      <c r="I253" s="42" t="s">
        <v>538</v>
      </c>
      <c r="J253" s="42"/>
      <c r="K253" s="269"/>
      <c r="L253" s="269"/>
      <c r="M253" s="322" t="s">
        <v>1191</v>
      </c>
    </row>
    <row r="254" spans="1:23" ht="18.75">
      <c r="F254" s="270"/>
      <c r="G254" s="1756"/>
      <c r="H254" s="463"/>
      <c r="I254" s="463" t="s">
        <v>539</v>
      </c>
      <c r="J254" s="269"/>
      <c r="K254" s="269"/>
      <c r="L254" s="269"/>
      <c r="M254" s="323" t="s">
        <v>855</v>
      </c>
    </row>
    <row r="255" spans="1:23" ht="18.75">
      <c r="F255" s="270"/>
      <c r="G255" s="1756"/>
      <c r="H255" s="463"/>
      <c r="I255" s="463"/>
      <c r="J255" s="269"/>
      <c r="K255" s="269"/>
      <c r="L255" s="269"/>
      <c r="M255" s="323"/>
    </row>
    <row r="256" spans="1:23" ht="18.75">
      <c r="F256" s="270"/>
      <c r="G256" s="1756"/>
      <c r="H256" s="463"/>
      <c r="I256" s="463" t="s">
        <v>150</v>
      </c>
      <c r="J256" s="269"/>
      <c r="K256" s="269"/>
      <c r="L256" s="269"/>
      <c r="M256" s="323"/>
      <c r="W256" s="197"/>
    </row>
    <row r="257" spans="1:23" ht="18.75">
      <c r="F257" s="268" t="s">
        <v>149</v>
      </c>
      <c r="G257" s="1756"/>
      <c r="H257" s="463"/>
      <c r="I257" s="463" t="s">
        <v>538</v>
      </c>
      <c r="J257" s="269"/>
      <c r="K257" s="269"/>
      <c r="L257" s="269"/>
      <c r="M257" s="324" t="s">
        <v>1071</v>
      </c>
      <c r="N257" s="267"/>
      <c r="W257" s="197"/>
    </row>
    <row r="258" spans="1:23" ht="18.75">
      <c r="F258" s="270"/>
      <c r="G258" s="1756"/>
      <c r="H258" s="463"/>
      <c r="I258" s="463" t="s">
        <v>539</v>
      </c>
      <c r="J258" s="269"/>
      <c r="K258" s="269"/>
      <c r="L258" s="269"/>
      <c r="M258" s="463" t="s">
        <v>855</v>
      </c>
      <c r="N258" s="42"/>
      <c r="W258" s="197"/>
    </row>
    <row r="259" spans="1:23" ht="18.75">
      <c r="F259" s="2403" t="s">
        <v>540</v>
      </c>
      <c r="G259" s="2403"/>
      <c r="H259" s="2403"/>
      <c r="I259" s="463"/>
      <c r="J259" s="269"/>
      <c r="K259" s="269"/>
      <c r="L259" s="269"/>
      <c r="M259" s="463"/>
      <c r="N259" s="42"/>
      <c r="W259" s="197"/>
    </row>
    <row r="260" spans="1:23" ht="18.75">
      <c r="A260" s="197"/>
      <c r="B260" s="197"/>
      <c r="C260" s="950"/>
      <c r="D260" s="950"/>
      <c r="E260" s="197"/>
      <c r="F260" s="271"/>
      <c r="G260" s="1756"/>
      <c r="H260" s="462"/>
      <c r="I260" s="463"/>
      <c r="J260" s="463"/>
      <c r="K260" s="269"/>
      <c r="L260" s="269"/>
      <c r="M260" s="269"/>
      <c r="N260" s="42"/>
      <c r="O260" s="197"/>
      <c r="P260" s="197"/>
      <c r="Q260" s="197"/>
      <c r="R260" s="197"/>
      <c r="S260" s="197"/>
      <c r="T260" s="197"/>
      <c r="U260" s="197"/>
      <c r="W260" s="197"/>
    </row>
    <row r="261" spans="1:23">
      <c r="A261" s="197"/>
      <c r="B261" s="197"/>
      <c r="C261" s="950"/>
      <c r="D261" s="950"/>
      <c r="E261" s="197"/>
      <c r="H261" s="1915"/>
      <c r="I261" s="42"/>
      <c r="J261" s="460">
        <f>J238/H238</f>
        <v>0.20335761327731011</v>
      </c>
      <c r="L261" s="460">
        <f>L238/H238</f>
        <v>0.251012896836324</v>
      </c>
      <c r="N261" s="460">
        <f>N238/H238</f>
        <v>0.2479843194458913</v>
      </c>
      <c r="O261" s="197"/>
      <c r="P261" s="197">
        <f>P238/H238</f>
        <v>0.29764517044047456</v>
      </c>
      <c r="Q261" s="197"/>
      <c r="R261" s="197"/>
      <c r="S261" s="197"/>
      <c r="T261" s="197"/>
      <c r="U261" s="197"/>
      <c r="W261" s="197"/>
    </row>
    <row r="262" spans="1:23">
      <c r="A262" s="197"/>
      <c r="B262" s="197"/>
      <c r="C262" s="950"/>
      <c r="D262" s="950"/>
      <c r="E262" s="197"/>
      <c r="H262" s="1916"/>
      <c r="I262" s="458"/>
      <c r="O262" s="197"/>
      <c r="P262" s="806"/>
      <c r="Q262" s="197"/>
      <c r="R262" s="197"/>
      <c r="S262" s="197"/>
      <c r="T262" s="197"/>
      <c r="U262" s="197"/>
      <c r="W262" s="197"/>
    </row>
    <row r="263" spans="1:23">
      <c r="A263" s="197"/>
      <c r="B263" s="197"/>
      <c r="C263" s="950"/>
      <c r="D263" s="950"/>
      <c r="E263" s="197"/>
      <c r="H263" s="461"/>
      <c r="I263" s="458"/>
      <c r="O263" s="197"/>
      <c r="P263" s="197"/>
      <c r="Q263" s="197"/>
      <c r="R263" s="197"/>
      <c r="S263" s="197"/>
      <c r="T263" s="197"/>
      <c r="U263" s="197"/>
      <c r="W263" s="197"/>
    </row>
  </sheetData>
  <sheetProtection insertRows="0" deleteRows="0" selectLockedCells="1"/>
  <customSheetViews>
    <customSheetView guid="{C9F8E0A7-7ADA-4A9A-A8B3-50B5B131F672}" scale="75" colorId="12" showPageBreaks="1" fitToPage="1" printArea="1" hiddenRows="1" topLeftCell="D277">
      <selection activeCell="R287" sqref="K287:R287"/>
      <pageMargins left="0.35433070866141736" right="0" top="0.59055118110236227" bottom="0.19685039370078741" header="0.39370078740157483" footer="0.15748031496062992"/>
      <pageSetup paperSize="9" scale="35" fitToHeight="4" orientation="portrait" r:id="rId1"/>
      <headerFooter alignWithMargins="0"/>
    </customSheetView>
  </customSheetViews>
  <mergeCells count="47">
    <mergeCell ref="Y9:Y16"/>
    <mergeCell ref="Z9:Z16"/>
    <mergeCell ref="AA9:AA16"/>
    <mergeCell ref="S217:S218"/>
    <mergeCell ref="R3:R6"/>
    <mergeCell ref="S107:S108"/>
    <mergeCell ref="S75:S79"/>
    <mergeCell ref="S131:S133"/>
    <mergeCell ref="S178:S179"/>
    <mergeCell ref="S112:S113"/>
    <mergeCell ref="S115:S116"/>
    <mergeCell ref="F259:H259"/>
    <mergeCell ref="B249:G249"/>
    <mergeCell ref="B136:E136"/>
    <mergeCell ref="A94:B94"/>
    <mergeCell ref="A228:B228"/>
    <mergeCell ref="A241:H241"/>
    <mergeCell ref="A126:B126"/>
    <mergeCell ref="O5:O6"/>
    <mergeCell ref="B3:B6"/>
    <mergeCell ref="H4:H6"/>
    <mergeCell ref="G4:G6"/>
    <mergeCell ref="I3:P3"/>
    <mergeCell ref="L5:L6"/>
    <mergeCell ref="K5:K6"/>
    <mergeCell ref="M4:N4"/>
    <mergeCell ref="K4:L4"/>
    <mergeCell ref="P5:P6"/>
    <mergeCell ref="M5:M6"/>
    <mergeCell ref="C3:C6"/>
    <mergeCell ref="D3:D6"/>
    <mergeCell ref="Q131:Q133"/>
    <mergeCell ref="V3:V6"/>
    <mergeCell ref="I4:J4"/>
    <mergeCell ref="A2:U2"/>
    <mergeCell ref="E3:E6"/>
    <mergeCell ref="F3:F6"/>
    <mergeCell ref="G3:H3"/>
    <mergeCell ref="A3:A6"/>
    <mergeCell ref="Q3:Q6"/>
    <mergeCell ref="I5:I6"/>
    <mergeCell ref="J5:J6"/>
    <mergeCell ref="S3:S6"/>
    <mergeCell ref="U3:U6"/>
    <mergeCell ref="T3:T6"/>
    <mergeCell ref="O4:P4"/>
    <mergeCell ref="N5:N6"/>
  </mergeCells>
  <phoneticPr fontId="31" type="noConversion"/>
  <pageMargins left="0.39370078740157483" right="0" top="0.59055118110236227" bottom="0.23622047244094491" header="0.39370078740157483" footer="0.15748031496062992"/>
  <pageSetup paperSize="9" scale="40" orientation="landscape"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96" sqref="E96"/>
    </sheetView>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39997558519241921"/>
  </sheetPr>
  <dimension ref="A1:F5"/>
  <sheetViews>
    <sheetView view="pageBreakPreview" zoomScaleNormal="100" zoomScaleSheetLayoutView="100" workbookViewId="0">
      <selection sqref="A1:F1"/>
    </sheetView>
  </sheetViews>
  <sheetFormatPr defaultRowHeight="12.75"/>
  <cols>
    <col min="1" max="1" width="27.42578125" style="3" customWidth="1"/>
    <col min="2" max="2" width="18.28515625" style="3" customWidth="1"/>
    <col min="3" max="3" width="20" style="3" customWidth="1"/>
    <col min="4" max="4" width="20.140625" style="3" customWidth="1"/>
    <col min="5" max="5" width="20.7109375" style="3" customWidth="1"/>
    <col min="6" max="6" width="20.42578125" style="3" customWidth="1"/>
    <col min="7" max="16384" width="9.140625" style="3"/>
  </cols>
  <sheetData>
    <row r="1" spans="1:6" ht="27.75" customHeight="1">
      <c r="A1" s="2076" t="s">
        <v>944</v>
      </c>
      <c r="B1" s="2077"/>
      <c r="C1" s="2077"/>
      <c r="D1" s="2077"/>
      <c r="E1" s="2077"/>
      <c r="F1" s="2078"/>
    </row>
    <row r="2" spans="1:6" ht="40.5" customHeight="1">
      <c r="A2" s="73" t="s">
        <v>8</v>
      </c>
      <c r="B2" s="74" t="s">
        <v>1028</v>
      </c>
      <c r="C2" s="74" t="s">
        <v>1075</v>
      </c>
      <c r="D2" s="74" t="s">
        <v>1141</v>
      </c>
      <c r="E2" s="74" t="s">
        <v>1189</v>
      </c>
      <c r="F2" s="74" t="s">
        <v>2020</v>
      </c>
    </row>
    <row r="3" spans="1:6" ht="17.25" customHeight="1">
      <c r="A3" s="75" t="s">
        <v>921</v>
      </c>
      <c r="B3" s="76">
        <f>'Джерела фінансування'!H6</f>
        <v>138676</v>
      </c>
      <c r="C3" s="76">
        <f>'5. Заг'!G12</f>
        <v>166411.20071493211</v>
      </c>
      <c r="D3" s="76">
        <f>'5. Заг'!H12</f>
        <v>191372.88082217192</v>
      </c>
      <c r="E3" s="76">
        <f>E5</f>
        <v>210510.16890438911</v>
      </c>
      <c r="F3" s="76">
        <f>F5</f>
        <v>221035.6773496086</v>
      </c>
    </row>
    <row r="4" spans="1:6" ht="18" customHeight="1">
      <c r="A4" s="75" t="s">
        <v>920</v>
      </c>
      <c r="B4" s="76"/>
      <c r="C4" s="76"/>
      <c r="D4" s="76"/>
      <c r="E4" s="76"/>
      <c r="F4" s="76"/>
    </row>
    <row r="5" spans="1:6" ht="17.25" customHeight="1">
      <c r="A5" s="75" t="s">
        <v>859</v>
      </c>
      <c r="B5" s="77">
        <f>SUM(B3:B4)</f>
        <v>138676</v>
      </c>
      <c r="C5" s="77">
        <f>SUM(C3:C4)</f>
        <v>166411.20071493211</v>
      </c>
      <c r="D5" s="77">
        <f>SUM(D3:D4)</f>
        <v>191372.88082217192</v>
      </c>
      <c r="E5" s="77">
        <f>'5. Заг'!I12</f>
        <v>210510.16890438911</v>
      </c>
      <c r="F5" s="77">
        <f>'5. Заг'!J12</f>
        <v>221035.6773496086</v>
      </c>
    </row>
  </sheetData>
  <customSheetViews>
    <customSheetView guid="{C9F8E0A7-7ADA-4A9A-A8B3-50B5B131F672}" showPageBreaks="1" view="pageBreakPreview">
      <selection activeCell="D3" sqref="D3"/>
      <pageMargins left="0.78740157480314965" right="0.74803149606299213" top="1.1811023622047245" bottom="0.98425196850393704" header="0.51181102362204722" footer="0.51181102362204722"/>
      <pageSetup paperSize="9" orientation="landscape" r:id="rId1"/>
      <headerFooter alignWithMargins="0"/>
    </customSheetView>
  </customSheetViews>
  <mergeCells count="1">
    <mergeCell ref="A1:F1"/>
  </mergeCells>
  <phoneticPr fontId="31" type="noConversion"/>
  <pageMargins left="0.78740157480314965" right="0.74803149606299213" top="1.1811023622047245" bottom="0.98425196850393704" header="0.51181102362204722" footer="0.51181102362204722"/>
  <pageSetup paperSize="9"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04"/>
  <sheetViews>
    <sheetView view="pageBreakPreview" zoomScaleNormal="75" zoomScaleSheetLayoutView="100" workbookViewId="0">
      <pane xSplit="2" ySplit="2" topLeftCell="C96" activePane="bottomRight" state="frozen"/>
      <selection activeCell="E96" sqref="E96"/>
      <selection pane="topRight" activeCell="E96" sqref="E96"/>
      <selection pane="bottomLeft" activeCell="E96" sqref="E96"/>
      <selection pane="bottomRight" activeCell="E100" sqref="E100"/>
    </sheetView>
  </sheetViews>
  <sheetFormatPr defaultRowHeight="15"/>
  <cols>
    <col min="1" max="1" width="4.42578125" style="152" customWidth="1"/>
    <col min="2" max="2" width="31.7109375" style="152" customWidth="1"/>
    <col min="3" max="3" width="10.42578125" style="152" customWidth="1"/>
    <col min="4" max="4" width="25.28515625" style="226" customWidth="1"/>
    <col min="5" max="5" width="20.42578125" style="226" customWidth="1"/>
    <col min="6" max="6" width="28.42578125" style="226" customWidth="1"/>
    <col min="7" max="16384" width="9.140625" style="152"/>
  </cols>
  <sheetData>
    <row r="1" spans="1:7" ht="24.75" customHeight="1">
      <c r="A1" s="2079" t="s">
        <v>585</v>
      </c>
      <c r="B1" s="2079"/>
      <c r="C1" s="2079"/>
      <c r="D1" s="2079"/>
      <c r="E1" s="2079"/>
      <c r="F1" s="2079"/>
      <c r="G1" s="151"/>
    </row>
    <row r="2" spans="1:7" ht="73.5" customHeight="1">
      <c r="A2" s="153" t="s">
        <v>744</v>
      </c>
      <c r="B2" s="153" t="s">
        <v>586</v>
      </c>
      <c r="C2" s="153" t="s">
        <v>759</v>
      </c>
      <c r="D2" s="91" t="s">
        <v>2021</v>
      </c>
      <c r="E2" s="91" t="s">
        <v>2022</v>
      </c>
      <c r="F2" s="91" t="s">
        <v>2023</v>
      </c>
    </row>
    <row r="3" spans="1:7" ht="13.5" customHeight="1">
      <c r="A3" s="93">
        <v>1</v>
      </c>
      <c r="B3" s="93">
        <v>2</v>
      </c>
      <c r="C3" s="93">
        <v>3</v>
      </c>
      <c r="D3" s="93">
        <v>4</v>
      </c>
      <c r="E3" s="93">
        <v>5</v>
      </c>
      <c r="F3" s="93">
        <v>6</v>
      </c>
    </row>
    <row r="4" spans="1:7" ht="32.25" customHeight="1">
      <c r="A4" s="2080">
        <v>1</v>
      </c>
      <c r="B4" s="259" t="s">
        <v>587</v>
      </c>
      <c r="C4" s="2080" t="s">
        <v>588</v>
      </c>
      <c r="D4" s="256">
        <v>0</v>
      </c>
      <c r="E4" s="256">
        <f>SUM(E5:E8)</f>
        <v>0</v>
      </c>
      <c r="F4" s="256">
        <f>SUM(F5:F8)</f>
        <v>0</v>
      </c>
    </row>
    <row r="5" spans="1:7" ht="13.5" customHeight="1">
      <c r="A5" s="2081"/>
      <c r="B5" s="257" t="s">
        <v>589</v>
      </c>
      <c r="C5" s="2081"/>
      <c r="D5" s="325">
        <v>0</v>
      </c>
      <c r="E5" s="325">
        <v>0</v>
      </c>
      <c r="F5" s="325">
        <v>0</v>
      </c>
      <c r="G5" s="206"/>
    </row>
    <row r="6" spans="1:7" ht="13.5" customHeight="1">
      <c r="A6" s="2081"/>
      <c r="B6" s="257" t="s">
        <v>590</v>
      </c>
      <c r="C6" s="2081"/>
      <c r="D6" s="256">
        <v>0</v>
      </c>
      <c r="E6" s="258">
        <f>IF(D4=0,0,D6/D4)</f>
        <v>0</v>
      </c>
      <c r="F6" s="258">
        <v>0</v>
      </c>
      <c r="G6" s="207"/>
    </row>
    <row r="7" spans="1:7" ht="13.5" customHeight="1">
      <c r="A7" s="2081"/>
      <c r="B7" s="260" t="s">
        <v>591</v>
      </c>
      <c r="C7" s="2081"/>
      <c r="D7" s="256">
        <v>0</v>
      </c>
      <c r="E7" s="258">
        <f>IF(D4=0,0,D7/D4)</f>
        <v>0</v>
      </c>
      <c r="F7" s="258">
        <v>0</v>
      </c>
      <c r="G7" s="207"/>
    </row>
    <row r="8" spans="1:7" ht="15.75" customHeight="1">
      <c r="A8" s="2081"/>
      <c r="B8" s="257" t="s">
        <v>592</v>
      </c>
      <c r="C8" s="2081"/>
      <c r="D8" s="1326">
        <v>0</v>
      </c>
      <c r="E8" s="1325">
        <f>IF(D7=0,0,D8/D7)</f>
        <v>0</v>
      </c>
      <c r="F8" s="1325">
        <v>0</v>
      </c>
      <c r="G8" s="207"/>
    </row>
    <row r="9" spans="1:7" ht="15.75" customHeight="1">
      <c r="A9" s="2082"/>
      <c r="B9" s="257" t="s">
        <v>1978</v>
      </c>
      <c r="C9" s="2082"/>
      <c r="D9" s="1326">
        <v>0</v>
      </c>
      <c r="E9" s="1325">
        <f>IF(D8=0,0,D9/D8)</f>
        <v>0</v>
      </c>
      <c r="F9" s="1325">
        <v>0</v>
      </c>
      <c r="G9" s="207"/>
    </row>
    <row r="10" spans="1:7" s="226" customFormat="1" ht="15" customHeight="1">
      <c r="A10" s="2080">
        <v>2</v>
      </c>
      <c r="B10" s="259" t="s">
        <v>41</v>
      </c>
      <c r="C10" s="2080" t="s">
        <v>588</v>
      </c>
      <c r="D10" s="1328">
        <f>SUM(D11:D15)</f>
        <v>1203.5800000000002</v>
      </c>
      <c r="E10" s="1328">
        <f>E13</f>
        <v>101.42</v>
      </c>
      <c r="F10" s="1328">
        <f>D10</f>
        <v>1203.5800000000002</v>
      </c>
      <c r="G10" s="228"/>
    </row>
    <row r="11" spans="1:7" s="226" customFormat="1">
      <c r="A11" s="2081"/>
      <c r="B11" s="257" t="s">
        <v>589</v>
      </c>
      <c r="C11" s="2081"/>
      <c r="D11" s="810">
        <v>890.07</v>
      </c>
      <c r="E11" s="1327">
        <v>0</v>
      </c>
      <c r="F11" s="810">
        <f>F10-F12-F13-F14</f>
        <v>991.49000000000024</v>
      </c>
      <c r="G11" s="228"/>
    </row>
    <row r="12" spans="1:7" s="226" customFormat="1">
      <c r="A12" s="2081"/>
      <c r="B12" s="257" t="s">
        <v>590</v>
      </c>
      <c r="C12" s="2081"/>
      <c r="D12" s="1327">
        <v>193.55</v>
      </c>
      <c r="E12" s="1327">
        <v>0</v>
      </c>
      <c r="F12" s="1327">
        <v>193.55</v>
      </c>
      <c r="G12" s="228"/>
    </row>
    <row r="13" spans="1:7" s="226" customFormat="1">
      <c r="A13" s="2081"/>
      <c r="B13" s="260" t="s">
        <v>591</v>
      </c>
      <c r="C13" s="2081"/>
      <c r="D13" s="1329">
        <v>101.42</v>
      </c>
      <c r="E13" s="1327">
        <v>101.42</v>
      </c>
      <c r="F13" s="1327">
        <v>0</v>
      </c>
      <c r="G13" s="228"/>
    </row>
    <row r="14" spans="1:7" s="226" customFormat="1">
      <c r="A14" s="2081"/>
      <c r="B14" s="257" t="s">
        <v>592</v>
      </c>
      <c r="C14" s="2081"/>
      <c r="D14" s="1329">
        <v>18.54</v>
      </c>
      <c r="E14" s="1327">
        <v>0</v>
      </c>
      <c r="F14" s="1327">
        <v>18.54</v>
      </c>
      <c r="G14" s="228"/>
    </row>
    <row r="15" spans="1:7" s="226" customFormat="1">
      <c r="A15" s="2082"/>
      <c r="B15" s="257" t="s">
        <v>1978</v>
      </c>
      <c r="C15" s="2082"/>
      <c r="D15" s="1329">
        <v>0</v>
      </c>
      <c r="E15" s="1327">
        <v>0</v>
      </c>
      <c r="F15" s="1327">
        <v>0</v>
      </c>
      <c r="G15" s="228"/>
    </row>
    <row r="16" spans="1:7" s="226" customFormat="1" ht="15" customHeight="1">
      <c r="A16" s="2080">
        <v>3</v>
      </c>
      <c r="B16" s="259" t="s">
        <v>43</v>
      </c>
      <c r="C16" s="2080" t="s">
        <v>588</v>
      </c>
      <c r="D16" s="1327">
        <f>SUM(D17:D21)</f>
        <v>2498.8000000000002</v>
      </c>
      <c r="E16" s="1328">
        <f>E19</f>
        <v>277.36</v>
      </c>
      <c r="F16" s="1329">
        <f>D16</f>
        <v>2498.8000000000002</v>
      </c>
      <c r="G16" s="228"/>
    </row>
    <row r="17" spans="1:7" s="226" customFormat="1">
      <c r="A17" s="2081"/>
      <c r="B17" s="257" t="s">
        <v>589</v>
      </c>
      <c r="C17" s="2081"/>
      <c r="D17" s="1327">
        <v>2061.9899999999998</v>
      </c>
      <c r="E17" s="1327">
        <v>0</v>
      </c>
      <c r="F17" s="810">
        <f>F16-F18-F19-F20</f>
        <v>2339.35</v>
      </c>
      <c r="G17" s="228"/>
    </row>
    <row r="18" spans="1:7" s="226" customFormat="1">
      <c r="A18" s="2081"/>
      <c r="B18" s="257" t="s">
        <v>590</v>
      </c>
      <c r="C18" s="2081"/>
      <c r="D18" s="1327">
        <v>158.55000000000001</v>
      </c>
      <c r="E18" s="1327">
        <v>0</v>
      </c>
      <c r="F18" s="1327">
        <v>158.55000000000001</v>
      </c>
      <c r="G18" s="228"/>
    </row>
    <row r="19" spans="1:7" s="226" customFormat="1">
      <c r="A19" s="2081"/>
      <c r="B19" s="260" t="s">
        <v>591</v>
      </c>
      <c r="C19" s="2081"/>
      <c r="D19" s="1327">
        <v>277.36</v>
      </c>
      <c r="E19" s="1327">
        <v>277.36</v>
      </c>
      <c r="F19" s="1327">
        <v>0</v>
      </c>
      <c r="G19" s="228"/>
    </row>
    <row r="20" spans="1:7" s="226" customFormat="1">
      <c r="A20" s="2081"/>
      <c r="B20" s="257" t="s">
        <v>592</v>
      </c>
      <c r="C20" s="2081"/>
      <c r="D20" s="1327">
        <v>0.9</v>
      </c>
      <c r="E20" s="1327">
        <v>0</v>
      </c>
      <c r="F20" s="1327">
        <v>0.9</v>
      </c>
      <c r="G20" s="228"/>
    </row>
    <row r="21" spans="1:7" s="226" customFormat="1">
      <c r="A21" s="2082"/>
      <c r="B21" s="257" t="s">
        <v>1978</v>
      </c>
      <c r="C21" s="2082"/>
      <c r="D21" s="1327">
        <v>0</v>
      </c>
      <c r="E21" s="1327">
        <v>0</v>
      </c>
      <c r="F21" s="1327">
        <v>0</v>
      </c>
      <c r="G21" s="228"/>
    </row>
    <row r="22" spans="1:7" s="226" customFormat="1" ht="14.25" customHeight="1">
      <c r="A22" s="2080">
        <v>4</v>
      </c>
      <c r="B22" s="259" t="s">
        <v>44</v>
      </c>
      <c r="C22" s="2080" t="s">
        <v>588</v>
      </c>
      <c r="D22" s="1330">
        <f>SUM(D23:D26)</f>
        <v>12729.393999999998</v>
      </c>
      <c r="E22" s="1326">
        <f>SUM(E23:E26)</f>
        <v>1061.588</v>
      </c>
      <c r="F22" s="1330">
        <f>D22</f>
        <v>12729.393999999998</v>
      </c>
      <c r="G22" s="229"/>
    </row>
    <row r="23" spans="1:7" s="226" customFormat="1">
      <c r="A23" s="2081"/>
      <c r="B23" s="257" t="s">
        <v>589</v>
      </c>
      <c r="C23" s="2081"/>
      <c r="D23" s="1327">
        <v>3529.23</v>
      </c>
      <c r="E23" s="1325">
        <v>0</v>
      </c>
      <c r="F23" s="1331">
        <f>F22-F24-F25-F26</f>
        <v>4590.8179999999993</v>
      </c>
    </row>
    <row r="24" spans="1:7" s="226" customFormat="1" ht="16.5" customHeight="1">
      <c r="A24" s="2081"/>
      <c r="B24" s="257" t="s">
        <v>590</v>
      </c>
      <c r="C24" s="2081"/>
      <c r="D24" s="1327">
        <v>204.91</v>
      </c>
      <c r="E24" s="1327">
        <v>0</v>
      </c>
      <c r="F24" s="1325">
        <f>D24-E24</f>
        <v>204.91</v>
      </c>
    </row>
    <row r="25" spans="1:7" s="226" customFormat="1">
      <c r="A25" s="2081"/>
      <c r="B25" s="260" t="s">
        <v>591</v>
      </c>
      <c r="C25" s="2081"/>
      <c r="D25" s="1327">
        <v>8890.7999999999993</v>
      </c>
      <c r="E25" s="1327">
        <v>1061.588</v>
      </c>
      <c r="F25" s="1325">
        <f>D25-E25</f>
        <v>7829.2119999999995</v>
      </c>
    </row>
    <row r="26" spans="1:7" s="226" customFormat="1">
      <c r="A26" s="2081"/>
      <c r="B26" s="257" t="s">
        <v>592</v>
      </c>
      <c r="C26" s="2081"/>
      <c r="D26" s="1327">
        <v>104.45399999999999</v>
      </c>
      <c r="E26" s="1325">
        <v>0</v>
      </c>
      <c r="F26" s="1325">
        <f>D26-E26</f>
        <v>104.45399999999999</v>
      </c>
    </row>
    <row r="27" spans="1:7" s="226" customFormat="1">
      <c r="A27" s="2082"/>
      <c r="B27" s="257" t="s">
        <v>1978</v>
      </c>
      <c r="C27" s="2082"/>
      <c r="D27" s="1327">
        <v>0</v>
      </c>
      <c r="E27" s="1325">
        <v>0</v>
      </c>
      <c r="F27" s="1325">
        <f>D27-E27</f>
        <v>0</v>
      </c>
    </row>
    <row r="28" spans="1:7" s="226" customFormat="1" ht="14.25" customHeight="1">
      <c r="A28" s="2080">
        <v>5</v>
      </c>
      <c r="B28" s="259" t="s">
        <v>45</v>
      </c>
      <c r="C28" s="2080" t="s">
        <v>588</v>
      </c>
      <c r="D28" s="1800">
        <f>SUM(D29:D32)</f>
        <v>17705.057000000001</v>
      </c>
      <c r="E28" s="1800">
        <f>SUM(E29:E32)</f>
        <v>1690.73</v>
      </c>
      <c r="F28" s="1801">
        <f>D28</f>
        <v>17705.057000000001</v>
      </c>
    </row>
    <row r="29" spans="1:7" s="226" customFormat="1">
      <c r="A29" s="2081"/>
      <c r="B29" s="257" t="s">
        <v>589</v>
      </c>
      <c r="C29" s="2081"/>
      <c r="D29" s="1327">
        <v>5690.51</v>
      </c>
      <c r="E29" s="1325">
        <v>0</v>
      </c>
      <c r="F29" s="1331">
        <f>F28-F30-F31-F32</f>
        <v>7381.2400000000016</v>
      </c>
    </row>
    <row r="30" spans="1:7" s="226" customFormat="1" ht="11.25" customHeight="1">
      <c r="A30" s="2081"/>
      <c r="B30" s="257" t="s">
        <v>590</v>
      </c>
      <c r="C30" s="2081"/>
      <c r="D30" s="1327">
        <v>1778.51</v>
      </c>
      <c r="E30" s="1327">
        <v>17.52</v>
      </c>
      <c r="F30" s="1325">
        <f>D30-E30</f>
        <v>1760.99</v>
      </c>
    </row>
    <row r="31" spans="1:7" s="226" customFormat="1">
      <c r="A31" s="2081"/>
      <c r="B31" s="260" t="s">
        <v>591</v>
      </c>
      <c r="C31" s="2081"/>
      <c r="D31" s="1327">
        <v>9653.82</v>
      </c>
      <c r="E31" s="1327">
        <v>1673.21</v>
      </c>
      <c r="F31" s="1325">
        <f>D31-E31</f>
        <v>7980.61</v>
      </c>
    </row>
    <row r="32" spans="1:7" s="226" customFormat="1">
      <c r="A32" s="2081"/>
      <c r="B32" s="257" t="s">
        <v>592</v>
      </c>
      <c r="C32" s="2081"/>
      <c r="D32" s="1327">
        <v>582.21699999999998</v>
      </c>
      <c r="E32" s="1325">
        <v>0</v>
      </c>
      <c r="F32" s="1325">
        <f>D32-E32</f>
        <v>582.21699999999998</v>
      </c>
    </row>
    <row r="33" spans="1:6" s="226" customFormat="1">
      <c r="A33" s="2082"/>
      <c r="B33" s="257" t="s">
        <v>1978</v>
      </c>
      <c r="C33" s="2082"/>
      <c r="D33" s="1327">
        <v>29.257000000000001</v>
      </c>
      <c r="E33" s="1325">
        <v>0</v>
      </c>
      <c r="F33" s="1325">
        <f>D33-E33</f>
        <v>29.257000000000001</v>
      </c>
    </row>
    <row r="34" spans="1:6" ht="29.25">
      <c r="A34" s="2083">
        <v>6</v>
      </c>
      <c r="B34" s="259" t="s">
        <v>593</v>
      </c>
      <c r="C34" s="2083" t="s">
        <v>762</v>
      </c>
      <c r="D34" s="1325">
        <v>0</v>
      </c>
      <c r="E34" s="1325">
        <f>SUM(E35:E39)</f>
        <v>0</v>
      </c>
      <c r="F34" s="1325">
        <f>SUM(F35:F39)</f>
        <v>0</v>
      </c>
    </row>
    <row r="35" spans="1:6">
      <c r="A35" s="2083"/>
      <c r="B35" s="257" t="s">
        <v>589</v>
      </c>
      <c r="C35" s="2083"/>
      <c r="D35" s="258">
        <v>0</v>
      </c>
      <c r="E35" s="258">
        <v>0</v>
      </c>
      <c r="F35" s="258">
        <v>0</v>
      </c>
    </row>
    <row r="36" spans="1:6">
      <c r="A36" s="2083"/>
      <c r="B36" s="257" t="s">
        <v>590</v>
      </c>
      <c r="C36" s="2083"/>
      <c r="D36" s="258">
        <v>0</v>
      </c>
      <c r="E36" s="258">
        <v>0</v>
      </c>
      <c r="F36" s="258">
        <v>0</v>
      </c>
    </row>
    <row r="37" spans="1:6">
      <c r="A37" s="2083"/>
      <c r="B37" s="260" t="s">
        <v>591</v>
      </c>
      <c r="C37" s="2083"/>
      <c r="D37" s="258">
        <v>0</v>
      </c>
      <c r="E37" s="258">
        <v>0</v>
      </c>
      <c r="F37" s="258">
        <v>0</v>
      </c>
    </row>
    <row r="38" spans="1:6">
      <c r="A38" s="2083"/>
      <c r="B38" s="257" t="s">
        <v>592</v>
      </c>
      <c r="C38" s="2083"/>
      <c r="D38" s="258">
        <v>0</v>
      </c>
      <c r="E38" s="258">
        <v>0</v>
      </c>
      <c r="F38" s="258">
        <v>0</v>
      </c>
    </row>
    <row r="39" spans="1:6" ht="13.5" customHeight="1">
      <c r="A39" s="2083"/>
      <c r="B39" s="257" t="s">
        <v>1978</v>
      </c>
      <c r="C39" s="2083"/>
      <c r="D39" s="258">
        <v>0</v>
      </c>
      <c r="E39" s="258">
        <v>0</v>
      </c>
      <c r="F39" s="258">
        <v>0</v>
      </c>
    </row>
    <row r="40" spans="1:6">
      <c r="A40" s="2083">
        <v>7</v>
      </c>
      <c r="B40" s="259" t="s">
        <v>594</v>
      </c>
      <c r="C40" s="2083" t="s">
        <v>762</v>
      </c>
      <c r="D40" s="256">
        <v>0</v>
      </c>
      <c r="E40" s="256">
        <f>SUM(E41:E45)</f>
        <v>0</v>
      </c>
      <c r="F40" s="256">
        <f>SUM(F41:F45)</f>
        <v>0</v>
      </c>
    </row>
    <row r="41" spans="1:6">
      <c r="A41" s="2083"/>
      <c r="B41" s="257" t="s">
        <v>589</v>
      </c>
      <c r="C41" s="2083"/>
      <c r="D41" s="258">
        <v>0</v>
      </c>
      <c r="E41" s="258">
        <v>0</v>
      </c>
      <c r="F41" s="258">
        <v>0</v>
      </c>
    </row>
    <row r="42" spans="1:6" ht="15.75" customHeight="1">
      <c r="A42" s="2083"/>
      <c r="B42" s="257" t="s">
        <v>590</v>
      </c>
      <c r="C42" s="2083"/>
      <c r="D42" s="258">
        <v>0</v>
      </c>
      <c r="E42" s="258">
        <v>0</v>
      </c>
      <c r="F42" s="258">
        <v>0</v>
      </c>
    </row>
    <row r="43" spans="1:6" ht="15" customHeight="1">
      <c r="A43" s="2083"/>
      <c r="B43" s="260" t="s">
        <v>591</v>
      </c>
      <c r="C43" s="2083"/>
      <c r="D43" s="258">
        <v>0</v>
      </c>
      <c r="E43" s="258">
        <v>0</v>
      </c>
      <c r="F43" s="258">
        <v>0</v>
      </c>
    </row>
    <row r="44" spans="1:6" ht="18" customHeight="1">
      <c r="A44" s="2083"/>
      <c r="B44" s="257" t="s">
        <v>592</v>
      </c>
      <c r="C44" s="2083"/>
      <c r="D44" s="258">
        <v>0</v>
      </c>
      <c r="E44" s="258">
        <v>0</v>
      </c>
      <c r="F44" s="258">
        <v>0</v>
      </c>
    </row>
    <row r="45" spans="1:6">
      <c r="A45" s="2083"/>
      <c r="B45" s="257" t="s">
        <v>1978</v>
      </c>
      <c r="C45" s="2083"/>
      <c r="D45" s="258">
        <v>0</v>
      </c>
      <c r="E45" s="258">
        <v>0</v>
      </c>
      <c r="F45" s="258">
        <v>0</v>
      </c>
    </row>
    <row r="46" spans="1:6">
      <c r="A46" s="2083">
        <v>8</v>
      </c>
      <c r="B46" s="259" t="s">
        <v>508</v>
      </c>
      <c r="C46" s="2083" t="s">
        <v>762</v>
      </c>
      <c r="D46" s="256">
        <v>0</v>
      </c>
      <c r="E46" s="256">
        <f>SUM(E47:E51)</f>
        <v>0</v>
      </c>
      <c r="F46" s="256">
        <f>SUM(F47:F51)</f>
        <v>0</v>
      </c>
    </row>
    <row r="47" spans="1:6" ht="16.5" customHeight="1">
      <c r="A47" s="2083"/>
      <c r="B47" s="257" t="s">
        <v>589</v>
      </c>
      <c r="C47" s="2083"/>
      <c r="D47" s="258">
        <v>0</v>
      </c>
      <c r="E47" s="258">
        <v>0</v>
      </c>
      <c r="F47" s="258">
        <v>0</v>
      </c>
    </row>
    <row r="48" spans="1:6" ht="15" customHeight="1">
      <c r="A48" s="2083"/>
      <c r="B48" s="257" t="s">
        <v>590</v>
      </c>
      <c r="C48" s="2083"/>
      <c r="D48" s="258">
        <v>0</v>
      </c>
      <c r="E48" s="258">
        <v>0</v>
      </c>
      <c r="F48" s="258">
        <v>0</v>
      </c>
    </row>
    <row r="49" spans="1:6" ht="15.75" customHeight="1">
      <c r="A49" s="2083"/>
      <c r="B49" s="260" t="s">
        <v>591</v>
      </c>
      <c r="C49" s="2083"/>
      <c r="D49" s="258">
        <v>0</v>
      </c>
      <c r="E49" s="258">
        <v>0</v>
      </c>
      <c r="F49" s="258">
        <v>0</v>
      </c>
    </row>
    <row r="50" spans="1:6" ht="15" customHeight="1">
      <c r="A50" s="2083"/>
      <c r="B50" s="257" t="s">
        <v>592</v>
      </c>
      <c r="C50" s="2083"/>
      <c r="D50" s="1325">
        <v>0</v>
      </c>
      <c r="E50" s="1325">
        <v>0</v>
      </c>
      <c r="F50" s="258">
        <v>0</v>
      </c>
    </row>
    <row r="51" spans="1:6">
      <c r="A51" s="2083"/>
      <c r="B51" s="257" t="s">
        <v>1978</v>
      </c>
      <c r="C51" s="2083"/>
      <c r="D51" s="1325">
        <v>0</v>
      </c>
      <c r="E51" s="1325">
        <v>0</v>
      </c>
      <c r="F51" s="258">
        <v>0</v>
      </c>
    </row>
    <row r="52" spans="1:6" s="226" customFormat="1" ht="14.25" customHeight="1">
      <c r="A52" s="2083">
        <v>9</v>
      </c>
      <c r="B52" s="259" t="s">
        <v>509</v>
      </c>
      <c r="C52" s="2083" t="s">
        <v>762</v>
      </c>
      <c r="D52" s="1326">
        <f>SUM(D53:D56)</f>
        <v>938.02700000000004</v>
      </c>
      <c r="E52" s="1326">
        <f>SUM(E53:E56)</f>
        <v>0</v>
      </c>
      <c r="F52" s="256">
        <f>SUM(F53:F56)</f>
        <v>938.02700000000004</v>
      </c>
    </row>
    <row r="53" spans="1:6" s="226" customFormat="1">
      <c r="A53" s="2083"/>
      <c r="B53" s="257" t="s">
        <v>589</v>
      </c>
      <c r="C53" s="2083"/>
      <c r="D53" s="1327">
        <v>356.08</v>
      </c>
      <c r="E53" s="1325">
        <v>0</v>
      </c>
      <c r="F53" s="258">
        <f>D53+E52</f>
        <v>356.08</v>
      </c>
    </row>
    <row r="54" spans="1:6" s="226" customFormat="1" ht="13.5" customHeight="1">
      <c r="A54" s="2083"/>
      <c r="B54" s="257" t="s">
        <v>590</v>
      </c>
      <c r="C54" s="2083"/>
      <c r="D54" s="1327">
        <v>76.5</v>
      </c>
      <c r="E54" s="1327">
        <v>0</v>
      </c>
      <c r="F54" s="258">
        <f>D54-E54</f>
        <v>76.5</v>
      </c>
    </row>
    <row r="55" spans="1:6" s="226" customFormat="1">
      <c r="A55" s="2083"/>
      <c r="B55" s="260" t="s">
        <v>591</v>
      </c>
      <c r="C55" s="2083"/>
      <c r="D55" s="1327">
        <v>440.42500000000001</v>
      </c>
      <c r="E55" s="1327">
        <v>0</v>
      </c>
      <c r="F55" s="258">
        <f>D55</f>
        <v>440.42500000000001</v>
      </c>
    </row>
    <row r="56" spans="1:6" s="226" customFormat="1">
      <c r="A56" s="2083"/>
      <c r="B56" s="257" t="s">
        <v>592</v>
      </c>
      <c r="C56" s="2083"/>
      <c r="D56" s="1327">
        <v>65.022000000000006</v>
      </c>
      <c r="E56" s="1325">
        <v>0</v>
      </c>
      <c r="F56" s="258">
        <f>D56</f>
        <v>65.022000000000006</v>
      </c>
    </row>
    <row r="57" spans="1:6" s="226" customFormat="1">
      <c r="A57" s="2083"/>
      <c r="B57" s="257" t="s">
        <v>1978</v>
      </c>
      <c r="C57" s="2083"/>
      <c r="D57" s="1327">
        <v>0</v>
      </c>
      <c r="E57" s="1325">
        <v>0</v>
      </c>
      <c r="F57" s="258">
        <f>D57+0.703</f>
        <v>0.70299999999999996</v>
      </c>
    </row>
    <row r="58" spans="1:6" s="226" customFormat="1" ht="14.25" customHeight="1">
      <c r="A58" s="2080">
        <v>10</v>
      </c>
      <c r="B58" s="259" t="s">
        <v>774</v>
      </c>
      <c r="C58" s="2083" t="s">
        <v>762</v>
      </c>
      <c r="D58" s="1326">
        <f>SUM(D59:D62)</f>
        <v>682.17499999999995</v>
      </c>
      <c r="E58" s="1326">
        <f>SUM(E59:E62)</f>
        <v>0</v>
      </c>
      <c r="F58" s="256">
        <f>SUM(F59:F62)</f>
        <v>682.17499999999995</v>
      </c>
    </row>
    <row r="59" spans="1:6" s="226" customFormat="1">
      <c r="A59" s="2081"/>
      <c r="B59" s="257" t="s">
        <v>589</v>
      </c>
      <c r="C59" s="2083"/>
      <c r="D59" s="1327">
        <v>274.7</v>
      </c>
      <c r="E59" s="1325">
        <v>0</v>
      </c>
      <c r="F59" s="258">
        <f>D59+E58</f>
        <v>274.7</v>
      </c>
    </row>
    <row r="60" spans="1:6" s="226" customFormat="1" ht="14.25" customHeight="1">
      <c r="A60" s="2081"/>
      <c r="B60" s="257" t="s">
        <v>590</v>
      </c>
      <c r="C60" s="2083"/>
      <c r="D60" s="1327">
        <v>34.700000000000003</v>
      </c>
      <c r="E60" s="1327">
        <v>0</v>
      </c>
      <c r="F60" s="258">
        <f>D60-E60</f>
        <v>34.700000000000003</v>
      </c>
    </row>
    <row r="61" spans="1:6" s="226" customFormat="1" ht="16.5" customHeight="1">
      <c r="A61" s="2081"/>
      <c r="B61" s="260" t="s">
        <v>591</v>
      </c>
      <c r="C61" s="2083"/>
      <c r="D61" s="1327">
        <v>337.63299999999998</v>
      </c>
      <c r="E61" s="1327">
        <v>0</v>
      </c>
      <c r="F61" s="258">
        <f>D61</f>
        <v>337.63299999999998</v>
      </c>
    </row>
    <row r="62" spans="1:6" s="226" customFormat="1" ht="15" customHeight="1">
      <c r="A62" s="2082"/>
      <c r="B62" s="257" t="s">
        <v>592</v>
      </c>
      <c r="C62" s="2083"/>
      <c r="D62" s="1327">
        <v>35.142000000000003</v>
      </c>
      <c r="E62" s="1325">
        <v>0</v>
      </c>
      <c r="F62" s="258">
        <f>D62-E62</f>
        <v>35.142000000000003</v>
      </c>
    </row>
    <row r="63" spans="1:6" s="226" customFormat="1">
      <c r="A63" s="119"/>
      <c r="B63" s="257" t="s">
        <v>1978</v>
      </c>
      <c r="C63" s="2083"/>
      <c r="D63" s="1327">
        <v>2.82</v>
      </c>
      <c r="E63" s="1325">
        <v>0</v>
      </c>
      <c r="F63" s="258">
        <f>D63</f>
        <v>2.82</v>
      </c>
    </row>
    <row r="64" spans="1:6" ht="42.75">
      <c r="A64" s="2083">
        <v>11</v>
      </c>
      <c r="B64" s="255" t="s">
        <v>595</v>
      </c>
      <c r="C64" s="2083" t="s">
        <v>889</v>
      </c>
      <c r="D64" s="1325">
        <v>0</v>
      </c>
      <c r="E64" s="1325">
        <v>0</v>
      </c>
      <c r="F64" s="258">
        <v>0</v>
      </c>
    </row>
    <row r="65" spans="1:7">
      <c r="A65" s="2083"/>
      <c r="B65" s="257" t="s">
        <v>589</v>
      </c>
      <c r="C65" s="2083"/>
      <c r="D65" s="1325">
        <v>0</v>
      </c>
      <c r="E65" s="1325">
        <v>0</v>
      </c>
      <c r="F65" s="258">
        <v>0</v>
      </c>
    </row>
    <row r="66" spans="1:7">
      <c r="A66" s="2083"/>
      <c r="B66" s="257" t="s">
        <v>590</v>
      </c>
      <c r="C66" s="2083"/>
      <c r="D66" s="1325">
        <v>0</v>
      </c>
      <c r="E66" s="1325">
        <v>0</v>
      </c>
      <c r="F66" s="258">
        <v>0</v>
      </c>
    </row>
    <row r="67" spans="1:7">
      <c r="A67" s="2083"/>
      <c r="B67" s="260" t="s">
        <v>591</v>
      </c>
      <c r="C67" s="2083"/>
      <c r="D67" s="1325">
        <v>0</v>
      </c>
      <c r="E67" s="1325">
        <v>0</v>
      </c>
      <c r="F67" s="258">
        <v>0</v>
      </c>
    </row>
    <row r="68" spans="1:7">
      <c r="A68" s="2083"/>
      <c r="B68" s="257" t="s">
        <v>592</v>
      </c>
      <c r="C68" s="2083"/>
      <c r="D68" s="1325">
        <v>0</v>
      </c>
      <c r="E68" s="1325">
        <v>0</v>
      </c>
      <c r="F68" s="258">
        <v>0</v>
      </c>
    </row>
    <row r="69" spans="1:7" ht="28.5">
      <c r="A69" s="2083">
        <v>12</v>
      </c>
      <c r="B69" s="255" t="s">
        <v>510</v>
      </c>
      <c r="C69" s="2083" t="s">
        <v>889</v>
      </c>
      <c r="D69" s="1326">
        <f>SUM(D70:D73)</f>
        <v>37</v>
      </c>
      <c r="E69" s="1326">
        <f>SUM(E70:E73)</f>
        <v>7</v>
      </c>
      <c r="F69" s="256">
        <f>D69</f>
        <v>37</v>
      </c>
    </row>
    <row r="70" spans="1:7">
      <c r="A70" s="2083"/>
      <c r="B70" s="257" t="s">
        <v>589</v>
      </c>
      <c r="C70" s="2083"/>
      <c r="D70" s="1325">
        <v>3</v>
      </c>
      <c r="E70" s="1325">
        <v>0</v>
      </c>
      <c r="F70" s="258">
        <f>F69-F71-F72-F73</f>
        <v>10</v>
      </c>
    </row>
    <row r="71" spans="1:7" ht="14.25" customHeight="1">
      <c r="A71" s="2083"/>
      <c r="B71" s="257" t="s">
        <v>590</v>
      </c>
      <c r="C71" s="2083"/>
      <c r="D71" s="1325">
        <v>21</v>
      </c>
      <c r="E71" s="1325">
        <v>4</v>
      </c>
      <c r="F71" s="258">
        <f>D71-E71</f>
        <v>17</v>
      </c>
    </row>
    <row r="72" spans="1:7">
      <c r="A72" s="2083"/>
      <c r="B72" s="260" t="s">
        <v>591</v>
      </c>
      <c r="C72" s="2083"/>
      <c r="D72" s="1325">
        <v>13</v>
      </c>
      <c r="E72" s="1325">
        <v>3</v>
      </c>
      <c r="F72" s="258">
        <f t="shared" ref="F72:F73" si="0">D72-E72</f>
        <v>10</v>
      </c>
    </row>
    <row r="73" spans="1:7">
      <c r="A73" s="2083"/>
      <c r="B73" s="257" t="s">
        <v>592</v>
      </c>
      <c r="C73" s="2083"/>
      <c r="D73" s="1325">
        <v>0</v>
      </c>
      <c r="E73" s="1325">
        <v>0</v>
      </c>
      <c r="F73" s="258">
        <f t="shared" si="0"/>
        <v>0</v>
      </c>
    </row>
    <row r="74" spans="1:7" ht="28.5">
      <c r="A74" s="2083">
        <v>13</v>
      </c>
      <c r="B74" s="255" t="s">
        <v>512</v>
      </c>
      <c r="C74" s="2083" t="s">
        <v>889</v>
      </c>
      <c r="D74" s="1326">
        <v>127</v>
      </c>
      <c r="E74" s="1326">
        <f>SUM(E75:E78)</f>
        <v>24</v>
      </c>
      <c r="F74" s="256">
        <f>D74</f>
        <v>127</v>
      </c>
    </row>
    <row r="75" spans="1:7">
      <c r="A75" s="2083"/>
      <c r="B75" s="257" t="s">
        <v>589</v>
      </c>
      <c r="C75" s="2083"/>
      <c r="D75" s="1325">
        <v>19</v>
      </c>
      <c r="E75" s="1325">
        <v>0</v>
      </c>
      <c r="F75" s="258">
        <f>F74-F76-F77-F78</f>
        <v>75</v>
      </c>
    </row>
    <row r="76" spans="1:7" ht="14.25" customHeight="1">
      <c r="A76" s="2083"/>
      <c r="B76" s="257" t="s">
        <v>590</v>
      </c>
      <c r="C76" s="2083"/>
      <c r="D76" s="1325">
        <v>22</v>
      </c>
      <c r="E76" s="1325">
        <v>4</v>
      </c>
      <c r="F76" s="258">
        <f>D76-E76</f>
        <v>18</v>
      </c>
    </row>
    <row r="77" spans="1:7">
      <c r="A77" s="2083"/>
      <c r="B77" s="260" t="s">
        <v>591</v>
      </c>
      <c r="C77" s="2083"/>
      <c r="D77" s="1325">
        <v>56</v>
      </c>
      <c r="E77" s="1325">
        <v>20</v>
      </c>
      <c r="F77" s="258">
        <v>34</v>
      </c>
    </row>
    <row r="78" spans="1:7">
      <c r="A78" s="2083"/>
      <c r="B78" s="257" t="s">
        <v>592</v>
      </c>
      <c r="C78" s="2083"/>
      <c r="D78" s="1325">
        <v>0</v>
      </c>
      <c r="E78" s="1325">
        <v>0</v>
      </c>
      <c r="F78" s="258">
        <v>0</v>
      </c>
    </row>
    <row r="79" spans="1:7" s="226" customFormat="1" ht="44.25" customHeight="1">
      <c r="A79" s="2080">
        <v>14</v>
      </c>
      <c r="B79" s="259" t="s">
        <v>596</v>
      </c>
      <c r="C79" s="2080" t="s">
        <v>889</v>
      </c>
      <c r="D79" s="1800">
        <f>SUM(D80:D83)</f>
        <v>8551</v>
      </c>
      <c r="E79" s="1800">
        <f>SUM(E80:E83)</f>
        <v>1397</v>
      </c>
      <c r="F79" s="1802">
        <f>D79</f>
        <v>8551</v>
      </c>
    </row>
    <row r="80" spans="1:7" s="226" customFormat="1" ht="18.75" customHeight="1">
      <c r="A80" s="2081"/>
      <c r="B80" s="257" t="s">
        <v>589</v>
      </c>
      <c r="C80" s="2081"/>
      <c r="D80" s="1803">
        <v>3281</v>
      </c>
      <c r="E80" s="1804">
        <v>0</v>
      </c>
      <c r="F80" s="1805">
        <f>F79-F81-F82-F83</f>
        <v>4678</v>
      </c>
      <c r="G80" s="227"/>
    </row>
    <row r="81" spans="1:6" s="226" customFormat="1" ht="16.5" customHeight="1">
      <c r="A81" s="2081"/>
      <c r="B81" s="257" t="s">
        <v>590</v>
      </c>
      <c r="C81" s="2081"/>
      <c r="D81" s="1327">
        <v>1961</v>
      </c>
      <c r="E81" s="1327">
        <v>75</v>
      </c>
      <c r="F81" s="258">
        <f>D81-E81</f>
        <v>1886</v>
      </c>
    </row>
    <row r="82" spans="1:6" s="226" customFormat="1">
      <c r="A82" s="2081"/>
      <c r="B82" s="260" t="s">
        <v>591</v>
      </c>
      <c r="C82" s="2081"/>
      <c r="D82" s="1327">
        <v>2891</v>
      </c>
      <c r="E82" s="1327">
        <v>1322</v>
      </c>
      <c r="F82" s="258">
        <f>D82-E82</f>
        <v>1569</v>
      </c>
    </row>
    <row r="83" spans="1:6" s="226" customFormat="1" ht="15.75" customHeight="1">
      <c r="A83" s="2081"/>
      <c r="B83" s="257" t="s">
        <v>592</v>
      </c>
      <c r="C83" s="2081"/>
      <c r="D83" s="1327">
        <v>418</v>
      </c>
      <c r="E83" s="1327">
        <v>0</v>
      </c>
      <c r="F83" s="258">
        <f>D83-E83</f>
        <v>418</v>
      </c>
    </row>
    <row r="84" spans="1:6" s="226" customFormat="1" ht="15.75" customHeight="1">
      <c r="A84" s="2082"/>
      <c r="B84" s="257" t="s">
        <v>1978</v>
      </c>
      <c r="C84" s="2082"/>
      <c r="D84" s="1327">
        <v>140</v>
      </c>
      <c r="E84" s="1325">
        <v>0</v>
      </c>
      <c r="F84" s="258">
        <f>D84-E84</f>
        <v>140</v>
      </c>
    </row>
    <row r="85" spans="1:6" ht="43.5">
      <c r="A85" s="2083">
        <v>15</v>
      </c>
      <c r="B85" s="259" t="s">
        <v>597</v>
      </c>
      <c r="C85" s="2083" t="s">
        <v>889</v>
      </c>
      <c r="D85" s="1325">
        <v>0</v>
      </c>
      <c r="E85" s="1325">
        <v>0</v>
      </c>
      <c r="F85" s="258">
        <v>0</v>
      </c>
    </row>
    <row r="86" spans="1:6" ht="15.75" customHeight="1">
      <c r="A86" s="2083"/>
      <c r="B86" s="257" t="s">
        <v>589</v>
      </c>
      <c r="C86" s="2083"/>
      <c r="D86" s="1325">
        <v>0</v>
      </c>
      <c r="E86" s="1325">
        <v>0</v>
      </c>
      <c r="F86" s="258">
        <v>0</v>
      </c>
    </row>
    <row r="87" spans="1:6" ht="43.5" customHeight="1">
      <c r="A87" s="2083"/>
      <c r="B87" s="257" t="s">
        <v>598</v>
      </c>
      <c r="C87" s="2083"/>
      <c r="D87" s="1325">
        <v>0</v>
      </c>
      <c r="E87" s="1325">
        <v>0</v>
      </c>
      <c r="F87" s="258">
        <v>0</v>
      </c>
    </row>
    <row r="88" spans="1:6" ht="30">
      <c r="A88" s="2083"/>
      <c r="B88" s="257" t="s">
        <v>599</v>
      </c>
      <c r="C88" s="2083"/>
      <c r="D88" s="1325">
        <v>0</v>
      </c>
      <c r="E88" s="1325">
        <v>0</v>
      </c>
      <c r="F88" s="258">
        <v>0</v>
      </c>
    </row>
    <row r="89" spans="1:6" ht="42.75">
      <c r="A89" s="2083">
        <v>16</v>
      </c>
      <c r="B89" s="255" t="s">
        <v>600</v>
      </c>
      <c r="C89" s="2083" t="s">
        <v>889</v>
      </c>
      <c r="D89" s="1325">
        <f>SUM(D90:D92)</f>
        <v>63</v>
      </c>
      <c r="E89" s="1325">
        <v>0</v>
      </c>
      <c r="F89" s="256">
        <f>D89</f>
        <v>63</v>
      </c>
    </row>
    <row r="90" spans="1:6">
      <c r="A90" s="2083"/>
      <c r="B90" s="257" t="s">
        <v>589</v>
      </c>
      <c r="C90" s="2083"/>
      <c r="D90" s="1325">
        <v>32</v>
      </c>
      <c r="E90" s="1325">
        <v>0</v>
      </c>
      <c r="F90" s="258">
        <f>F89-F92-F91</f>
        <v>35</v>
      </c>
    </row>
    <row r="91" spans="1:6" ht="30">
      <c r="A91" s="2083"/>
      <c r="B91" s="257" t="s">
        <v>601</v>
      </c>
      <c r="C91" s="2083"/>
      <c r="D91" s="1325">
        <v>9</v>
      </c>
      <c r="E91" s="1325">
        <v>0</v>
      </c>
      <c r="F91" s="258">
        <f>D91-E91</f>
        <v>9</v>
      </c>
    </row>
    <row r="92" spans="1:6" ht="30">
      <c r="A92" s="2083"/>
      <c r="B92" s="257" t="s">
        <v>599</v>
      </c>
      <c r="C92" s="2083"/>
      <c r="D92" s="1325">
        <v>22</v>
      </c>
      <c r="E92" s="1325">
        <v>3</v>
      </c>
      <c r="F92" s="258">
        <f>D92-E92</f>
        <v>19</v>
      </c>
    </row>
    <row r="93" spans="1:6" ht="47.25" customHeight="1">
      <c r="A93" s="2083">
        <v>17</v>
      </c>
      <c r="B93" s="255" t="s">
        <v>602</v>
      </c>
      <c r="C93" s="2083" t="s">
        <v>889</v>
      </c>
      <c r="D93" s="1326">
        <f>SUM(D94:D96)</f>
        <v>200</v>
      </c>
      <c r="E93" s="1326">
        <f>SUM(E94:E96)</f>
        <v>6</v>
      </c>
      <c r="F93" s="256">
        <v>199</v>
      </c>
    </row>
    <row r="94" spans="1:6">
      <c r="A94" s="2083"/>
      <c r="B94" s="257" t="s">
        <v>589</v>
      </c>
      <c r="C94" s="2083"/>
      <c r="D94" s="1325">
        <v>21</v>
      </c>
      <c r="E94" s="1325">
        <v>0</v>
      </c>
      <c r="F94" s="258">
        <f>F93-F95-F96</f>
        <v>26</v>
      </c>
    </row>
    <row r="95" spans="1:6" ht="26.25" customHeight="1">
      <c r="A95" s="2083"/>
      <c r="B95" s="257" t="s">
        <v>601</v>
      </c>
      <c r="C95" s="2083"/>
      <c r="D95" s="1325">
        <v>144</v>
      </c>
      <c r="E95" s="1325">
        <v>0</v>
      </c>
      <c r="F95" s="258">
        <f>D95-E95</f>
        <v>144</v>
      </c>
    </row>
    <row r="96" spans="1:6" ht="27" customHeight="1">
      <c r="A96" s="2083"/>
      <c r="B96" s="257" t="s">
        <v>599</v>
      </c>
      <c r="C96" s="2083"/>
      <c r="D96" s="1325">
        <v>35</v>
      </c>
      <c r="E96" s="1325">
        <v>6</v>
      </c>
      <c r="F96" s="258">
        <f>D96-E96</f>
        <v>29</v>
      </c>
    </row>
    <row r="97" spans="1:6" s="226" customFormat="1" ht="50.25" customHeight="1">
      <c r="A97" s="2083">
        <v>18</v>
      </c>
      <c r="B97" s="255" t="s">
        <v>603</v>
      </c>
      <c r="C97" s="2083" t="s">
        <v>889</v>
      </c>
      <c r="D97" s="1326">
        <v>9095</v>
      </c>
      <c r="E97" s="1326">
        <f>SUM(E98:E100)</f>
        <v>76</v>
      </c>
      <c r="F97" s="256">
        <f>D97</f>
        <v>9095</v>
      </c>
    </row>
    <row r="98" spans="1:6" s="226" customFormat="1" ht="16.5" customHeight="1">
      <c r="A98" s="2083"/>
      <c r="B98" s="257" t="s">
        <v>589</v>
      </c>
      <c r="C98" s="2083"/>
      <c r="D98" s="1327">
        <v>1538</v>
      </c>
      <c r="E98" s="1325">
        <v>0</v>
      </c>
      <c r="F98" s="258">
        <f>F97-F99-F100</f>
        <v>1614</v>
      </c>
    </row>
    <row r="99" spans="1:6" s="226" customFormat="1" ht="27" customHeight="1">
      <c r="A99" s="2083"/>
      <c r="B99" s="257" t="s">
        <v>601</v>
      </c>
      <c r="C99" s="2083"/>
      <c r="D99" s="1327">
        <f>D97-D98</f>
        <v>7557</v>
      </c>
      <c r="E99" s="1327">
        <v>76</v>
      </c>
      <c r="F99" s="258">
        <f>D99-E99</f>
        <v>7481</v>
      </c>
    </row>
    <row r="100" spans="1:6" s="226" customFormat="1" ht="29.25" customHeight="1">
      <c r="A100" s="2083"/>
      <c r="B100" s="257" t="s">
        <v>599</v>
      </c>
      <c r="C100" s="2083"/>
      <c r="D100" s="1325">
        <v>0</v>
      </c>
      <c r="E100" s="1325">
        <v>0</v>
      </c>
      <c r="F100" s="258">
        <f>D100*E100</f>
        <v>0</v>
      </c>
    </row>
    <row r="101" spans="1:6" ht="12" customHeight="1">
      <c r="A101" s="2084"/>
      <c r="B101" s="2084"/>
      <c r="C101" s="2084"/>
      <c r="D101" s="2084"/>
      <c r="E101" s="2084"/>
      <c r="F101" s="2084"/>
    </row>
    <row r="102" spans="1:6" ht="27.75" customHeight="1">
      <c r="A102" s="2085" t="s">
        <v>604</v>
      </c>
      <c r="B102" s="2085"/>
      <c r="C102" s="2085"/>
      <c r="D102" s="2085"/>
      <c r="E102" s="2085"/>
      <c r="F102" s="2085"/>
    </row>
    <row r="103" spans="1:6">
      <c r="A103" s="2086"/>
      <c r="B103" s="2086"/>
      <c r="C103" s="2086"/>
      <c r="D103" s="2086"/>
      <c r="E103" s="2086"/>
      <c r="F103" s="2086"/>
    </row>
    <row r="104" spans="1:6">
      <c r="A104" s="222"/>
      <c r="B104" s="222"/>
      <c r="C104" s="222"/>
    </row>
  </sheetData>
  <customSheetViews>
    <customSheetView guid="{C9F8E0A7-7ADA-4A9A-A8B3-50B5B131F672}" showPageBreaks="1" printArea="1" view="pageBreakPreview">
      <pane xSplit="2" ySplit="2" topLeftCell="C3" activePane="bottomRight" state="frozen"/>
      <selection pane="bottomRight" activeCell="H91" sqref="H91"/>
      <rowBreaks count="1" manualBreakCount="1">
        <brk id="57" max="5" man="1"/>
      </rowBreaks>
      <pageMargins left="0.59055118110236227" right="0.39370078740157483" top="0.59055118110236227" bottom="0.47244094488188981" header="0.15748031496062992" footer="0.15748031496062992"/>
      <pageSetup paperSize="9" scale="75" orientation="portrait" r:id="rId1"/>
      <headerFooter alignWithMargins="0"/>
    </customSheetView>
  </customSheetViews>
  <mergeCells count="40">
    <mergeCell ref="A101:F101"/>
    <mergeCell ref="A102:F102"/>
    <mergeCell ref="A103:F103"/>
    <mergeCell ref="A89:A92"/>
    <mergeCell ref="C89:C92"/>
    <mergeCell ref="A93:A96"/>
    <mergeCell ref="C93:C96"/>
    <mergeCell ref="A97:A100"/>
    <mergeCell ref="C97:C100"/>
    <mergeCell ref="A74:A78"/>
    <mergeCell ref="C74:C78"/>
    <mergeCell ref="A85:A88"/>
    <mergeCell ref="C85:C88"/>
    <mergeCell ref="A79:A84"/>
    <mergeCell ref="C79:C84"/>
    <mergeCell ref="C58:C63"/>
    <mergeCell ref="A64:A68"/>
    <mergeCell ref="C64:C68"/>
    <mergeCell ref="A69:A73"/>
    <mergeCell ref="C69:C73"/>
    <mergeCell ref="A58:A62"/>
    <mergeCell ref="A40:A45"/>
    <mergeCell ref="C40:C45"/>
    <mergeCell ref="A46:A51"/>
    <mergeCell ref="C46:C51"/>
    <mergeCell ref="A52:A57"/>
    <mergeCell ref="C52:C57"/>
    <mergeCell ref="A34:A39"/>
    <mergeCell ref="C34:C39"/>
    <mergeCell ref="A22:A27"/>
    <mergeCell ref="A28:A33"/>
    <mergeCell ref="C22:C27"/>
    <mergeCell ref="C28:C33"/>
    <mergeCell ref="A1:F1"/>
    <mergeCell ref="A4:A9"/>
    <mergeCell ref="C4:C9"/>
    <mergeCell ref="A10:A15"/>
    <mergeCell ref="A16:A21"/>
    <mergeCell ref="C10:C15"/>
    <mergeCell ref="C16:C21"/>
  </mergeCells>
  <pageMargins left="0.59055118110236227" right="0.39370078740157483" top="0.59055118110236227" bottom="0.47244094488188981" header="0.15748031496062992" footer="0.15748031496062992"/>
  <pageSetup paperSize="9" scale="75" orientation="portrait" r:id="rId2"/>
  <headerFooter alignWithMargins="0"/>
  <rowBreaks count="1" manualBreakCount="1">
    <brk id="62" min="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99"/>
  <sheetViews>
    <sheetView view="pageBreakPreview" topLeftCell="A100" zoomScaleNormal="100" workbookViewId="0">
      <selection activeCell="J59" sqref="J59"/>
    </sheetView>
  </sheetViews>
  <sheetFormatPr defaultRowHeight="12.75"/>
  <cols>
    <col min="1" max="1" width="4.140625" style="38" customWidth="1"/>
    <col min="2" max="2" width="32.85546875" style="38" customWidth="1"/>
    <col min="3" max="3" width="14.85546875" style="38" customWidth="1"/>
    <col min="4" max="4" width="14.85546875" style="38" hidden="1" customWidth="1"/>
    <col min="5" max="5" width="10.85546875" style="38" hidden="1" customWidth="1"/>
    <col min="6" max="6" width="9.28515625" style="38" hidden="1" customWidth="1"/>
    <col min="7" max="7" width="12.42578125" style="156" customWidth="1"/>
    <col min="8" max="8" width="10.140625" style="156" customWidth="1"/>
    <col min="9" max="9" width="11.140625" style="156" customWidth="1"/>
    <col min="10" max="10" width="11.7109375" style="156" customWidth="1"/>
    <col min="11" max="11" width="9.7109375" style="156" customWidth="1"/>
    <col min="12" max="12" width="9.85546875" style="156" customWidth="1"/>
    <col min="13" max="16384" width="9.140625" style="38"/>
  </cols>
  <sheetData>
    <row r="1" spans="1:12" ht="26.25" customHeight="1">
      <c r="A1" s="2156" t="s">
        <v>605</v>
      </c>
      <c r="B1" s="2157"/>
      <c r="C1" s="2157"/>
      <c r="D1" s="2157"/>
      <c r="E1" s="2157"/>
      <c r="F1" s="2157"/>
      <c r="G1" s="2157"/>
      <c r="H1" s="2157"/>
      <c r="I1" s="2157"/>
      <c r="J1" s="2157"/>
      <c r="K1" s="2157"/>
      <c r="L1" s="2157"/>
    </row>
    <row r="2" spans="1:12" ht="61.5" customHeight="1">
      <c r="A2" s="153" t="s">
        <v>744</v>
      </c>
      <c r="B2" s="153" t="s">
        <v>852</v>
      </c>
      <c r="C2" s="153" t="s">
        <v>606</v>
      </c>
      <c r="D2" s="2132" t="s">
        <v>1144</v>
      </c>
      <c r="E2" s="2133"/>
      <c r="F2" s="2134"/>
      <c r="G2" s="2158" t="s">
        <v>2024</v>
      </c>
      <c r="H2" s="2159"/>
      <c r="I2" s="2160"/>
      <c r="J2" s="2158" t="s">
        <v>2025</v>
      </c>
      <c r="K2" s="2159"/>
      <c r="L2" s="2160"/>
    </row>
    <row r="3" spans="1:12" s="156" customFormat="1" ht="14.25" customHeight="1">
      <c r="A3" s="155">
        <v>1</v>
      </c>
      <c r="B3" s="155">
        <v>2</v>
      </c>
      <c r="C3" s="155">
        <v>3</v>
      </c>
      <c r="D3" s="2132"/>
      <c r="E3" s="2133"/>
      <c r="F3" s="2134"/>
      <c r="G3" s="2161">
        <v>4</v>
      </c>
      <c r="H3" s="2162"/>
      <c r="I3" s="2163"/>
      <c r="J3" s="2161">
        <v>5</v>
      </c>
      <c r="K3" s="2162"/>
      <c r="L3" s="2163"/>
    </row>
    <row r="4" spans="1:12" ht="50.25" customHeight="1">
      <c r="A4" s="2164">
        <v>1</v>
      </c>
      <c r="B4" s="261" t="s">
        <v>607</v>
      </c>
      <c r="C4" s="2122" t="s">
        <v>762</v>
      </c>
      <c r="D4" s="2135">
        <f>SUM(D6,D7,D9,D11,D13,D15,D17)</f>
        <v>3699.42</v>
      </c>
      <c r="E4" s="2136"/>
      <c r="F4" s="2137"/>
      <c r="G4" s="2135">
        <f>SUM(G6,G7,G9,G11,G13,G15,G17)</f>
        <v>34469.767999999996</v>
      </c>
      <c r="H4" s="2136"/>
      <c r="I4" s="2137"/>
      <c r="J4" s="2135">
        <f>SUM(J6,J7,J9,J11,J13,J15,J17)</f>
        <v>34469.767999999996</v>
      </c>
      <c r="K4" s="2136"/>
      <c r="L4" s="2137"/>
    </row>
    <row r="5" spans="1:12" ht="15">
      <c r="A5" s="2164"/>
      <c r="B5" s="262" t="s">
        <v>902</v>
      </c>
      <c r="C5" s="2123"/>
      <c r="D5" s="2138"/>
      <c r="E5" s="2139"/>
      <c r="F5" s="2140"/>
      <c r="G5" s="2138"/>
      <c r="H5" s="2139"/>
      <c r="I5" s="2140"/>
      <c r="J5" s="2138"/>
      <c r="K5" s="2139"/>
      <c r="L5" s="2140"/>
    </row>
    <row r="6" spans="1:12" ht="15">
      <c r="A6" s="2164"/>
      <c r="B6" s="261" t="s">
        <v>775</v>
      </c>
      <c r="C6" s="1332" t="s">
        <v>608</v>
      </c>
      <c r="D6" s="1326">
        <v>0</v>
      </c>
      <c r="E6" s="2087">
        <f>IF(D4=0,0,D6/D4)</f>
        <v>0</v>
      </c>
      <c r="F6" s="2088"/>
      <c r="G6" s="1326">
        <v>0</v>
      </c>
      <c r="H6" s="2087">
        <v>0</v>
      </c>
      <c r="I6" s="2088"/>
      <c r="J6" s="1326">
        <v>0</v>
      </c>
      <c r="K6" s="2087">
        <v>0</v>
      </c>
      <c r="L6" s="2088"/>
    </row>
    <row r="7" spans="1:12" ht="15">
      <c r="A7" s="2164"/>
      <c r="B7" s="261" t="s">
        <v>897</v>
      </c>
      <c r="C7" s="1332" t="s">
        <v>608</v>
      </c>
      <c r="D7" s="1326">
        <v>0</v>
      </c>
      <c r="E7" s="2087">
        <f>IF(D4=0,0,D7/D4)</f>
        <v>0</v>
      </c>
      <c r="F7" s="2088"/>
      <c r="G7" s="1326">
        <v>0</v>
      </c>
      <c r="H7" s="2087">
        <v>0</v>
      </c>
      <c r="I7" s="2088"/>
      <c r="J7" s="1326">
        <v>0</v>
      </c>
      <c r="K7" s="2087">
        <v>0</v>
      </c>
      <c r="L7" s="2088"/>
    </row>
    <row r="8" spans="1:12" ht="15">
      <c r="A8" s="2164"/>
      <c r="B8" s="262" t="s">
        <v>609</v>
      </c>
      <c r="C8" s="1332" t="s">
        <v>608</v>
      </c>
      <c r="D8" s="1326">
        <v>0</v>
      </c>
      <c r="E8" s="2087">
        <f>IF(D7=0,0,D8/D7)</f>
        <v>0</v>
      </c>
      <c r="F8" s="2088"/>
      <c r="G8" s="1326">
        <v>0</v>
      </c>
      <c r="H8" s="2087">
        <v>0</v>
      </c>
      <c r="I8" s="2088"/>
      <c r="J8" s="1326">
        <v>0</v>
      </c>
      <c r="K8" s="2087">
        <v>0</v>
      </c>
      <c r="L8" s="2088"/>
    </row>
    <row r="9" spans="1:12" ht="15">
      <c r="A9" s="2164"/>
      <c r="B9" s="261" t="s">
        <v>898</v>
      </c>
      <c r="C9" s="1332" t="s">
        <v>608</v>
      </c>
      <c r="D9" s="1325">
        <v>1211.56</v>
      </c>
      <c r="E9" s="2087">
        <f>IF(D4=0,0,D9/D4)</f>
        <v>0.32749998648436779</v>
      </c>
      <c r="F9" s="2088"/>
      <c r="G9" s="1325">
        <v>1357.59</v>
      </c>
      <c r="H9" s="2087">
        <f>G9/G4</f>
        <v>3.9384947412468806E-2</v>
      </c>
      <c r="I9" s="2088"/>
      <c r="J9" s="1325">
        <v>1357.59</v>
      </c>
      <c r="K9" s="2087">
        <f>J9/J4</f>
        <v>3.9384947412468806E-2</v>
      </c>
      <c r="L9" s="2088"/>
    </row>
    <row r="10" spans="1:12" ht="15">
      <c r="A10" s="2164"/>
      <c r="B10" s="262" t="s">
        <v>609</v>
      </c>
      <c r="C10" s="1332" t="s">
        <v>608</v>
      </c>
      <c r="D10" s="1325">
        <v>0</v>
      </c>
      <c r="E10" s="2087">
        <f>IF(D9=0,0,D10/D9)</f>
        <v>0</v>
      </c>
      <c r="F10" s="2088"/>
      <c r="G10" s="1325">
        <v>0</v>
      </c>
      <c r="H10" s="2087">
        <v>0</v>
      </c>
      <c r="I10" s="2088"/>
      <c r="J10" s="1325">
        <v>0</v>
      </c>
      <c r="K10" s="2087">
        <v>0</v>
      </c>
      <c r="L10" s="2088"/>
    </row>
    <row r="11" spans="1:12" ht="15">
      <c r="A11" s="2164"/>
      <c r="B11" s="261" t="s">
        <v>899</v>
      </c>
      <c r="C11" s="1332" t="s">
        <v>608</v>
      </c>
      <c r="D11" s="1325">
        <v>2487.86</v>
      </c>
      <c r="E11" s="2087">
        <f>IF(D4=0,0,D11/D4)</f>
        <v>0.67250001351563216</v>
      </c>
      <c r="F11" s="2088"/>
      <c r="G11" s="1325">
        <v>2677.73</v>
      </c>
      <c r="H11" s="2087">
        <f>G11/G4</f>
        <v>7.7683435525298578E-2</v>
      </c>
      <c r="I11" s="2088"/>
      <c r="J11" s="1325">
        <v>2677.73</v>
      </c>
      <c r="K11" s="2087">
        <f>J11/J4</f>
        <v>7.7683435525298578E-2</v>
      </c>
      <c r="L11" s="2088"/>
    </row>
    <row r="12" spans="1:12" ht="15">
      <c r="A12" s="2164"/>
      <c r="B12" s="262" t="s">
        <v>610</v>
      </c>
      <c r="C12" s="1332" t="s">
        <v>608</v>
      </c>
      <c r="D12" s="1325">
        <v>0</v>
      </c>
      <c r="E12" s="2087">
        <f>IF(D11=0,0,D12/D11)</f>
        <v>0</v>
      </c>
      <c r="F12" s="2088"/>
      <c r="G12" s="1325">
        <v>0</v>
      </c>
      <c r="H12" s="2087">
        <v>0</v>
      </c>
      <c r="I12" s="2088"/>
      <c r="J12" s="1325">
        <v>0</v>
      </c>
      <c r="K12" s="2087">
        <v>0</v>
      </c>
      <c r="L12" s="2088"/>
    </row>
    <row r="13" spans="1:12" ht="15">
      <c r="A13" s="2164"/>
      <c r="B13" s="261" t="s">
        <v>900</v>
      </c>
      <c r="C13" s="1332" t="s">
        <v>608</v>
      </c>
      <c r="D13" s="1332"/>
      <c r="E13" s="1332"/>
      <c r="F13" s="1332"/>
      <c r="G13" s="1327">
        <v>12711.727999999999</v>
      </c>
      <c r="H13" s="2087">
        <f>G13/G4</f>
        <v>0.36877904139070505</v>
      </c>
      <c r="I13" s="2088"/>
      <c r="J13" s="1327">
        <v>12711.727999999999</v>
      </c>
      <c r="K13" s="2087">
        <f>J13/J4</f>
        <v>0.36877904139070505</v>
      </c>
      <c r="L13" s="2088"/>
    </row>
    <row r="14" spans="1:12" ht="15">
      <c r="A14" s="2164"/>
      <c r="B14" s="262" t="s">
        <v>610</v>
      </c>
      <c r="C14" s="1332" t="s">
        <v>608</v>
      </c>
      <c r="D14" s="1332"/>
      <c r="E14" s="1332"/>
      <c r="F14" s="1332"/>
      <c r="G14" s="1327">
        <v>0.55000000000000004</v>
      </c>
      <c r="H14" s="2087">
        <f>G14/G13</f>
        <v>4.3267130951826542E-5</v>
      </c>
      <c r="I14" s="2088"/>
      <c r="J14" s="1327">
        <v>0.55000000000000004</v>
      </c>
      <c r="K14" s="2087">
        <f>J14/J13</f>
        <v>4.3267130951826542E-5</v>
      </c>
      <c r="L14" s="2088"/>
    </row>
    <row r="15" spans="1:12" ht="15">
      <c r="A15" s="2164"/>
      <c r="B15" s="261" t="s">
        <v>901</v>
      </c>
      <c r="C15" s="1332" t="s">
        <v>608</v>
      </c>
      <c r="D15" s="1332"/>
      <c r="E15" s="1332"/>
      <c r="F15" s="1332"/>
      <c r="G15" s="1327">
        <v>17.66</v>
      </c>
      <c r="H15" s="2087">
        <f>G15/G4</f>
        <v>5.1233301019026304E-4</v>
      </c>
      <c r="I15" s="2088"/>
      <c r="J15" s="1327">
        <v>17.66</v>
      </c>
      <c r="K15" s="2087">
        <f>J15/J4</f>
        <v>5.1233301019026304E-4</v>
      </c>
      <c r="L15" s="2088"/>
    </row>
    <row r="16" spans="1:12" ht="15">
      <c r="A16" s="2164"/>
      <c r="B16" s="262" t="s">
        <v>609</v>
      </c>
      <c r="C16" s="1332" t="s">
        <v>608</v>
      </c>
      <c r="D16" s="1332"/>
      <c r="E16" s="1332"/>
      <c r="F16" s="1332"/>
      <c r="G16" s="1327">
        <v>0</v>
      </c>
      <c r="H16" s="2087">
        <v>0</v>
      </c>
      <c r="I16" s="2088"/>
      <c r="J16" s="1327">
        <v>0</v>
      </c>
      <c r="K16" s="2087">
        <v>0</v>
      </c>
      <c r="L16" s="2088"/>
    </row>
    <row r="17" spans="1:13" ht="15">
      <c r="A17" s="2164"/>
      <c r="B17" s="261" t="s">
        <v>611</v>
      </c>
      <c r="C17" s="1332" t="s">
        <v>608</v>
      </c>
      <c r="D17" s="1332"/>
      <c r="E17" s="1332"/>
      <c r="F17" s="1332"/>
      <c r="G17" s="1327">
        <v>17705.060000000001</v>
      </c>
      <c r="H17" s="2087">
        <f>G17/G4</f>
        <v>0.51364024266133745</v>
      </c>
      <c r="I17" s="2088"/>
      <c r="J17" s="1327">
        <v>17705.060000000001</v>
      </c>
      <c r="K17" s="2087">
        <f>J17/J4</f>
        <v>0.51364024266133745</v>
      </c>
      <c r="L17" s="2088"/>
    </row>
    <row r="18" spans="1:13" ht="15">
      <c r="A18" s="2164"/>
      <c r="B18" s="262" t="s">
        <v>609</v>
      </c>
      <c r="C18" s="1332" t="s">
        <v>608</v>
      </c>
      <c r="D18" s="1332"/>
      <c r="E18" s="1332"/>
      <c r="F18" s="1332"/>
      <c r="G18" s="1327">
        <v>443.95</v>
      </c>
      <c r="H18" s="2087">
        <f>G18/G17</f>
        <v>2.50747526413353E-2</v>
      </c>
      <c r="I18" s="2088"/>
      <c r="J18" s="1327">
        <f>443.95-2.1</f>
        <v>441.84999999999997</v>
      </c>
      <c r="K18" s="2087">
        <f>J18/J17</f>
        <v>2.495614248130195E-2</v>
      </c>
      <c r="L18" s="2088"/>
    </row>
    <row r="19" spans="1:13" ht="15">
      <c r="A19" s="2164"/>
      <c r="B19" s="262" t="s">
        <v>612</v>
      </c>
      <c r="C19" s="1332" t="s">
        <v>762</v>
      </c>
      <c r="D19" s="1333"/>
      <c r="E19" s="1333"/>
      <c r="F19" s="1333"/>
      <c r="G19" s="2089">
        <v>7.12</v>
      </c>
      <c r="H19" s="2090"/>
      <c r="I19" s="2091"/>
      <c r="J19" s="2089">
        <v>5.12</v>
      </c>
      <c r="K19" s="2090"/>
      <c r="L19" s="2091"/>
    </row>
    <row r="20" spans="1:13" ht="30">
      <c r="A20" s="2164"/>
      <c r="B20" s="262" t="s">
        <v>613</v>
      </c>
      <c r="C20" s="1332" t="s">
        <v>762</v>
      </c>
      <c r="D20" s="2115"/>
      <c r="E20" s="2116"/>
      <c r="F20" s="2117"/>
      <c r="G20" s="2089">
        <v>761.11199999999997</v>
      </c>
      <c r="H20" s="2090"/>
      <c r="I20" s="2091"/>
      <c r="J20" s="2089">
        <f>G20+17.52</f>
        <v>778.63199999999995</v>
      </c>
      <c r="K20" s="2090"/>
      <c r="L20" s="2091"/>
      <c r="M20" s="254"/>
    </row>
    <row r="21" spans="1:13" ht="15" customHeight="1">
      <c r="A21" s="2164"/>
      <c r="B21" s="261" t="s">
        <v>614</v>
      </c>
      <c r="C21" s="1332" t="s">
        <v>615</v>
      </c>
      <c r="D21" s="1332"/>
      <c r="E21" s="1332"/>
      <c r="F21" s="1332"/>
      <c r="G21" s="1334">
        <v>424777</v>
      </c>
      <c r="H21" s="2089">
        <v>5965.97</v>
      </c>
      <c r="I21" s="2091"/>
      <c r="J21" s="1334">
        <v>425147</v>
      </c>
      <c r="K21" s="2089">
        <v>5975.24</v>
      </c>
      <c r="L21" s="2091"/>
    </row>
    <row r="22" spans="1:13" ht="30">
      <c r="A22" s="2164"/>
      <c r="B22" s="262" t="s">
        <v>616</v>
      </c>
      <c r="C22" s="1332" t="s">
        <v>608</v>
      </c>
      <c r="D22" s="1332"/>
      <c r="E22" s="1332"/>
      <c r="F22" s="1332"/>
      <c r="G22" s="1325">
        <v>2372.6320000000001</v>
      </c>
      <c r="H22" s="2087">
        <f>G22/H21</f>
        <v>0.39769425592150143</v>
      </c>
      <c r="I22" s="2088"/>
      <c r="J22" s="1325">
        <v>2381.9</v>
      </c>
      <c r="K22" s="2087">
        <f>J22/K21</f>
        <v>0.39862833961481048</v>
      </c>
      <c r="L22" s="2088"/>
    </row>
    <row r="23" spans="1:13" ht="30" customHeight="1">
      <c r="A23" s="2164">
        <v>2</v>
      </c>
      <c r="B23" s="261" t="s">
        <v>617</v>
      </c>
      <c r="C23" s="2122" t="s">
        <v>762</v>
      </c>
      <c r="D23" s="2118"/>
      <c r="E23" s="2124"/>
      <c r="F23" s="2119"/>
      <c r="G23" s="2135">
        <f>SUM(G25,G27,G29,G31,G33,G35)</f>
        <v>1617.386</v>
      </c>
      <c r="H23" s="2136"/>
      <c r="I23" s="2137"/>
      <c r="J23" s="2135">
        <f>SUM(J25,J27,J29,J31,J33,J35)</f>
        <v>1617.386</v>
      </c>
      <c r="K23" s="2136"/>
      <c r="L23" s="2137"/>
    </row>
    <row r="24" spans="1:13" ht="15">
      <c r="A24" s="2164"/>
      <c r="B24" s="262" t="s">
        <v>902</v>
      </c>
      <c r="C24" s="2123"/>
      <c r="D24" s="2120"/>
      <c r="E24" s="2125"/>
      <c r="F24" s="2121"/>
      <c r="G24" s="2138"/>
      <c r="H24" s="2139"/>
      <c r="I24" s="2140"/>
      <c r="J24" s="2138"/>
      <c r="K24" s="2139"/>
      <c r="L24" s="2140"/>
    </row>
    <row r="25" spans="1:13" ht="15">
      <c r="A25" s="2164"/>
      <c r="B25" s="261" t="s">
        <v>775</v>
      </c>
      <c r="C25" s="1332" t="s">
        <v>608</v>
      </c>
      <c r="D25" s="1332"/>
      <c r="E25" s="1332"/>
      <c r="F25" s="1332"/>
      <c r="G25" s="1326">
        <v>0</v>
      </c>
      <c r="H25" s="2087">
        <f t="shared" ref="H25" si="0">IF(G23=0,0,G25/G23)</f>
        <v>0</v>
      </c>
      <c r="I25" s="2088"/>
      <c r="J25" s="1326">
        <v>0</v>
      </c>
      <c r="K25" s="2087">
        <f t="shared" ref="K25" si="1">IF(J23=0,0,J25/J23)</f>
        <v>0</v>
      </c>
      <c r="L25" s="2088"/>
    </row>
    <row r="26" spans="1:13" ht="15">
      <c r="A26" s="2164"/>
      <c r="B26" s="262" t="s">
        <v>618</v>
      </c>
      <c r="C26" s="1332" t="s">
        <v>608</v>
      </c>
      <c r="D26" s="1332"/>
      <c r="E26" s="1332"/>
      <c r="F26" s="1332"/>
      <c r="G26" s="1326">
        <v>0</v>
      </c>
      <c r="H26" s="2087">
        <f t="shared" ref="H26" si="2">IF(G25=0,0,G26/G25)</f>
        <v>0</v>
      </c>
      <c r="I26" s="2088"/>
      <c r="J26" s="1326">
        <v>0</v>
      </c>
      <c r="K26" s="2087">
        <f t="shared" ref="K26" si="3">IF(J25=0,0,J26/J25)</f>
        <v>0</v>
      </c>
      <c r="L26" s="2088"/>
    </row>
    <row r="27" spans="1:13" ht="15">
      <c r="A27" s="2164"/>
      <c r="B27" s="261" t="s">
        <v>898</v>
      </c>
      <c r="C27" s="1332" t="s">
        <v>608</v>
      </c>
      <c r="D27" s="1332"/>
      <c r="E27" s="1332"/>
      <c r="F27" s="1332"/>
      <c r="G27" s="1326">
        <v>0</v>
      </c>
      <c r="H27" s="2087">
        <f t="shared" ref="H27" si="4">IF(G23=0,0,G27/G23)</f>
        <v>0</v>
      </c>
      <c r="I27" s="2088"/>
      <c r="J27" s="1326">
        <v>0</v>
      </c>
      <c r="K27" s="2087">
        <f t="shared" ref="K27" si="5">IF(J23=0,0,J27/J23)</f>
        <v>0</v>
      </c>
      <c r="L27" s="2088"/>
    </row>
    <row r="28" spans="1:13" ht="15">
      <c r="A28" s="2164"/>
      <c r="B28" s="262" t="s">
        <v>618</v>
      </c>
      <c r="C28" s="1332" t="s">
        <v>608</v>
      </c>
      <c r="D28" s="1332"/>
      <c r="E28" s="1332"/>
      <c r="F28" s="1332"/>
      <c r="G28" s="1326">
        <v>0</v>
      </c>
      <c r="H28" s="2087">
        <f t="shared" ref="H28" si="6">IF(G27=0,0,G28/G27)</f>
        <v>0</v>
      </c>
      <c r="I28" s="2088"/>
      <c r="J28" s="1326">
        <v>0</v>
      </c>
      <c r="K28" s="2087">
        <f t="shared" ref="K28" si="7">IF(J27=0,0,J28/J27)</f>
        <v>0</v>
      </c>
      <c r="L28" s="2088"/>
    </row>
    <row r="29" spans="1:13" ht="15">
      <c r="A29" s="2164"/>
      <c r="B29" s="261" t="s">
        <v>899</v>
      </c>
      <c r="C29" s="1332" t="s">
        <v>608</v>
      </c>
      <c r="D29" s="1332"/>
      <c r="E29" s="1332"/>
      <c r="F29" s="1332"/>
      <c r="G29" s="1326">
        <v>0</v>
      </c>
      <c r="H29" s="2087">
        <f t="shared" ref="H29" si="8">IF(G23=0,0,G29/G23)</f>
        <v>0</v>
      </c>
      <c r="I29" s="2088"/>
      <c r="J29" s="1326">
        <v>0</v>
      </c>
      <c r="K29" s="2087">
        <f t="shared" ref="K29" si="9">IF(J23=0,0,J29/J23)</f>
        <v>0</v>
      </c>
      <c r="L29" s="2088"/>
    </row>
    <row r="30" spans="1:13" ht="15">
      <c r="A30" s="2164"/>
      <c r="B30" s="262" t="s">
        <v>618</v>
      </c>
      <c r="C30" s="1332" t="s">
        <v>608</v>
      </c>
      <c r="D30" s="1332"/>
      <c r="E30" s="1332"/>
      <c r="F30" s="1332"/>
      <c r="G30" s="1326">
        <v>0</v>
      </c>
      <c r="H30" s="2087">
        <f t="shared" ref="H30" si="10">IF(G29=0,0,G30/G29)</f>
        <v>0</v>
      </c>
      <c r="I30" s="2088"/>
      <c r="J30" s="1326">
        <v>0</v>
      </c>
      <c r="K30" s="2087">
        <f t="shared" ref="K30" si="11">IF(J29=0,0,J30/J29)</f>
        <v>0</v>
      </c>
      <c r="L30" s="2088"/>
    </row>
    <row r="31" spans="1:13" ht="15">
      <c r="A31" s="2164"/>
      <c r="B31" s="261" t="s">
        <v>900</v>
      </c>
      <c r="C31" s="1332" t="s">
        <v>608</v>
      </c>
      <c r="D31" s="1332"/>
      <c r="E31" s="1332"/>
      <c r="F31" s="1332"/>
      <c r="G31" s="1327">
        <v>932.54399999999998</v>
      </c>
      <c r="H31" s="2087">
        <f t="shared" ref="H31" si="12">IF(G23=0,0,G31/G23)</f>
        <v>0.57657479414314206</v>
      </c>
      <c r="I31" s="2088"/>
      <c r="J31" s="1327">
        <v>932.54399999999998</v>
      </c>
      <c r="K31" s="2087">
        <f t="shared" ref="K31" si="13">IF(J23=0,0,J31/J23)</f>
        <v>0.57657479414314206</v>
      </c>
      <c r="L31" s="2088"/>
    </row>
    <row r="32" spans="1:13" ht="15">
      <c r="A32" s="2164"/>
      <c r="B32" s="262" t="s">
        <v>618</v>
      </c>
      <c r="C32" s="1332" t="s">
        <v>608</v>
      </c>
      <c r="D32" s="1332"/>
      <c r="E32" s="1332"/>
      <c r="F32" s="1332"/>
      <c r="G32" s="1327">
        <v>696.37</v>
      </c>
      <c r="H32" s="2087">
        <f t="shared" ref="H32" si="14">IF(G31=0,0,G32/G31)</f>
        <v>0.74674224486994722</v>
      </c>
      <c r="I32" s="2088"/>
      <c r="J32" s="1327">
        <v>696.37</v>
      </c>
      <c r="K32" s="2087">
        <f t="shared" ref="K32" si="15">IF(J31=0,0,J32/J31)</f>
        <v>0.74674224486994722</v>
      </c>
      <c r="L32" s="2088"/>
    </row>
    <row r="33" spans="1:13" ht="15">
      <c r="A33" s="2164"/>
      <c r="B33" s="261" t="s">
        <v>901</v>
      </c>
      <c r="C33" s="1332" t="s">
        <v>608</v>
      </c>
      <c r="D33" s="1332"/>
      <c r="E33" s="1332"/>
      <c r="F33" s="1332"/>
      <c r="G33" s="1327">
        <v>5.4820000000000002</v>
      </c>
      <c r="H33" s="2087">
        <f t="shared" ref="H33" si="16">IF(G23=0,0,G33/G23)</f>
        <v>3.3894197179893978E-3</v>
      </c>
      <c r="I33" s="2088"/>
      <c r="J33" s="1327">
        <v>5.4820000000000002</v>
      </c>
      <c r="K33" s="2087">
        <f t="shared" ref="K33" si="17">IF(J23=0,0,J33/J23)</f>
        <v>3.3894197179893978E-3</v>
      </c>
      <c r="L33" s="2088"/>
    </row>
    <row r="34" spans="1:13" ht="15">
      <c r="A34" s="2164"/>
      <c r="B34" s="262" t="s">
        <v>618</v>
      </c>
      <c r="C34" s="1332" t="s">
        <v>608</v>
      </c>
      <c r="D34" s="1332"/>
      <c r="E34" s="1332"/>
      <c r="F34" s="1332"/>
      <c r="G34" s="1327">
        <v>2.13</v>
      </c>
      <c r="H34" s="2087">
        <f t="shared" ref="H34" si="18">IF(G33=0,0,G34/G33)</f>
        <v>0.38854432688799706</v>
      </c>
      <c r="I34" s="2088"/>
      <c r="J34" s="1327">
        <v>2.13</v>
      </c>
      <c r="K34" s="2087">
        <f t="shared" ref="K34" si="19">IF(J33=0,0,J34/J33)</f>
        <v>0.38854432688799706</v>
      </c>
      <c r="L34" s="2088"/>
    </row>
    <row r="35" spans="1:13" ht="15">
      <c r="A35" s="2164"/>
      <c r="B35" s="1357" t="s">
        <v>619</v>
      </c>
      <c r="C35" s="1332" t="s">
        <v>608</v>
      </c>
      <c r="D35" s="1332"/>
      <c r="E35" s="1332"/>
      <c r="F35" s="1332"/>
      <c r="G35" s="1327">
        <v>679.36</v>
      </c>
      <c r="H35" s="2087">
        <f t="shared" ref="H35" si="20">IF(G23=0,0,G35/G23)</f>
        <v>0.42003578613886855</v>
      </c>
      <c r="I35" s="2088"/>
      <c r="J35" s="1327">
        <v>679.36</v>
      </c>
      <c r="K35" s="2087">
        <f t="shared" ref="K35" si="21">IF(J23=0,0,J35/J23)</f>
        <v>0.42003578613886855</v>
      </c>
      <c r="L35" s="2088"/>
    </row>
    <row r="36" spans="1:13" ht="15">
      <c r="A36" s="2164"/>
      <c r="B36" s="262" t="s">
        <v>618</v>
      </c>
      <c r="C36" s="1332" t="s">
        <v>608</v>
      </c>
      <c r="D36" s="1332"/>
      <c r="E36" s="1332"/>
      <c r="F36" s="1332"/>
      <c r="G36" s="1327">
        <v>478.69</v>
      </c>
      <c r="H36" s="2087">
        <f t="shared" ref="H36" si="22">IF(G35=0,0,G36/G35)</f>
        <v>0.70461905322656615</v>
      </c>
      <c r="I36" s="2088"/>
      <c r="J36" s="1327">
        <v>478.69</v>
      </c>
      <c r="K36" s="2087">
        <f t="shared" ref="K36" si="23">IF(J35=0,0,J36/J35)</f>
        <v>0.70461905322656615</v>
      </c>
      <c r="L36" s="2088"/>
    </row>
    <row r="37" spans="1:13" ht="78.75" customHeight="1">
      <c r="A37" s="2165">
        <v>3</v>
      </c>
      <c r="B37" s="261" t="s">
        <v>620</v>
      </c>
      <c r="C37" s="2122" t="s">
        <v>621</v>
      </c>
      <c r="D37" s="2097">
        <f>SUM(D39:D42)</f>
        <v>164</v>
      </c>
      <c r="E37" s="2135">
        <f>SUM(E39:F42)</f>
        <v>1545.9</v>
      </c>
      <c r="F37" s="2137"/>
      <c r="G37" s="2097">
        <f t="shared" ref="G37" si="24">SUM(G39:G42)</f>
        <v>164</v>
      </c>
      <c r="H37" s="2092">
        <f t="shared" ref="H37" si="25">SUM(H39:I42)</f>
        <v>1544.4</v>
      </c>
      <c r="I37" s="2092"/>
      <c r="J37" s="2097">
        <f t="shared" ref="J37" si="26">SUM(J39:J42)</f>
        <v>164</v>
      </c>
      <c r="K37" s="2092">
        <f t="shared" ref="K37" si="27">SUM(K39:L42)</f>
        <v>1545.6</v>
      </c>
      <c r="L37" s="2092"/>
    </row>
    <row r="38" spans="1:13" ht="14.25" customHeight="1">
      <c r="A38" s="2166"/>
      <c r="B38" s="262" t="s">
        <v>902</v>
      </c>
      <c r="C38" s="2123"/>
      <c r="D38" s="2098"/>
      <c r="E38" s="2138"/>
      <c r="F38" s="2140"/>
      <c r="G38" s="2098"/>
      <c r="H38" s="2093"/>
      <c r="I38" s="2093"/>
      <c r="J38" s="2098"/>
      <c r="K38" s="2093"/>
      <c r="L38" s="2093"/>
    </row>
    <row r="39" spans="1:13" ht="14.25" customHeight="1">
      <c r="A39" s="2166"/>
      <c r="B39" s="261" t="s">
        <v>622</v>
      </c>
      <c r="C39" s="1335" t="s">
        <v>621</v>
      </c>
      <c r="D39" s="1336">
        <v>0</v>
      </c>
      <c r="E39" s="2113">
        <v>0</v>
      </c>
      <c r="F39" s="2114"/>
      <c r="G39" s="1336">
        <v>0</v>
      </c>
      <c r="H39" s="2113">
        <v>0</v>
      </c>
      <c r="I39" s="2114"/>
      <c r="J39" s="1336">
        <v>0</v>
      </c>
      <c r="K39" s="2113">
        <v>0</v>
      </c>
      <c r="L39" s="2114"/>
    </row>
    <row r="40" spans="1:13" ht="14.25" customHeight="1">
      <c r="A40" s="2166"/>
      <c r="B40" s="261" t="s">
        <v>623</v>
      </c>
      <c r="C40" s="1335" t="s">
        <v>621</v>
      </c>
      <c r="D40" s="1336">
        <v>0</v>
      </c>
      <c r="E40" s="2113">
        <v>0</v>
      </c>
      <c r="F40" s="2114"/>
      <c r="G40" s="1336">
        <v>0</v>
      </c>
      <c r="H40" s="2113">
        <v>0</v>
      </c>
      <c r="I40" s="2114"/>
      <c r="J40" s="1336">
        <v>0</v>
      </c>
      <c r="K40" s="2113">
        <v>0</v>
      </c>
      <c r="L40" s="2114"/>
    </row>
    <row r="41" spans="1:13" ht="14.25" customHeight="1">
      <c r="A41" s="2166"/>
      <c r="B41" s="261" t="s">
        <v>761</v>
      </c>
      <c r="C41" s="1335" t="s">
        <v>621</v>
      </c>
      <c r="D41" s="1336">
        <v>37</v>
      </c>
      <c r="E41" s="2113">
        <v>983.4</v>
      </c>
      <c r="F41" s="2114"/>
      <c r="G41" s="1336">
        <v>37</v>
      </c>
      <c r="H41" s="2113">
        <v>983.4</v>
      </c>
      <c r="I41" s="2114"/>
      <c r="J41" s="1336">
        <v>37</v>
      </c>
      <c r="K41" s="2113">
        <v>983.4</v>
      </c>
      <c r="L41" s="2114"/>
      <c r="M41" s="254"/>
    </row>
    <row r="42" spans="1:13" ht="15">
      <c r="A42" s="2167"/>
      <c r="B42" s="261" t="s">
        <v>890</v>
      </c>
      <c r="C42" s="1335" t="s">
        <v>621</v>
      </c>
      <c r="D42" s="1336">
        <v>127</v>
      </c>
      <c r="E42" s="2113">
        <v>562.5</v>
      </c>
      <c r="F42" s="2114"/>
      <c r="G42" s="1336">
        <v>127</v>
      </c>
      <c r="H42" s="2113">
        <v>561</v>
      </c>
      <c r="I42" s="2114"/>
      <c r="J42" s="1336">
        <v>127</v>
      </c>
      <c r="K42" s="2113">
        <v>562.20000000000005</v>
      </c>
      <c r="L42" s="2114"/>
    </row>
    <row r="43" spans="1:13" ht="48" customHeight="1">
      <c r="A43" s="2165">
        <v>4</v>
      </c>
      <c r="B43" s="261" t="s">
        <v>624</v>
      </c>
      <c r="C43" s="1337" t="s">
        <v>889</v>
      </c>
      <c r="D43" s="2115">
        <v>164</v>
      </c>
      <c r="E43" s="2116"/>
      <c r="F43" s="2117"/>
      <c r="G43" s="2104">
        <v>164</v>
      </c>
      <c r="H43" s="2105"/>
      <c r="I43" s="2106"/>
      <c r="J43" s="2104">
        <v>164</v>
      </c>
      <c r="K43" s="2105"/>
      <c r="L43" s="2106"/>
    </row>
    <row r="44" spans="1:13" ht="15" customHeight="1">
      <c r="A44" s="2166"/>
      <c r="B44" s="262" t="s">
        <v>625</v>
      </c>
      <c r="C44" s="1332" t="s">
        <v>626</v>
      </c>
      <c r="D44" s="1332">
        <v>99</v>
      </c>
      <c r="E44" s="2087">
        <f>IF(D43=0,0,D44/D43)</f>
        <v>0.60365853658536583</v>
      </c>
      <c r="F44" s="2088"/>
      <c r="G44" s="1336">
        <v>99</v>
      </c>
      <c r="H44" s="2087">
        <f>G44/G43</f>
        <v>0.60365853658536583</v>
      </c>
      <c r="I44" s="2088"/>
      <c r="J44" s="1336">
        <v>99</v>
      </c>
      <c r="K44" s="2087">
        <f>J44/J43</f>
        <v>0.60365853658536583</v>
      </c>
      <c r="L44" s="2088"/>
    </row>
    <row r="45" spans="1:13" ht="15" customHeight="1">
      <c r="A45" s="2166"/>
      <c r="B45" s="262" t="s">
        <v>627</v>
      </c>
      <c r="C45" s="1332" t="s">
        <v>889</v>
      </c>
      <c r="D45" s="2115">
        <v>121</v>
      </c>
      <c r="E45" s="2116"/>
      <c r="F45" s="2117"/>
      <c r="G45" s="2094">
        <v>121</v>
      </c>
      <c r="H45" s="2095"/>
      <c r="I45" s="2096"/>
      <c r="J45" s="2094">
        <v>121</v>
      </c>
      <c r="K45" s="2095"/>
      <c r="L45" s="2096"/>
    </row>
    <row r="46" spans="1:13" ht="17.25" customHeight="1">
      <c r="A46" s="2166"/>
      <c r="B46" s="262" t="s">
        <v>628</v>
      </c>
      <c r="C46" s="1332" t="s">
        <v>626</v>
      </c>
      <c r="D46" s="1332">
        <v>105</v>
      </c>
      <c r="E46" s="2087">
        <f>IF(D43=0,0,D46/D43)</f>
        <v>0.6402439024390244</v>
      </c>
      <c r="F46" s="2088"/>
      <c r="G46" s="1336">
        <v>111</v>
      </c>
      <c r="H46" s="2087">
        <f>G46/G43</f>
        <v>0.67682926829268297</v>
      </c>
      <c r="I46" s="2088"/>
      <c r="J46" s="1336">
        <v>111</v>
      </c>
      <c r="K46" s="2087">
        <f>J46/J43</f>
        <v>0.67682926829268297</v>
      </c>
      <c r="L46" s="2088"/>
    </row>
    <row r="47" spans="1:13" ht="36.75" customHeight="1">
      <c r="A47" s="2166"/>
      <c r="B47" s="262" t="s">
        <v>629</v>
      </c>
      <c r="C47" s="1332" t="s">
        <v>889</v>
      </c>
      <c r="D47" s="2115">
        <v>21</v>
      </c>
      <c r="E47" s="2116"/>
      <c r="F47" s="2117"/>
      <c r="G47" s="2094">
        <v>20</v>
      </c>
      <c r="H47" s="2095"/>
      <c r="I47" s="2096"/>
      <c r="J47" s="2094">
        <v>22</v>
      </c>
      <c r="K47" s="2095"/>
      <c r="L47" s="2096"/>
    </row>
    <row r="48" spans="1:13" ht="30">
      <c r="A48" s="2167"/>
      <c r="B48" s="262" t="s">
        <v>630</v>
      </c>
      <c r="C48" s="1332" t="s">
        <v>889</v>
      </c>
      <c r="D48" s="2115">
        <v>5</v>
      </c>
      <c r="E48" s="2116"/>
      <c r="F48" s="2117"/>
      <c r="G48" s="2094">
        <v>5</v>
      </c>
      <c r="H48" s="2095"/>
      <c r="I48" s="2096"/>
      <c r="J48" s="2094">
        <v>5</v>
      </c>
      <c r="K48" s="2095"/>
      <c r="L48" s="2096"/>
    </row>
    <row r="49" spans="1:13" ht="155.25" customHeight="1">
      <c r="A49" s="2165">
        <v>5</v>
      </c>
      <c r="B49" s="261" t="s">
        <v>631</v>
      </c>
      <c r="C49" s="1332" t="s">
        <v>621</v>
      </c>
      <c r="D49" s="1332"/>
      <c r="E49" s="1332"/>
      <c r="F49" s="1332"/>
      <c r="G49" s="1338">
        <f>SUM(G52,G54,G56,G58)</f>
        <v>9358</v>
      </c>
      <c r="H49" s="2168">
        <f>SUM(I52,I54,I56,I58)</f>
        <v>3068.07</v>
      </c>
      <c r="I49" s="2169"/>
      <c r="J49" s="1338">
        <f>SUM(J52,J54,J56,J58)</f>
        <v>9357</v>
      </c>
      <c r="K49" s="2168">
        <f>SUM(L52,L54,L56,L58)</f>
        <v>3069.77</v>
      </c>
      <c r="L49" s="2169"/>
    </row>
    <row r="50" spans="1:13" ht="15">
      <c r="A50" s="2166"/>
      <c r="B50" s="262" t="s">
        <v>632</v>
      </c>
      <c r="C50" s="2122" t="s">
        <v>633</v>
      </c>
      <c r="D50" s="1337"/>
      <c r="E50" s="1337"/>
      <c r="F50" s="1339"/>
      <c r="G50" s="2097">
        <f>G53+G55+G57+G59</f>
        <v>7804</v>
      </c>
      <c r="H50" s="2102">
        <f>G50/G49</f>
        <v>0.83393887582816839</v>
      </c>
      <c r="I50" s="2092">
        <f>I53+I55+I57+I59</f>
        <v>2077.2399999999998</v>
      </c>
      <c r="J50" s="2097">
        <f>J53+J55+J57+J59</f>
        <v>7722</v>
      </c>
      <c r="K50" s="2102">
        <f>J50/J49</f>
        <v>0.82526450785508176</v>
      </c>
      <c r="L50" s="2092">
        <f>L53+L55+L57+L59</f>
        <v>2055.0950000000003</v>
      </c>
    </row>
    <row r="51" spans="1:13" ht="15">
      <c r="A51" s="2166"/>
      <c r="B51" s="262" t="s">
        <v>902</v>
      </c>
      <c r="C51" s="2123"/>
      <c r="D51" s="1340"/>
      <c r="E51" s="1341"/>
      <c r="F51" s="1342"/>
      <c r="G51" s="2098"/>
      <c r="H51" s="2103"/>
      <c r="I51" s="2093"/>
      <c r="J51" s="2098"/>
      <c r="K51" s="2103"/>
      <c r="L51" s="2093"/>
    </row>
    <row r="52" spans="1:13" ht="15">
      <c r="A52" s="2166"/>
      <c r="B52" s="261" t="s">
        <v>775</v>
      </c>
      <c r="C52" s="1339" t="s">
        <v>633</v>
      </c>
      <c r="D52" s="1342">
        <v>0</v>
      </c>
      <c r="E52" s="1343">
        <f>IF(D49=0,0,D52/D49)</f>
        <v>0</v>
      </c>
      <c r="F52" s="1335">
        <v>0</v>
      </c>
      <c r="G52" s="1344">
        <v>0</v>
      </c>
      <c r="H52" s="1345">
        <f>G52/G49</f>
        <v>0</v>
      </c>
      <c r="I52" s="1346">
        <v>0</v>
      </c>
      <c r="J52" s="1344">
        <v>0</v>
      </c>
      <c r="K52" s="1345">
        <f>J52/J49</f>
        <v>0</v>
      </c>
      <c r="L52" s="1346">
        <v>0</v>
      </c>
    </row>
    <row r="53" spans="1:13" ht="15">
      <c r="A53" s="2166"/>
      <c r="B53" s="262" t="s">
        <v>634</v>
      </c>
      <c r="C53" s="1339" t="s">
        <v>633</v>
      </c>
      <c r="D53" s="1335">
        <v>0</v>
      </c>
      <c r="E53" s="1343">
        <f>IF(D52=0,0,D53/D52)</f>
        <v>0</v>
      </c>
      <c r="F53" s="1335">
        <v>0</v>
      </c>
      <c r="G53" s="1344">
        <v>0</v>
      </c>
      <c r="H53" s="1345">
        <v>0</v>
      </c>
      <c r="I53" s="1346">
        <v>0</v>
      </c>
      <c r="J53" s="1344">
        <v>0</v>
      </c>
      <c r="K53" s="1345">
        <v>0</v>
      </c>
      <c r="L53" s="1346">
        <v>0</v>
      </c>
    </row>
    <row r="54" spans="1:13" ht="15">
      <c r="A54" s="2166"/>
      <c r="B54" s="261" t="s">
        <v>635</v>
      </c>
      <c r="C54" s="1339" t="s">
        <v>633</v>
      </c>
      <c r="D54" s="1339">
        <v>63</v>
      </c>
      <c r="E54" s="1343">
        <f>IF(D49=0,0,D54/D49)</f>
        <v>0</v>
      </c>
      <c r="F54" s="1335">
        <v>980.9</v>
      </c>
      <c r="G54" s="1336">
        <v>63</v>
      </c>
      <c r="H54" s="1347">
        <f>G54/G49</f>
        <v>6.7322077366958749E-3</v>
      </c>
      <c r="I54" s="1325">
        <v>980.9</v>
      </c>
      <c r="J54" s="1336">
        <v>63</v>
      </c>
      <c r="K54" s="1347">
        <f>J54/J49</f>
        <v>6.7329272202629048E-3</v>
      </c>
      <c r="L54" s="1325">
        <f>I54</f>
        <v>980.9</v>
      </c>
      <c r="M54" s="254"/>
    </row>
    <row r="55" spans="1:13" ht="15">
      <c r="A55" s="2166"/>
      <c r="B55" s="262" t="s">
        <v>632</v>
      </c>
      <c r="C55" s="1339" t="s">
        <v>633</v>
      </c>
      <c r="D55" s="1339">
        <v>32</v>
      </c>
      <c r="E55" s="1343">
        <f>IF(D54=0,0,D55/D54)</f>
        <v>0.50793650793650791</v>
      </c>
      <c r="F55" s="1335">
        <v>484.5</v>
      </c>
      <c r="G55" s="1336">
        <v>30</v>
      </c>
      <c r="H55" s="1347">
        <f>G55/G54</f>
        <v>0.47619047619047616</v>
      </c>
      <c r="I55" s="1325">
        <v>427.1</v>
      </c>
      <c r="J55" s="1336">
        <v>30</v>
      </c>
      <c r="K55" s="1347">
        <f>J55/J54</f>
        <v>0.47619047619047616</v>
      </c>
      <c r="L55" s="1325">
        <f>I55</f>
        <v>427.1</v>
      </c>
    </row>
    <row r="56" spans="1:13" ht="15">
      <c r="A56" s="2166"/>
      <c r="B56" s="261" t="s">
        <v>899</v>
      </c>
      <c r="C56" s="1339" t="s">
        <v>633</v>
      </c>
      <c r="D56" s="1339">
        <v>200</v>
      </c>
      <c r="E56" s="1343">
        <f>IF(D49=0,0,D56/D49)</f>
        <v>0</v>
      </c>
      <c r="F56" s="1335">
        <v>565</v>
      </c>
      <c r="G56" s="1336">
        <v>200</v>
      </c>
      <c r="H56" s="1347">
        <f>G56/G49</f>
        <v>2.1372088053002777E-2</v>
      </c>
      <c r="I56" s="1325">
        <v>563.5</v>
      </c>
      <c r="J56" s="1336">
        <v>199</v>
      </c>
      <c r="K56" s="1347">
        <f>J56/J49</f>
        <v>2.1267500267179652E-2</v>
      </c>
      <c r="L56" s="1325">
        <f>I56+1.7</f>
        <v>565.20000000000005</v>
      </c>
    </row>
    <row r="57" spans="1:13" ht="15">
      <c r="A57" s="2166"/>
      <c r="B57" s="262" t="s">
        <v>632</v>
      </c>
      <c r="C57" s="1339" t="s">
        <v>633</v>
      </c>
      <c r="D57" s="1339">
        <v>170</v>
      </c>
      <c r="E57" s="1343">
        <f>IF(D56=0,0,D57/D56)</f>
        <v>0.85</v>
      </c>
      <c r="F57" s="1335">
        <v>412.9</v>
      </c>
      <c r="G57" s="1336">
        <v>178</v>
      </c>
      <c r="H57" s="1347">
        <f>G57/G56</f>
        <v>0.89</v>
      </c>
      <c r="I57" s="1325">
        <v>440.7</v>
      </c>
      <c r="J57" s="1336">
        <f>G57-6</f>
        <v>172</v>
      </c>
      <c r="K57" s="1347">
        <f>J57/J56</f>
        <v>0.86432160804020097</v>
      </c>
      <c r="L57" s="1325">
        <f>I57-6.8-4-1.6-1.6-4</f>
        <v>422.69999999999993</v>
      </c>
    </row>
    <row r="58" spans="1:13" s="156" customFormat="1" ht="15">
      <c r="A58" s="2166"/>
      <c r="B58" s="261" t="s">
        <v>636</v>
      </c>
      <c r="C58" s="1339" t="s">
        <v>633</v>
      </c>
      <c r="D58" s="1339"/>
      <c r="E58" s="1335"/>
      <c r="F58" s="1335"/>
      <c r="G58" s="1334">
        <v>9095</v>
      </c>
      <c r="H58" s="1347">
        <f t="shared" ref="H58" si="28">G58/G49</f>
        <v>0.97189570421030136</v>
      </c>
      <c r="I58" s="1327">
        <v>1523.67</v>
      </c>
      <c r="J58" s="1334">
        <v>9095</v>
      </c>
      <c r="K58" s="1347">
        <f t="shared" ref="K58" si="29">J58/J49</f>
        <v>0.97199957251255742</v>
      </c>
      <c r="L58" s="1325">
        <v>1523.67</v>
      </c>
      <c r="M58" s="326"/>
    </row>
    <row r="59" spans="1:13" s="156" customFormat="1" ht="15">
      <c r="A59" s="2166"/>
      <c r="B59" s="262" t="s">
        <v>634</v>
      </c>
      <c r="C59" s="1339" t="s">
        <v>633</v>
      </c>
      <c r="D59" s="1339"/>
      <c r="E59" s="1335"/>
      <c r="F59" s="1335"/>
      <c r="G59" s="1334">
        <v>7596</v>
      </c>
      <c r="H59" s="1347">
        <f t="shared" ref="H59" si="30">G59/G58</f>
        <v>0.83518416712479382</v>
      </c>
      <c r="I59" s="1327">
        <v>1209.44</v>
      </c>
      <c r="J59" s="1334">
        <f>G59-76</f>
        <v>7520</v>
      </c>
      <c r="K59" s="1347">
        <f t="shared" ref="K59" si="31">J59/J58</f>
        <v>0.82682792743265532</v>
      </c>
      <c r="L59" s="1325">
        <f>1209.44-4.145</f>
        <v>1205.2950000000001</v>
      </c>
      <c r="M59" s="326"/>
    </row>
    <row r="60" spans="1:13" ht="64.5" customHeight="1">
      <c r="A60" s="2165">
        <v>6</v>
      </c>
      <c r="B60" s="261" t="s">
        <v>637</v>
      </c>
      <c r="C60" s="1332" t="s">
        <v>889</v>
      </c>
      <c r="D60" s="2099">
        <f>SUM(D63,D65,D67,D69)</f>
        <v>120</v>
      </c>
      <c r="E60" s="2100"/>
      <c r="F60" s="2101"/>
      <c r="G60" s="2099">
        <f t="shared" ref="G60:G61" si="32">G63+G65+G67+G69</f>
        <v>120</v>
      </c>
      <c r="H60" s="2100"/>
      <c r="I60" s="2101"/>
      <c r="J60" s="2099">
        <f t="shared" ref="J60:J61" si="33">J63+J65+J67+J69</f>
        <v>120</v>
      </c>
      <c r="K60" s="2100"/>
      <c r="L60" s="2101"/>
    </row>
    <row r="61" spans="1:13" ht="15">
      <c r="A61" s="2166"/>
      <c r="B61" s="262" t="s">
        <v>638</v>
      </c>
      <c r="C61" s="2122" t="s">
        <v>626</v>
      </c>
      <c r="D61" s="1337">
        <v>4</v>
      </c>
      <c r="E61" s="1348">
        <f>IF(D60=0,0,D61/D60)</f>
        <v>3.3333333333333333E-2</v>
      </c>
      <c r="F61" s="1349"/>
      <c r="G61" s="2097">
        <f t="shared" si="32"/>
        <v>8</v>
      </c>
      <c r="H61" s="2102">
        <f t="shared" ref="H61" si="34">G61/G60</f>
        <v>6.6666666666666666E-2</v>
      </c>
      <c r="I61" s="2102"/>
      <c r="J61" s="2097">
        <f t="shared" si="33"/>
        <v>8</v>
      </c>
      <c r="K61" s="2102">
        <f t="shared" ref="K61" si="35">J61/J60</f>
        <v>6.6666666666666666E-2</v>
      </c>
      <c r="L61" s="2102"/>
    </row>
    <row r="62" spans="1:13" ht="15">
      <c r="A62" s="2166"/>
      <c r="B62" s="262" t="s">
        <v>902</v>
      </c>
      <c r="C62" s="2123"/>
      <c r="D62" s="1340"/>
      <c r="E62" s="1350"/>
      <c r="F62" s="1351"/>
      <c r="G62" s="2098"/>
      <c r="H62" s="2103"/>
      <c r="I62" s="2103"/>
      <c r="J62" s="2098"/>
      <c r="K62" s="2103"/>
      <c r="L62" s="2103"/>
    </row>
    <row r="63" spans="1:13" ht="15">
      <c r="A63" s="2166"/>
      <c r="B63" s="261" t="s">
        <v>775</v>
      </c>
      <c r="C63" s="1332" t="s">
        <v>889</v>
      </c>
      <c r="D63" s="1352">
        <v>0</v>
      </c>
      <c r="E63" s="1353"/>
      <c r="F63" s="1354"/>
      <c r="G63" s="2107">
        <v>0</v>
      </c>
      <c r="H63" s="2108"/>
      <c r="I63" s="2109"/>
      <c r="J63" s="2107">
        <v>0</v>
      </c>
      <c r="K63" s="2108"/>
      <c r="L63" s="2109"/>
    </row>
    <row r="64" spans="1:13" ht="15">
      <c r="A64" s="2166"/>
      <c r="B64" s="262" t="s">
        <v>638</v>
      </c>
      <c r="C64" s="1332" t="s">
        <v>889</v>
      </c>
      <c r="D64" s="1352">
        <v>0</v>
      </c>
      <c r="E64" s="1353"/>
      <c r="F64" s="1354"/>
      <c r="G64" s="2107">
        <v>0</v>
      </c>
      <c r="H64" s="2108"/>
      <c r="I64" s="2109"/>
      <c r="J64" s="2107">
        <v>0</v>
      </c>
      <c r="K64" s="2108"/>
      <c r="L64" s="2109"/>
    </row>
    <row r="65" spans="1:12" ht="15">
      <c r="A65" s="2166"/>
      <c r="B65" s="261" t="s">
        <v>897</v>
      </c>
      <c r="C65" s="1332" t="s">
        <v>889</v>
      </c>
      <c r="D65" s="1352">
        <v>0</v>
      </c>
      <c r="E65" s="1353"/>
      <c r="F65" s="1354"/>
      <c r="G65" s="2110">
        <v>0</v>
      </c>
      <c r="H65" s="2111"/>
      <c r="I65" s="2112"/>
      <c r="J65" s="2110">
        <v>0</v>
      </c>
      <c r="K65" s="2111"/>
      <c r="L65" s="2112"/>
    </row>
    <row r="66" spans="1:12" ht="15">
      <c r="A66" s="2166"/>
      <c r="B66" s="262" t="s">
        <v>638</v>
      </c>
      <c r="C66" s="1332" t="s">
        <v>889</v>
      </c>
      <c r="D66" s="1352">
        <v>0</v>
      </c>
      <c r="E66" s="1353"/>
      <c r="F66" s="1354"/>
      <c r="G66" s="2110">
        <v>0</v>
      </c>
      <c r="H66" s="2111"/>
      <c r="I66" s="2112"/>
      <c r="J66" s="2110">
        <v>0</v>
      </c>
      <c r="K66" s="2111"/>
      <c r="L66" s="2112"/>
    </row>
    <row r="67" spans="1:12" ht="15">
      <c r="A67" s="2166"/>
      <c r="B67" s="261" t="s">
        <v>898</v>
      </c>
      <c r="C67" s="1332" t="s">
        <v>889</v>
      </c>
      <c r="D67" s="1352">
        <v>58</v>
      </c>
      <c r="E67" s="1353"/>
      <c r="F67" s="1354"/>
      <c r="G67" s="2094">
        <v>58</v>
      </c>
      <c r="H67" s="2095"/>
      <c r="I67" s="2096"/>
      <c r="J67" s="2094">
        <v>58</v>
      </c>
      <c r="K67" s="2095"/>
      <c r="L67" s="2096"/>
    </row>
    <row r="68" spans="1:12" ht="15">
      <c r="A68" s="2166"/>
      <c r="B68" s="262" t="s">
        <v>638</v>
      </c>
      <c r="C68" s="1332" t="s">
        <v>889</v>
      </c>
      <c r="D68" s="1352">
        <v>0</v>
      </c>
      <c r="E68" s="1353"/>
      <c r="F68" s="1354"/>
      <c r="G68" s="2094">
        <v>4</v>
      </c>
      <c r="H68" s="2095"/>
      <c r="I68" s="2096"/>
      <c r="J68" s="2094">
        <v>4</v>
      </c>
      <c r="K68" s="2095"/>
      <c r="L68" s="2096"/>
    </row>
    <row r="69" spans="1:12" ht="15">
      <c r="A69" s="2166"/>
      <c r="B69" s="261" t="s">
        <v>899</v>
      </c>
      <c r="C69" s="1332" t="s">
        <v>889</v>
      </c>
      <c r="D69" s="1352">
        <v>62</v>
      </c>
      <c r="E69" s="1353"/>
      <c r="F69" s="1354"/>
      <c r="G69" s="2094">
        <v>62</v>
      </c>
      <c r="H69" s="2095"/>
      <c r="I69" s="2096"/>
      <c r="J69" s="2094">
        <v>62</v>
      </c>
      <c r="K69" s="2095"/>
      <c r="L69" s="2096"/>
    </row>
    <row r="70" spans="1:12" ht="15">
      <c r="A70" s="2166"/>
      <c r="B70" s="262" t="s">
        <v>638</v>
      </c>
      <c r="C70" s="1332" t="s">
        <v>889</v>
      </c>
      <c r="D70" s="1352">
        <v>4</v>
      </c>
      <c r="E70" s="1353"/>
      <c r="F70" s="1354"/>
      <c r="G70" s="2094">
        <v>4</v>
      </c>
      <c r="H70" s="2095"/>
      <c r="I70" s="2096"/>
      <c r="J70" s="2094">
        <v>4</v>
      </c>
      <c r="K70" s="2095"/>
      <c r="L70" s="2096"/>
    </row>
    <row r="71" spans="1:12" ht="63" customHeight="1">
      <c r="A71" s="2165">
        <v>7</v>
      </c>
      <c r="B71" s="261" t="s">
        <v>639</v>
      </c>
      <c r="C71" s="1332" t="s">
        <v>889</v>
      </c>
      <c r="D71" s="2099">
        <f>SUM(D74,D76,D78,D80)</f>
        <v>122</v>
      </c>
      <c r="E71" s="2100"/>
      <c r="F71" s="2101"/>
      <c r="G71" s="2099">
        <f>G74+G76+G78+G80</f>
        <v>122</v>
      </c>
      <c r="H71" s="2100"/>
      <c r="I71" s="2101"/>
      <c r="J71" s="2099">
        <f>J74+J76+J78+J80</f>
        <v>122</v>
      </c>
      <c r="K71" s="2100"/>
      <c r="L71" s="2101"/>
    </row>
    <row r="72" spans="1:12" ht="14.25" customHeight="1">
      <c r="A72" s="2166"/>
      <c r="B72" s="262" t="s">
        <v>638</v>
      </c>
      <c r="C72" s="2122" t="s">
        <v>626</v>
      </c>
      <c r="D72" s="2122">
        <v>4</v>
      </c>
      <c r="E72" s="2126">
        <f>IF(D71=0,0,D72/D71)</f>
        <v>3.2786885245901641E-2</v>
      </c>
      <c r="F72" s="2127"/>
      <c r="G72" s="2097">
        <f>G75+G77+G79+G81</f>
        <v>8</v>
      </c>
      <c r="H72" s="2102">
        <f>G72/G71</f>
        <v>6.5573770491803282E-2</v>
      </c>
      <c r="I72" s="2102"/>
      <c r="J72" s="2097">
        <f>J75+J77+J79+J81</f>
        <v>8</v>
      </c>
      <c r="K72" s="2102">
        <f>J72/J71</f>
        <v>6.5573770491803282E-2</v>
      </c>
      <c r="L72" s="2102"/>
    </row>
    <row r="73" spans="1:12" ht="15">
      <c r="A73" s="2166"/>
      <c r="B73" s="262" t="s">
        <v>902</v>
      </c>
      <c r="C73" s="2123"/>
      <c r="D73" s="2123"/>
      <c r="E73" s="2128"/>
      <c r="F73" s="2129"/>
      <c r="G73" s="2098"/>
      <c r="H73" s="2103"/>
      <c r="I73" s="2103"/>
      <c r="J73" s="2098"/>
      <c r="K73" s="2103"/>
      <c r="L73" s="2103"/>
    </row>
    <row r="74" spans="1:12" ht="15">
      <c r="A74" s="2166"/>
      <c r="B74" s="261" t="s">
        <v>775</v>
      </c>
      <c r="C74" s="1332" t="s">
        <v>889</v>
      </c>
      <c r="D74" s="2099">
        <v>0</v>
      </c>
      <c r="E74" s="2100"/>
      <c r="F74" s="2101"/>
      <c r="G74" s="2099">
        <v>0</v>
      </c>
      <c r="H74" s="2100"/>
      <c r="I74" s="2101"/>
      <c r="J74" s="2099">
        <v>0</v>
      </c>
      <c r="K74" s="2100"/>
      <c r="L74" s="2101"/>
    </row>
    <row r="75" spans="1:12" ht="15">
      <c r="A75" s="2166"/>
      <c r="B75" s="262" t="s">
        <v>638</v>
      </c>
      <c r="C75" s="1332" t="s">
        <v>889</v>
      </c>
      <c r="D75" s="2099">
        <v>0</v>
      </c>
      <c r="E75" s="2100"/>
      <c r="F75" s="2101"/>
      <c r="G75" s="2099">
        <v>0</v>
      </c>
      <c r="H75" s="2100"/>
      <c r="I75" s="2101"/>
      <c r="J75" s="2099">
        <v>0</v>
      </c>
      <c r="K75" s="2100"/>
      <c r="L75" s="2101"/>
    </row>
    <row r="76" spans="1:12" ht="15">
      <c r="A76" s="2166"/>
      <c r="B76" s="261" t="s">
        <v>897</v>
      </c>
      <c r="C76" s="1332" t="s">
        <v>889</v>
      </c>
      <c r="D76" s="2094">
        <v>0</v>
      </c>
      <c r="E76" s="2095"/>
      <c r="F76" s="2096"/>
      <c r="G76" s="2094">
        <v>0</v>
      </c>
      <c r="H76" s="2095"/>
      <c r="I76" s="2096"/>
      <c r="J76" s="2094">
        <v>0</v>
      </c>
      <c r="K76" s="2095"/>
      <c r="L76" s="2096"/>
    </row>
    <row r="77" spans="1:12" ht="15">
      <c r="A77" s="2166"/>
      <c r="B77" s="262" t="s">
        <v>638</v>
      </c>
      <c r="C77" s="1332" t="s">
        <v>889</v>
      </c>
      <c r="D77" s="2094">
        <v>0</v>
      </c>
      <c r="E77" s="2095"/>
      <c r="F77" s="2096"/>
      <c r="G77" s="2094">
        <v>0</v>
      </c>
      <c r="H77" s="2095"/>
      <c r="I77" s="2096"/>
      <c r="J77" s="2094">
        <v>0</v>
      </c>
      <c r="K77" s="2095"/>
      <c r="L77" s="2096"/>
    </row>
    <row r="78" spans="1:12" ht="15">
      <c r="A78" s="2166"/>
      <c r="B78" s="261" t="s">
        <v>898</v>
      </c>
      <c r="C78" s="1332" t="s">
        <v>889</v>
      </c>
      <c r="D78" s="2094">
        <v>60</v>
      </c>
      <c r="E78" s="2095"/>
      <c r="F78" s="2096"/>
      <c r="G78" s="2094">
        <v>60</v>
      </c>
      <c r="H78" s="2095"/>
      <c r="I78" s="2096"/>
      <c r="J78" s="2094">
        <v>60</v>
      </c>
      <c r="K78" s="2095"/>
      <c r="L78" s="2096"/>
    </row>
    <row r="79" spans="1:12" ht="15">
      <c r="A79" s="2166"/>
      <c r="B79" s="262" t="s">
        <v>638</v>
      </c>
      <c r="C79" s="1332" t="s">
        <v>889</v>
      </c>
      <c r="D79" s="2094">
        <v>0</v>
      </c>
      <c r="E79" s="2095"/>
      <c r="F79" s="2096"/>
      <c r="G79" s="2094">
        <v>4</v>
      </c>
      <c r="H79" s="2095"/>
      <c r="I79" s="2096"/>
      <c r="J79" s="2094">
        <v>4</v>
      </c>
      <c r="K79" s="2095"/>
      <c r="L79" s="2096"/>
    </row>
    <row r="80" spans="1:12" ht="15">
      <c r="A80" s="2166"/>
      <c r="B80" s="261" t="s">
        <v>899</v>
      </c>
      <c r="C80" s="1332" t="s">
        <v>889</v>
      </c>
      <c r="D80" s="2094">
        <v>62</v>
      </c>
      <c r="E80" s="2095"/>
      <c r="F80" s="2096"/>
      <c r="G80" s="2094">
        <v>62</v>
      </c>
      <c r="H80" s="2095"/>
      <c r="I80" s="2096"/>
      <c r="J80" s="2094">
        <v>62</v>
      </c>
      <c r="K80" s="2095"/>
      <c r="L80" s="2096"/>
    </row>
    <row r="81" spans="1:12" ht="15">
      <c r="A81" s="2166"/>
      <c r="B81" s="262" t="s">
        <v>638</v>
      </c>
      <c r="C81" s="1332" t="s">
        <v>889</v>
      </c>
      <c r="D81" s="2094">
        <v>4</v>
      </c>
      <c r="E81" s="2095"/>
      <c r="F81" s="2096"/>
      <c r="G81" s="2094">
        <v>4</v>
      </c>
      <c r="H81" s="2095"/>
      <c r="I81" s="2096"/>
      <c r="J81" s="2094">
        <v>4</v>
      </c>
      <c r="K81" s="2095"/>
      <c r="L81" s="2096"/>
    </row>
    <row r="82" spans="1:12" ht="65.25" customHeight="1">
      <c r="A82" s="2165">
        <v>8</v>
      </c>
      <c r="B82" s="261" t="s">
        <v>640</v>
      </c>
      <c r="C82" s="1332" t="s">
        <v>889</v>
      </c>
      <c r="D82" s="2099">
        <f>SUM(D85,D87,D89,D91)</f>
        <v>1270</v>
      </c>
      <c r="E82" s="2100"/>
      <c r="F82" s="2101"/>
      <c r="G82" s="2099">
        <f>G85+G87+G89+G91</f>
        <v>1267</v>
      </c>
      <c r="H82" s="2100"/>
      <c r="I82" s="2101"/>
      <c r="J82" s="2099">
        <f>J85+J87+J89+J91</f>
        <v>1265</v>
      </c>
      <c r="K82" s="2100"/>
      <c r="L82" s="2101"/>
    </row>
    <row r="83" spans="1:12" ht="15" customHeight="1">
      <c r="A83" s="2166"/>
      <c r="B83" s="262" t="s">
        <v>638</v>
      </c>
      <c r="C83" s="2122" t="s">
        <v>626</v>
      </c>
      <c r="D83" s="2122">
        <f>SUM(D86,D88,D90,D92)</f>
        <v>5</v>
      </c>
      <c r="E83" s="2118">
        <f>IF(D82=0,0,D83/D82)</f>
        <v>3.937007874015748E-3</v>
      </c>
      <c r="F83" s="2119"/>
      <c r="G83" s="2097">
        <f>G86+G88+G90+G92</f>
        <v>64</v>
      </c>
      <c r="H83" s="2102">
        <f>G83/G82</f>
        <v>5.0513022888713496E-2</v>
      </c>
      <c r="I83" s="2102"/>
      <c r="J83" s="2097">
        <f>J86+J88+J90+J92</f>
        <v>58</v>
      </c>
      <c r="K83" s="2102">
        <f>J83/J82</f>
        <v>4.5849802371541501E-2</v>
      </c>
      <c r="L83" s="2102"/>
    </row>
    <row r="84" spans="1:12" ht="15">
      <c r="A84" s="2166"/>
      <c r="B84" s="262" t="s">
        <v>902</v>
      </c>
      <c r="C84" s="2123"/>
      <c r="D84" s="2123"/>
      <c r="E84" s="2120"/>
      <c r="F84" s="2121"/>
      <c r="G84" s="2098"/>
      <c r="H84" s="2103"/>
      <c r="I84" s="2103"/>
      <c r="J84" s="2098"/>
      <c r="K84" s="2103"/>
      <c r="L84" s="2103"/>
    </row>
    <row r="85" spans="1:12" ht="15">
      <c r="A85" s="2166"/>
      <c r="B85" s="261" t="s">
        <v>775</v>
      </c>
      <c r="C85" s="1332" t="s">
        <v>889</v>
      </c>
      <c r="D85" s="2115">
        <v>0</v>
      </c>
      <c r="E85" s="2116"/>
      <c r="F85" s="2117"/>
      <c r="G85" s="2099">
        <v>0</v>
      </c>
      <c r="H85" s="2100"/>
      <c r="I85" s="2101"/>
      <c r="J85" s="2099">
        <v>0</v>
      </c>
      <c r="K85" s="2100"/>
      <c r="L85" s="2101"/>
    </row>
    <row r="86" spans="1:12" ht="15">
      <c r="A86" s="2166"/>
      <c r="B86" s="262" t="s">
        <v>638</v>
      </c>
      <c r="C86" s="1332" t="s">
        <v>889</v>
      </c>
      <c r="D86" s="2115">
        <v>0</v>
      </c>
      <c r="E86" s="2116"/>
      <c r="F86" s="2117"/>
      <c r="G86" s="2099">
        <v>0</v>
      </c>
      <c r="H86" s="2100"/>
      <c r="I86" s="2101"/>
      <c r="J86" s="2099">
        <v>0</v>
      </c>
      <c r="K86" s="2100"/>
      <c r="L86" s="2101"/>
    </row>
    <row r="87" spans="1:12" ht="15">
      <c r="A87" s="2166"/>
      <c r="B87" s="261" t="s">
        <v>897</v>
      </c>
      <c r="C87" s="1332" t="s">
        <v>889</v>
      </c>
      <c r="D87" s="2115">
        <v>0</v>
      </c>
      <c r="E87" s="2116"/>
      <c r="F87" s="2117"/>
      <c r="G87" s="2094">
        <v>0</v>
      </c>
      <c r="H87" s="2095"/>
      <c r="I87" s="2096"/>
      <c r="J87" s="2094">
        <v>0</v>
      </c>
      <c r="K87" s="2095"/>
      <c r="L87" s="2096"/>
    </row>
    <row r="88" spans="1:12" ht="15">
      <c r="A88" s="2166"/>
      <c r="B88" s="262" t="s">
        <v>638</v>
      </c>
      <c r="C88" s="1332" t="s">
        <v>889</v>
      </c>
      <c r="D88" s="2115">
        <v>0</v>
      </c>
      <c r="E88" s="2116"/>
      <c r="F88" s="2117"/>
      <c r="G88" s="2094">
        <v>0</v>
      </c>
      <c r="H88" s="2095"/>
      <c r="I88" s="2096"/>
      <c r="J88" s="2094">
        <v>0</v>
      </c>
      <c r="K88" s="2095"/>
      <c r="L88" s="2096"/>
    </row>
    <row r="89" spans="1:12" ht="15">
      <c r="A89" s="2166"/>
      <c r="B89" s="261" t="s">
        <v>898</v>
      </c>
      <c r="C89" s="1332" t="s">
        <v>889</v>
      </c>
      <c r="D89" s="2115">
        <v>282</v>
      </c>
      <c r="E89" s="2116"/>
      <c r="F89" s="2117"/>
      <c r="G89" s="2094">
        <v>279</v>
      </c>
      <c r="H89" s="2095"/>
      <c r="I89" s="2096"/>
      <c r="J89" s="2094">
        <v>279</v>
      </c>
      <c r="K89" s="2095"/>
      <c r="L89" s="2096"/>
    </row>
    <row r="90" spans="1:12" ht="15">
      <c r="A90" s="2166"/>
      <c r="B90" s="262" t="s">
        <v>638</v>
      </c>
      <c r="C90" s="1332" t="s">
        <v>889</v>
      </c>
      <c r="D90" s="2115">
        <v>2</v>
      </c>
      <c r="E90" s="2116"/>
      <c r="F90" s="2117"/>
      <c r="G90" s="2094">
        <v>30</v>
      </c>
      <c r="H90" s="2095"/>
      <c r="I90" s="2096"/>
      <c r="J90" s="2094">
        <v>26</v>
      </c>
      <c r="K90" s="2095"/>
      <c r="L90" s="2096"/>
    </row>
    <row r="91" spans="1:12" ht="15">
      <c r="A91" s="2166"/>
      <c r="B91" s="261" t="s">
        <v>899</v>
      </c>
      <c r="C91" s="1332" t="s">
        <v>889</v>
      </c>
      <c r="D91" s="2115">
        <v>988</v>
      </c>
      <c r="E91" s="2116"/>
      <c r="F91" s="2117"/>
      <c r="G91" s="2094">
        <v>988</v>
      </c>
      <c r="H91" s="2095"/>
      <c r="I91" s="2096"/>
      <c r="J91" s="2094">
        <v>986</v>
      </c>
      <c r="K91" s="2095"/>
      <c r="L91" s="2096"/>
    </row>
    <row r="92" spans="1:12" ht="15">
      <c r="A92" s="2167"/>
      <c r="B92" s="262" t="s">
        <v>638</v>
      </c>
      <c r="C92" s="1332" t="s">
        <v>889</v>
      </c>
      <c r="D92" s="2115">
        <v>3</v>
      </c>
      <c r="E92" s="2116"/>
      <c r="F92" s="2117"/>
      <c r="G92" s="2094">
        <v>34</v>
      </c>
      <c r="H92" s="2095"/>
      <c r="I92" s="2096"/>
      <c r="J92" s="2094">
        <v>32</v>
      </c>
      <c r="K92" s="2095"/>
      <c r="L92" s="2096"/>
    </row>
    <row r="93" spans="1:12" ht="65.25" customHeight="1">
      <c r="A93" s="2165">
        <v>9</v>
      </c>
      <c r="B93" s="261" t="s">
        <v>641</v>
      </c>
      <c r="C93" s="2122" t="s">
        <v>889</v>
      </c>
      <c r="D93" s="2118">
        <f>SUM(D95,D103,D111,D119,D127)</f>
        <v>2572</v>
      </c>
      <c r="E93" s="2124"/>
      <c r="F93" s="2119"/>
      <c r="G93" s="2144">
        <f>G111+G119+G127</f>
        <v>2516</v>
      </c>
      <c r="H93" s="2145"/>
      <c r="I93" s="2146"/>
      <c r="J93" s="2144">
        <f>J111+J119+J127</f>
        <v>2519</v>
      </c>
      <c r="K93" s="2145"/>
      <c r="L93" s="2146"/>
    </row>
    <row r="94" spans="1:12" ht="14.25" customHeight="1">
      <c r="A94" s="2166"/>
      <c r="B94" s="262" t="s">
        <v>642</v>
      </c>
      <c r="C94" s="2123"/>
      <c r="D94" s="2120"/>
      <c r="E94" s="2125"/>
      <c r="F94" s="2121"/>
      <c r="G94" s="2147"/>
      <c r="H94" s="2148"/>
      <c r="I94" s="2149"/>
      <c r="J94" s="2147"/>
      <c r="K94" s="2148"/>
      <c r="L94" s="2149"/>
    </row>
    <row r="95" spans="1:12" ht="14.25" customHeight="1">
      <c r="A95" s="2166"/>
      <c r="B95" s="261" t="s">
        <v>643</v>
      </c>
      <c r="C95" s="1332" t="s">
        <v>889</v>
      </c>
      <c r="D95" s="2115">
        <f>SUM(D96,D97,D98,D99,D100,D101,D102)</f>
        <v>0</v>
      </c>
      <c r="E95" s="2116"/>
      <c r="F95" s="2117"/>
      <c r="G95" s="2099">
        <v>0</v>
      </c>
      <c r="H95" s="2100"/>
      <c r="I95" s="2101"/>
      <c r="J95" s="2099">
        <v>0</v>
      </c>
      <c r="K95" s="2100"/>
      <c r="L95" s="2101"/>
    </row>
    <row r="96" spans="1:12" ht="14.25" customHeight="1">
      <c r="A96" s="2166"/>
      <c r="B96" s="262" t="s">
        <v>644</v>
      </c>
      <c r="C96" s="1332" t="s">
        <v>889</v>
      </c>
      <c r="D96" s="2115">
        <v>0</v>
      </c>
      <c r="E96" s="2116"/>
      <c r="F96" s="2117"/>
      <c r="G96" s="2099">
        <v>0</v>
      </c>
      <c r="H96" s="2100"/>
      <c r="I96" s="2101"/>
      <c r="J96" s="2099">
        <v>0</v>
      </c>
      <c r="K96" s="2100"/>
      <c r="L96" s="2101"/>
    </row>
    <row r="97" spans="1:12" ht="14.25" customHeight="1">
      <c r="A97" s="2166"/>
      <c r="B97" s="262" t="s">
        <v>645</v>
      </c>
      <c r="C97" s="1332" t="s">
        <v>889</v>
      </c>
      <c r="D97" s="2115">
        <v>0</v>
      </c>
      <c r="E97" s="2116"/>
      <c r="F97" s="2117"/>
      <c r="G97" s="2099">
        <v>0</v>
      </c>
      <c r="H97" s="2100"/>
      <c r="I97" s="2101"/>
      <c r="J97" s="2099">
        <v>0</v>
      </c>
      <c r="K97" s="2100"/>
      <c r="L97" s="2101"/>
    </row>
    <row r="98" spans="1:12" ht="14.25" customHeight="1">
      <c r="A98" s="2166"/>
      <c r="B98" s="262" t="s">
        <v>646</v>
      </c>
      <c r="C98" s="1332" t="s">
        <v>889</v>
      </c>
      <c r="D98" s="2115">
        <v>0</v>
      </c>
      <c r="E98" s="2116"/>
      <c r="F98" s="2117"/>
      <c r="G98" s="2099">
        <v>0</v>
      </c>
      <c r="H98" s="2100"/>
      <c r="I98" s="2101"/>
      <c r="J98" s="2099">
        <v>0</v>
      </c>
      <c r="K98" s="2100"/>
      <c r="L98" s="2101"/>
    </row>
    <row r="99" spans="1:12" ht="14.25" customHeight="1">
      <c r="A99" s="2166"/>
      <c r="B99" s="262" t="s">
        <v>647</v>
      </c>
      <c r="C99" s="1332" t="s">
        <v>889</v>
      </c>
      <c r="D99" s="2115">
        <v>0</v>
      </c>
      <c r="E99" s="2116"/>
      <c r="F99" s="2117"/>
      <c r="G99" s="2099">
        <v>0</v>
      </c>
      <c r="H99" s="2100"/>
      <c r="I99" s="2101"/>
      <c r="J99" s="2099">
        <v>0</v>
      </c>
      <c r="K99" s="2100"/>
      <c r="L99" s="2101"/>
    </row>
    <row r="100" spans="1:12" ht="14.25" customHeight="1">
      <c r="A100" s="2166"/>
      <c r="B100" s="262" t="s">
        <v>648</v>
      </c>
      <c r="C100" s="1332" t="s">
        <v>889</v>
      </c>
      <c r="D100" s="2115">
        <v>0</v>
      </c>
      <c r="E100" s="2116"/>
      <c r="F100" s="2117"/>
      <c r="G100" s="2099">
        <v>0</v>
      </c>
      <c r="H100" s="2100"/>
      <c r="I100" s="2101"/>
      <c r="J100" s="2099">
        <v>0</v>
      </c>
      <c r="K100" s="2100"/>
      <c r="L100" s="2101"/>
    </row>
    <row r="101" spans="1:12" ht="14.25" customHeight="1">
      <c r="A101" s="2166"/>
      <c r="B101" s="262" t="s">
        <v>649</v>
      </c>
      <c r="C101" s="1332" t="s">
        <v>889</v>
      </c>
      <c r="D101" s="2115">
        <v>0</v>
      </c>
      <c r="E101" s="2116"/>
      <c r="F101" s="2117"/>
      <c r="G101" s="2099">
        <v>0</v>
      </c>
      <c r="H101" s="2100"/>
      <c r="I101" s="2101"/>
      <c r="J101" s="2099">
        <v>0</v>
      </c>
      <c r="K101" s="2100"/>
      <c r="L101" s="2101"/>
    </row>
    <row r="102" spans="1:12" ht="14.25" customHeight="1">
      <c r="A102" s="2166"/>
      <c r="B102" s="262" t="s">
        <v>650</v>
      </c>
      <c r="C102" s="1332" t="s">
        <v>889</v>
      </c>
      <c r="D102" s="2115">
        <v>0</v>
      </c>
      <c r="E102" s="2116"/>
      <c r="F102" s="2117"/>
      <c r="G102" s="2099">
        <v>0</v>
      </c>
      <c r="H102" s="2100"/>
      <c r="I102" s="2101"/>
      <c r="J102" s="2099">
        <v>0</v>
      </c>
      <c r="K102" s="2100"/>
      <c r="L102" s="2101"/>
    </row>
    <row r="103" spans="1:12" ht="14.25" customHeight="1">
      <c r="A103" s="2166"/>
      <c r="B103" s="261" t="s">
        <v>651</v>
      </c>
      <c r="C103" s="1332" t="s">
        <v>889</v>
      </c>
      <c r="D103" s="2115">
        <f>SUM(D104,D105,D106,D107,D108,D109,D110)</f>
        <v>0</v>
      </c>
      <c r="E103" s="2116"/>
      <c r="F103" s="2117"/>
      <c r="G103" s="2099">
        <v>0</v>
      </c>
      <c r="H103" s="2100"/>
      <c r="I103" s="2101"/>
      <c r="J103" s="2099">
        <v>0</v>
      </c>
      <c r="K103" s="2100"/>
      <c r="L103" s="2101"/>
    </row>
    <row r="104" spans="1:12" ht="14.25" customHeight="1">
      <c r="A104" s="2166"/>
      <c r="B104" s="262" t="s">
        <v>644</v>
      </c>
      <c r="C104" s="1332" t="s">
        <v>889</v>
      </c>
      <c r="D104" s="2115">
        <v>0</v>
      </c>
      <c r="E104" s="2116"/>
      <c r="F104" s="2117"/>
      <c r="G104" s="2094">
        <v>0</v>
      </c>
      <c r="H104" s="2095"/>
      <c r="I104" s="2096"/>
      <c r="J104" s="2094">
        <v>0</v>
      </c>
      <c r="K104" s="2095"/>
      <c r="L104" s="2096"/>
    </row>
    <row r="105" spans="1:12" ht="14.25" customHeight="1">
      <c r="A105" s="2166"/>
      <c r="B105" s="262" t="s">
        <v>645</v>
      </c>
      <c r="C105" s="1332" t="s">
        <v>889</v>
      </c>
      <c r="D105" s="2115">
        <v>0</v>
      </c>
      <c r="E105" s="2116"/>
      <c r="F105" s="2117"/>
      <c r="G105" s="2094">
        <v>0</v>
      </c>
      <c r="H105" s="2095"/>
      <c r="I105" s="2096"/>
      <c r="J105" s="2094">
        <v>0</v>
      </c>
      <c r="K105" s="2095"/>
      <c r="L105" s="2096"/>
    </row>
    <row r="106" spans="1:12" ht="14.25" customHeight="1">
      <c r="A106" s="2166"/>
      <c r="B106" s="262" t="s">
        <v>646</v>
      </c>
      <c r="C106" s="1332" t="s">
        <v>889</v>
      </c>
      <c r="D106" s="2115">
        <v>0</v>
      </c>
      <c r="E106" s="2116"/>
      <c r="F106" s="2117"/>
      <c r="G106" s="2094">
        <v>0</v>
      </c>
      <c r="H106" s="2095"/>
      <c r="I106" s="2096"/>
      <c r="J106" s="2094">
        <v>0</v>
      </c>
      <c r="K106" s="2095"/>
      <c r="L106" s="2096"/>
    </row>
    <row r="107" spans="1:12" ht="14.25" customHeight="1">
      <c r="A107" s="2166"/>
      <c r="B107" s="262" t="s">
        <v>647</v>
      </c>
      <c r="C107" s="1332" t="s">
        <v>889</v>
      </c>
      <c r="D107" s="2115">
        <v>0</v>
      </c>
      <c r="E107" s="2116"/>
      <c r="F107" s="2117"/>
      <c r="G107" s="2094">
        <v>0</v>
      </c>
      <c r="H107" s="2095"/>
      <c r="I107" s="2096"/>
      <c r="J107" s="2094">
        <v>0</v>
      </c>
      <c r="K107" s="2095"/>
      <c r="L107" s="2096"/>
    </row>
    <row r="108" spans="1:12" ht="14.25" customHeight="1">
      <c r="A108" s="2166"/>
      <c r="B108" s="262" t="s">
        <v>648</v>
      </c>
      <c r="C108" s="1332" t="s">
        <v>889</v>
      </c>
      <c r="D108" s="2115">
        <v>0</v>
      </c>
      <c r="E108" s="2116"/>
      <c r="F108" s="2117"/>
      <c r="G108" s="2094">
        <v>0</v>
      </c>
      <c r="H108" s="2095"/>
      <c r="I108" s="2096"/>
      <c r="J108" s="2094">
        <v>0</v>
      </c>
      <c r="K108" s="2095"/>
      <c r="L108" s="2096"/>
    </row>
    <row r="109" spans="1:12" ht="14.25" customHeight="1">
      <c r="A109" s="2166"/>
      <c r="B109" s="262" t="s">
        <v>649</v>
      </c>
      <c r="C109" s="1332" t="s">
        <v>889</v>
      </c>
      <c r="D109" s="2115">
        <v>0</v>
      </c>
      <c r="E109" s="2116"/>
      <c r="F109" s="2117"/>
      <c r="G109" s="2099">
        <v>0</v>
      </c>
      <c r="H109" s="2100"/>
      <c r="I109" s="2101"/>
      <c r="J109" s="2099">
        <v>0</v>
      </c>
      <c r="K109" s="2100"/>
      <c r="L109" s="2101"/>
    </row>
    <row r="110" spans="1:12" ht="14.25" customHeight="1">
      <c r="A110" s="2166"/>
      <c r="B110" s="262" t="s">
        <v>650</v>
      </c>
      <c r="C110" s="1332" t="s">
        <v>889</v>
      </c>
      <c r="D110" s="2115">
        <v>0</v>
      </c>
      <c r="E110" s="2116"/>
      <c r="F110" s="2117"/>
      <c r="G110" s="2099">
        <v>0</v>
      </c>
      <c r="H110" s="2100"/>
      <c r="I110" s="2101"/>
      <c r="J110" s="2099">
        <v>0</v>
      </c>
      <c r="K110" s="2100"/>
      <c r="L110" s="2101"/>
    </row>
    <row r="111" spans="1:12" ht="14.25" customHeight="1">
      <c r="A111" s="2166"/>
      <c r="B111" s="261" t="s">
        <v>652</v>
      </c>
      <c r="C111" s="1332" t="s">
        <v>889</v>
      </c>
      <c r="D111" s="2115">
        <f>SUM(D112,D113,D114,D115,D116,D117,D118)</f>
        <v>51</v>
      </c>
      <c r="E111" s="2116"/>
      <c r="F111" s="2117"/>
      <c r="G111" s="2099">
        <v>49</v>
      </c>
      <c r="H111" s="2100"/>
      <c r="I111" s="2101"/>
      <c r="J111" s="2099">
        <f>SUM(J112:L118)</f>
        <v>49</v>
      </c>
      <c r="K111" s="2100"/>
      <c r="L111" s="2101"/>
    </row>
    <row r="112" spans="1:12" ht="14.25" customHeight="1">
      <c r="A112" s="2166"/>
      <c r="B112" s="262" t="s">
        <v>644</v>
      </c>
      <c r="C112" s="1332" t="s">
        <v>889</v>
      </c>
      <c r="D112" s="2115">
        <v>51</v>
      </c>
      <c r="E112" s="2116"/>
      <c r="F112" s="2117"/>
      <c r="G112" s="2094">
        <v>49</v>
      </c>
      <c r="H112" s="2095"/>
      <c r="I112" s="2096"/>
      <c r="J112" s="2094">
        <v>48</v>
      </c>
      <c r="K112" s="2095"/>
      <c r="L112" s="2096"/>
    </row>
    <row r="113" spans="1:12" ht="14.25" customHeight="1">
      <c r="A113" s="2166"/>
      <c r="B113" s="262" t="s">
        <v>645</v>
      </c>
      <c r="C113" s="1332" t="s">
        <v>889</v>
      </c>
      <c r="D113" s="2115">
        <v>0</v>
      </c>
      <c r="E113" s="2116"/>
      <c r="F113" s="2117"/>
      <c r="G113" s="2099">
        <v>0</v>
      </c>
      <c r="H113" s="2100"/>
      <c r="I113" s="2101"/>
      <c r="J113" s="2099">
        <v>0</v>
      </c>
      <c r="K113" s="2100"/>
      <c r="L113" s="2101"/>
    </row>
    <row r="114" spans="1:12" ht="14.25" customHeight="1">
      <c r="A114" s="2166"/>
      <c r="B114" s="262" t="s">
        <v>646</v>
      </c>
      <c r="C114" s="1332" t="s">
        <v>889</v>
      </c>
      <c r="D114" s="2115">
        <v>0</v>
      </c>
      <c r="E114" s="2116"/>
      <c r="F114" s="2117"/>
      <c r="G114" s="2099">
        <v>0</v>
      </c>
      <c r="H114" s="2100"/>
      <c r="I114" s="2101"/>
      <c r="J114" s="2099">
        <v>0</v>
      </c>
      <c r="K114" s="2100"/>
      <c r="L114" s="2101"/>
    </row>
    <row r="115" spans="1:12" ht="14.25" customHeight="1">
      <c r="A115" s="2166"/>
      <c r="B115" s="262" t="s">
        <v>647</v>
      </c>
      <c r="C115" s="1332" t="s">
        <v>889</v>
      </c>
      <c r="D115" s="2115">
        <v>0</v>
      </c>
      <c r="E115" s="2116"/>
      <c r="F115" s="2117"/>
      <c r="G115" s="2094">
        <v>0</v>
      </c>
      <c r="H115" s="2095"/>
      <c r="I115" s="2096"/>
      <c r="J115" s="2094">
        <v>0</v>
      </c>
      <c r="K115" s="2095"/>
      <c r="L115" s="2096"/>
    </row>
    <row r="116" spans="1:12" ht="14.25" customHeight="1">
      <c r="A116" s="2166"/>
      <c r="B116" s="262" t="s">
        <v>648</v>
      </c>
      <c r="C116" s="1332" t="s">
        <v>889</v>
      </c>
      <c r="D116" s="2115">
        <v>0</v>
      </c>
      <c r="E116" s="2116"/>
      <c r="F116" s="2117"/>
      <c r="G116" s="2094">
        <v>0</v>
      </c>
      <c r="H116" s="2095"/>
      <c r="I116" s="2096"/>
      <c r="J116" s="2094">
        <v>1</v>
      </c>
      <c r="K116" s="2095"/>
      <c r="L116" s="2096"/>
    </row>
    <row r="117" spans="1:12" ht="14.25" customHeight="1">
      <c r="A117" s="2166"/>
      <c r="B117" s="262" t="s">
        <v>649</v>
      </c>
      <c r="C117" s="1332" t="s">
        <v>889</v>
      </c>
      <c r="D117" s="2115">
        <v>0</v>
      </c>
      <c r="E117" s="2116"/>
      <c r="F117" s="2117"/>
      <c r="G117" s="2094">
        <v>0</v>
      </c>
      <c r="H117" s="2095"/>
      <c r="I117" s="2096"/>
      <c r="J117" s="2094">
        <v>0</v>
      </c>
      <c r="K117" s="2095"/>
      <c r="L117" s="2096"/>
    </row>
    <row r="118" spans="1:12" ht="14.25" customHeight="1">
      <c r="A118" s="2166"/>
      <c r="B118" s="262" t="s">
        <v>650</v>
      </c>
      <c r="C118" s="1332" t="s">
        <v>889</v>
      </c>
      <c r="D118" s="2115">
        <v>0</v>
      </c>
      <c r="E118" s="2116"/>
      <c r="F118" s="2117"/>
      <c r="G118" s="2094">
        <v>0</v>
      </c>
      <c r="H118" s="2095"/>
      <c r="I118" s="2096"/>
      <c r="J118" s="2094">
        <v>0</v>
      </c>
      <c r="K118" s="2095"/>
      <c r="L118" s="2096"/>
    </row>
    <row r="119" spans="1:12" ht="14.25" customHeight="1">
      <c r="A119" s="2166"/>
      <c r="B119" s="261" t="s">
        <v>653</v>
      </c>
      <c r="C119" s="1332" t="s">
        <v>889</v>
      </c>
      <c r="D119" s="2115">
        <v>376</v>
      </c>
      <c r="E119" s="2116"/>
      <c r="F119" s="2117"/>
      <c r="G119" s="2099">
        <f>SUM(G120:I126)</f>
        <v>377</v>
      </c>
      <c r="H119" s="2100"/>
      <c r="I119" s="2101"/>
      <c r="J119" s="2099">
        <f>SUM(J120:L126)</f>
        <v>380</v>
      </c>
      <c r="K119" s="2100"/>
      <c r="L119" s="2101"/>
    </row>
    <row r="120" spans="1:12" ht="14.25" customHeight="1">
      <c r="A120" s="2166"/>
      <c r="B120" s="262" t="s">
        <v>644</v>
      </c>
      <c r="C120" s="1332" t="s">
        <v>889</v>
      </c>
      <c r="D120" s="2115">
        <v>313</v>
      </c>
      <c r="E120" s="2116"/>
      <c r="F120" s="2117"/>
      <c r="G120" s="2094">
        <v>306</v>
      </c>
      <c r="H120" s="2095"/>
      <c r="I120" s="2096"/>
      <c r="J120" s="2094">
        <v>305</v>
      </c>
      <c r="K120" s="2095"/>
      <c r="L120" s="2096"/>
    </row>
    <row r="121" spans="1:12" ht="14.25" customHeight="1">
      <c r="A121" s="2166"/>
      <c r="B121" s="262" t="s">
        <v>645</v>
      </c>
      <c r="C121" s="1332" t="s">
        <v>889</v>
      </c>
      <c r="D121" s="2115">
        <v>0</v>
      </c>
      <c r="E121" s="2116"/>
      <c r="F121" s="2117"/>
      <c r="G121" s="2099">
        <v>0</v>
      </c>
      <c r="H121" s="2100"/>
      <c r="I121" s="2101"/>
      <c r="J121" s="2099">
        <v>0</v>
      </c>
      <c r="K121" s="2100"/>
      <c r="L121" s="2101"/>
    </row>
    <row r="122" spans="1:12" ht="14.25" customHeight="1">
      <c r="A122" s="2166"/>
      <c r="B122" s="262" t="s">
        <v>646</v>
      </c>
      <c r="C122" s="1332" t="s">
        <v>889</v>
      </c>
      <c r="D122" s="2115">
        <v>0</v>
      </c>
      <c r="E122" s="2116"/>
      <c r="F122" s="2117"/>
      <c r="G122" s="2099">
        <v>0</v>
      </c>
      <c r="H122" s="2100"/>
      <c r="I122" s="2101"/>
      <c r="J122" s="2099">
        <v>0</v>
      </c>
      <c r="K122" s="2100"/>
      <c r="L122" s="2101"/>
    </row>
    <row r="123" spans="1:12" ht="14.25" customHeight="1">
      <c r="A123" s="2166"/>
      <c r="B123" s="262" t="s">
        <v>647</v>
      </c>
      <c r="C123" s="1332" t="s">
        <v>889</v>
      </c>
      <c r="D123" s="2115">
        <v>63</v>
      </c>
      <c r="E123" s="2116"/>
      <c r="F123" s="2117"/>
      <c r="G123" s="2094">
        <v>71</v>
      </c>
      <c r="H123" s="2095"/>
      <c r="I123" s="2096"/>
      <c r="J123" s="2094">
        <v>75</v>
      </c>
      <c r="K123" s="2095"/>
      <c r="L123" s="2096"/>
    </row>
    <row r="124" spans="1:12" ht="14.25" customHeight="1">
      <c r="A124" s="2166"/>
      <c r="B124" s="262" t="s">
        <v>648</v>
      </c>
      <c r="C124" s="1332" t="s">
        <v>889</v>
      </c>
      <c r="D124" s="2115">
        <v>0</v>
      </c>
      <c r="E124" s="2116"/>
      <c r="F124" s="2117"/>
      <c r="G124" s="2099">
        <v>0</v>
      </c>
      <c r="H124" s="2100"/>
      <c r="I124" s="2101"/>
      <c r="J124" s="2099">
        <v>0</v>
      </c>
      <c r="K124" s="2100"/>
      <c r="L124" s="2101"/>
    </row>
    <row r="125" spans="1:12" ht="14.25" customHeight="1">
      <c r="A125" s="2166"/>
      <c r="B125" s="262" t="s">
        <v>649</v>
      </c>
      <c r="C125" s="1332" t="s">
        <v>889</v>
      </c>
      <c r="D125" s="2115">
        <v>0</v>
      </c>
      <c r="E125" s="2116"/>
      <c r="F125" s="2117"/>
      <c r="G125" s="2099">
        <v>0</v>
      </c>
      <c r="H125" s="2100"/>
      <c r="I125" s="2101"/>
      <c r="J125" s="2099">
        <v>0</v>
      </c>
      <c r="K125" s="2100"/>
      <c r="L125" s="2101"/>
    </row>
    <row r="126" spans="1:12" ht="14.25" customHeight="1">
      <c r="A126" s="2166"/>
      <c r="B126" s="262" t="s">
        <v>650</v>
      </c>
      <c r="C126" s="1332" t="s">
        <v>889</v>
      </c>
      <c r="D126" s="2115">
        <v>0</v>
      </c>
      <c r="E126" s="2116"/>
      <c r="F126" s="2117"/>
      <c r="G126" s="2099">
        <v>0</v>
      </c>
      <c r="H126" s="2100"/>
      <c r="I126" s="2101"/>
      <c r="J126" s="2099">
        <v>0</v>
      </c>
      <c r="K126" s="2100"/>
      <c r="L126" s="2101"/>
    </row>
    <row r="127" spans="1:12" ht="15">
      <c r="A127" s="2166"/>
      <c r="B127" s="261" t="s">
        <v>654</v>
      </c>
      <c r="C127" s="1332" t="s">
        <v>889</v>
      </c>
      <c r="D127" s="2115">
        <f>D128+D131</f>
        <v>2145</v>
      </c>
      <c r="E127" s="2116"/>
      <c r="F127" s="2117"/>
      <c r="G127" s="2099">
        <v>2090</v>
      </c>
      <c r="H127" s="2100"/>
      <c r="I127" s="2101"/>
      <c r="J127" s="2099">
        <v>2090</v>
      </c>
      <c r="K127" s="2100"/>
      <c r="L127" s="2101"/>
    </row>
    <row r="128" spans="1:12" ht="15">
      <c r="A128" s="2166"/>
      <c r="B128" s="262" t="s">
        <v>644</v>
      </c>
      <c r="C128" s="1332" t="s">
        <v>889</v>
      </c>
      <c r="D128" s="2115">
        <v>1110</v>
      </c>
      <c r="E128" s="2116"/>
      <c r="F128" s="2117"/>
      <c r="G128" s="2141">
        <v>976</v>
      </c>
      <c r="H128" s="2142"/>
      <c r="I128" s="2143"/>
      <c r="J128" s="2170">
        <v>976</v>
      </c>
      <c r="K128" s="2171"/>
      <c r="L128" s="2172"/>
    </row>
    <row r="129" spans="1:13" ht="15">
      <c r="A129" s="2166"/>
      <c r="B129" s="262" t="s">
        <v>645</v>
      </c>
      <c r="C129" s="1332" t="s">
        <v>889</v>
      </c>
      <c r="D129" s="2115">
        <v>0</v>
      </c>
      <c r="E129" s="2116"/>
      <c r="F129" s="2117"/>
      <c r="G129" s="2094">
        <v>0</v>
      </c>
      <c r="H129" s="2095"/>
      <c r="I129" s="2096"/>
      <c r="J129" s="2094">
        <v>0</v>
      </c>
      <c r="K129" s="2095"/>
      <c r="L129" s="2096"/>
    </row>
    <row r="130" spans="1:13" ht="15">
      <c r="A130" s="2166"/>
      <c r="B130" s="262" t="s">
        <v>646</v>
      </c>
      <c r="C130" s="1332" t="s">
        <v>889</v>
      </c>
      <c r="D130" s="2115">
        <v>0</v>
      </c>
      <c r="E130" s="2116"/>
      <c r="F130" s="2117"/>
      <c r="G130" s="2094">
        <v>0</v>
      </c>
      <c r="H130" s="2095"/>
      <c r="I130" s="2096"/>
      <c r="J130" s="2094">
        <v>0</v>
      </c>
      <c r="K130" s="2095"/>
      <c r="L130" s="2096"/>
    </row>
    <row r="131" spans="1:13" ht="15">
      <c r="A131" s="2166"/>
      <c r="B131" s="262" t="s">
        <v>647</v>
      </c>
      <c r="C131" s="1332" t="s">
        <v>889</v>
      </c>
      <c r="D131" s="2115">
        <v>1035</v>
      </c>
      <c r="E131" s="2116"/>
      <c r="F131" s="2117"/>
      <c r="G131" s="2141">
        <v>1114</v>
      </c>
      <c r="H131" s="2142"/>
      <c r="I131" s="2143"/>
      <c r="J131" s="2141">
        <v>1114</v>
      </c>
      <c r="K131" s="2142"/>
      <c r="L131" s="2143"/>
    </row>
    <row r="132" spans="1:13" ht="15">
      <c r="A132" s="2166"/>
      <c r="B132" s="262" t="s">
        <v>648</v>
      </c>
      <c r="C132" s="1332" t="s">
        <v>889</v>
      </c>
      <c r="D132" s="2115">
        <v>0</v>
      </c>
      <c r="E132" s="2116"/>
      <c r="F132" s="2117"/>
      <c r="G132" s="2094">
        <v>0</v>
      </c>
      <c r="H132" s="2095"/>
      <c r="I132" s="2096"/>
      <c r="J132" s="2094">
        <v>0</v>
      </c>
      <c r="K132" s="2095"/>
      <c r="L132" s="2096"/>
    </row>
    <row r="133" spans="1:13" ht="15">
      <c r="A133" s="2166"/>
      <c r="B133" s="262" t="s">
        <v>649</v>
      </c>
      <c r="C133" s="1332" t="s">
        <v>889</v>
      </c>
      <c r="D133" s="2115">
        <v>0</v>
      </c>
      <c r="E133" s="2116"/>
      <c r="F133" s="2117"/>
      <c r="G133" s="2094">
        <v>0</v>
      </c>
      <c r="H133" s="2095"/>
      <c r="I133" s="2096"/>
      <c r="J133" s="2094">
        <v>0</v>
      </c>
      <c r="K133" s="2095"/>
      <c r="L133" s="2096"/>
    </row>
    <row r="134" spans="1:13" ht="15">
      <c r="A134" s="2166"/>
      <c r="B134" s="262" t="s">
        <v>650</v>
      </c>
      <c r="C134" s="1332" t="s">
        <v>889</v>
      </c>
      <c r="D134" s="2115">
        <v>0</v>
      </c>
      <c r="E134" s="2116"/>
      <c r="F134" s="2117"/>
      <c r="G134" s="2094">
        <v>0</v>
      </c>
      <c r="H134" s="2095"/>
      <c r="I134" s="2096"/>
      <c r="J134" s="2094">
        <v>0</v>
      </c>
      <c r="K134" s="2095"/>
      <c r="L134" s="2096"/>
    </row>
    <row r="135" spans="1:13" ht="33" customHeight="1">
      <c r="A135" s="2165">
        <v>10</v>
      </c>
      <c r="B135" s="261" t="s">
        <v>655</v>
      </c>
      <c r="C135" s="2122" t="s">
        <v>626</v>
      </c>
      <c r="D135" s="2122">
        <f>SUM(D137:D141)</f>
        <v>523</v>
      </c>
      <c r="E135" s="2126">
        <f>IF(D93=0,0,D135/D93)</f>
        <v>0.20334370139968896</v>
      </c>
      <c r="F135" s="2127"/>
      <c r="G135" s="2097">
        <f>G139+G140+G141</f>
        <v>503</v>
      </c>
      <c r="H135" s="2102">
        <f>G135/G93</f>
        <v>0.19992050874403816</v>
      </c>
      <c r="I135" s="2102"/>
      <c r="J135" s="2097">
        <f>J139+J140+J141</f>
        <v>498</v>
      </c>
      <c r="K135" s="2102">
        <f>J135/J93</f>
        <v>0.19769749900754269</v>
      </c>
      <c r="L135" s="2102"/>
    </row>
    <row r="136" spans="1:13" ht="14.25" customHeight="1">
      <c r="A136" s="2166"/>
      <c r="B136" s="262" t="s">
        <v>902</v>
      </c>
      <c r="C136" s="2123"/>
      <c r="D136" s="2123"/>
      <c r="E136" s="2128"/>
      <c r="F136" s="2129"/>
      <c r="G136" s="2098"/>
      <c r="H136" s="2103"/>
      <c r="I136" s="2103"/>
      <c r="J136" s="2098"/>
      <c r="K136" s="2103"/>
      <c r="L136" s="2103"/>
    </row>
    <row r="137" spans="1:13" ht="14.25" customHeight="1">
      <c r="A137" s="2166"/>
      <c r="B137" s="261" t="s">
        <v>775</v>
      </c>
      <c r="C137" s="1332" t="s">
        <v>626</v>
      </c>
      <c r="D137" s="1340">
        <v>0</v>
      </c>
      <c r="E137" s="2087">
        <f>IF(D135=0,0,D137/D135)</f>
        <v>0</v>
      </c>
      <c r="F137" s="2088"/>
      <c r="G137" s="1344">
        <v>0</v>
      </c>
      <c r="H137" s="2087">
        <v>0</v>
      </c>
      <c r="I137" s="2088"/>
      <c r="J137" s="1344">
        <v>0</v>
      </c>
      <c r="K137" s="2087">
        <v>0</v>
      </c>
      <c r="L137" s="2088"/>
    </row>
    <row r="138" spans="1:13" ht="14.25" customHeight="1">
      <c r="A138" s="2166"/>
      <c r="B138" s="261" t="s">
        <v>897</v>
      </c>
      <c r="C138" s="1337" t="s">
        <v>626</v>
      </c>
      <c r="D138" s="1341">
        <v>0</v>
      </c>
      <c r="E138" s="2087">
        <f>IF(D135=0,0,D138/D135)</f>
        <v>0</v>
      </c>
      <c r="F138" s="2088"/>
      <c r="G138" s="1344">
        <v>0</v>
      </c>
      <c r="H138" s="2087">
        <v>0</v>
      </c>
      <c r="I138" s="2088"/>
      <c r="J138" s="1344">
        <v>0</v>
      </c>
      <c r="K138" s="2087">
        <v>0</v>
      </c>
      <c r="L138" s="2088"/>
    </row>
    <row r="139" spans="1:13" ht="14.25" customHeight="1">
      <c r="A139" s="2166"/>
      <c r="B139" s="261" t="s">
        <v>898</v>
      </c>
      <c r="C139" s="1332" t="s">
        <v>626</v>
      </c>
      <c r="D139" s="1332">
        <v>6</v>
      </c>
      <c r="E139" s="2087">
        <f>IF(D135=0,0,D139/D135)</f>
        <v>1.1472275334608031E-2</v>
      </c>
      <c r="F139" s="2088"/>
      <c r="G139" s="1344">
        <v>7</v>
      </c>
      <c r="H139" s="2087">
        <f>G139/G135</f>
        <v>1.3916500994035786E-2</v>
      </c>
      <c r="I139" s="2088"/>
      <c r="J139" s="1344">
        <v>6</v>
      </c>
      <c r="K139" s="2087">
        <f>J139/J135</f>
        <v>1.2048192771084338E-2</v>
      </c>
      <c r="L139" s="2088"/>
    </row>
    <row r="140" spans="1:13" ht="14.25" customHeight="1">
      <c r="A140" s="2166"/>
      <c r="B140" s="261" t="s">
        <v>899</v>
      </c>
      <c r="C140" s="1332" t="s">
        <v>626</v>
      </c>
      <c r="D140" s="1340">
        <v>10</v>
      </c>
      <c r="E140" s="2087">
        <f>IF(D135=0,0,D140/D135)</f>
        <v>1.9120458891013385E-2</v>
      </c>
      <c r="F140" s="2088"/>
      <c r="G140" s="1344">
        <v>9</v>
      </c>
      <c r="H140" s="2087">
        <f>G140/G135</f>
        <v>1.7892644135188866E-2</v>
      </c>
      <c r="I140" s="2088"/>
      <c r="J140" s="1344">
        <v>5</v>
      </c>
      <c r="K140" s="2087">
        <f>J140/J135</f>
        <v>1.0040160642570281E-2</v>
      </c>
      <c r="L140" s="2088"/>
    </row>
    <row r="141" spans="1:13" ht="15">
      <c r="A141" s="2166"/>
      <c r="B141" s="261" t="s">
        <v>636</v>
      </c>
      <c r="C141" s="1332" t="s">
        <v>626</v>
      </c>
      <c r="D141" s="1332">
        <v>507</v>
      </c>
      <c r="E141" s="2087">
        <f>IF(D135=0,0,D141/D135)</f>
        <v>0.96940726577437863</v>
      </c>
      <c r="F141" s="2088"/>
      <c r="G141" s="1334">
        <v>487</v>
      </c>
      <c r="H141" s="2087">
        <f>G141/G135</f>
        <v>0.96819085487077539</v>
      </c>
      <c r="I141" s="2088"/>
      <c r="J141" s="1334">
        <v>487</v>
      </c>
      <c r="K141" s="2087">
        <f>J141/J135</f>
        <v>0.97791164658634533</v>
      </c>
      <c r="L141" s="2088"/>
      <c r="M141" s="37"/>
    </row>
    <row r="142" spans="1:13" ht="81" customHeight="1">
      <c r="A142" s="2165">
        <v>11</v>
      </c>
      <c r="B142" s="261" t="s">
        <v>656</v>
      </c>
      <c r="C142" s="2122" t="s">
        <v>889</v>
      </c>
      <c r="D142" s="2118">
        <v>0</v>
      </c>
      <c r="E142" s="2124"/>
      <c r="F142" s="2119"/>
      <c r="G142" s="2150">
        <f>SUM(G144:I148)</f>
        <v>0</v>
      </c>
      <c r="H142" s="2151"/>
      <c r="I142" s="2152"/>
      <c r="J142" s="2150">
        <f>SUM(J144:L148)</f>
        <v>0</v>
      </c>
      <c r="K142" s="2151"/>
      <c r="L142" s="2152"/>
    </row>
    <row r="143" spans="1:13" ht="15">
      <c r="A143" s="2166"/>
      <c r="B143" s="262" t="s">
        <v>902</v>
      </c>
      <c r="C143" s="2123"/>
      <c r="D143" s="2120"/>
      <c r="E143" s="2125"/>
      <c r="F143" s="2121"/>
      <c r="G143" s="2153"/>
      <c r="H143" s="2154"/>
      <c r="I143" s="2155"/>
      <c r="J143" s="2153"/>
      <c r="K143" s="2154"/>
      <c r="L143" s="2155"/>
    </row>
    <row r="144" spans="1:13" ht="15">
      <c r="A144" s="2166"/>
      <c r="B144" s="261" t="s">
        <v>775</v>
      </c>
      <c r="C144" s="1332" t="s">
        <v>889</v>
      </c>
      <c r="D144" s="2115">
        <v>0</v>
      </c>
      <c r="E144" s="2116"/>
      <c r="F144" s="2117"/>
      <c r="G144" s="2099">
        <v>0</v>
      </c>
      <c r="H144" s="2100"/>
      <c r="I144" s="2101"/>
      <c r="J144" s="2099">
        <v>0</v>
      </c>
      <c r="K144" s="2100"/>
      <c r="L144" s="2101"/>
    </row>
    <row r="145" spans="1:14" ht="15">
      <c r="A145" s="2166"/>
      <c r="B145" s="261" t="s">
        <v>897</v>
      </c>
      <c r="C145" s="1332" t="s">
        <v>889</v>
      </c>
      <c r="D145" s="2115">
        <v>0</v>
      </c>
      <c r="E145" s="2116"/>
      <c r="F145" s="2117"/>
      <c r="G145" s="2094">
        <v>0</v>
      </c>
      <c r="H145" s="2095"/>
      <c r="I145" s="2096"/>
      <c r="J145" s="2094">
        <v>0</v>
      </c>
      <c r="K145" s="2095"/>
      <c r="L145" s="2096"/>
    </row>
    <row r="146" spans="1:14" ht="15">
      <c r="A146" s="2166"/>
      <c r="B146" s="261" t="s">
        <v>898</v>
      </c>
      <c r="C146" s="1332" t="s">
        <v>889</v>
      </c>
      <c r="D146" s="2115">
        <v>0</v>
      </c>
      <c r="E146" s="2116"/>
      <c r="F146" s="2117"/>
      <c r="G146" s="2094">
        <v>0</v>
      </c>
      <c r="H146" s="2095"/>
      <c r="I146" s="2096"/>
      <c r="J146" s="2094">
        <v>0</v>
      </c>
      <c r="K146" s="2095"/>
      <c r="L146" s="2096"/>
    </row>
    <row r="147" spans="1:14" ht="15">
      <c r="A147" s="2166"/>
      <c r="B147" s="261" t="s">
        <v>899</v>
      </c>
      <c r="C147" s="1332" t="s">
        <v>889</v>
      </c>
      <c r="D147" s="2115">
        <v>0</v>
      </c>
      <c r="E147" s="2116"/>
      <c r="F147" s="2117"/>
      <c r="G147" s="2094">
        <v>0</v>
      </c>
      <c r="H147" s="2095"/>
      <c r="I147" s="2096"/>
      <c r="J147" s="2094">
        <v>0</v>
      </c>
      <c r="K147" s="2095"/>
      <c r="L147" s="2096"/>
    </row>
    <row r="148" spans="1:14" ht="15">
      <c r="A148" s="2167"/>
      <c r="B148" s="261" t="s">
        <v>636</v>
      </c>
      <c r="C148" s="1332" t="s">
        <v>889</v>
      </c>
      <c r="D148" s="2115">
        <v>0</v>
      </c>
      <c r="E148" s="2116"/>
      <c r="F148" s="2117"/>
      <c r="G148" s="2094">
        <v>0</v>
      </c>
      <c r="H148" s="2095"/>
      <c r="I148" s="2096"/>
      <c r="J148" s="2094">
        <v>0</v>
      </c>
      <c r="K148" s="2095"/>
      <c r="L148" s="2096"/>
    </row>
    <row r="149" spans="1:14" ht="36" customHeight="1">
      <c r="A149" s="2165">
        <v>12</v>
      </c>
      <c r="B149" s="261" t="s">
        <v>657</v>
      </c>
      <c r="C149" s="1332" t="s">
        <v>621</v>
      </c>
      <c r="D149" s="1332"/>
      <c r="E149" s="1332"/>
      <c r="F149" s="1332"/>
      <c r="G149" s="1338">
        <v>8339</v>
      </c>
      <c r="H149" s="2089">
        <v>1508.2</v>
      </c>
      <c r="I149" s="2091"/>
      <c r="J149" s="1338">
        <v>8339</v>
      </c>
      <c r="K149" s="2089">
        <v>1508.2</v>
      </c>
      <c r="L149" s="2091"/>
    </row>
    <row r="150" spans="1:14" ht="15">
      <c r="A150" s="2166"/>
      <c r="B150" s="262" t="s">
        <v>634</v>
      </c>
      <c r="C150" s="1332" t="s">
        <v>626</v>
      </c>
      <c r="D150" s="1337"/>
      <c r="E150" s="1337"/>
      <c r="F150" s="1337"/>
      <c r="G150" s="2130">
        <v>6736</v>
      </c>
      <c r="H150" s="2126">
        <f t="shared" ref="H150" si="36">G150/G149</f>
        <v>0.80777071591317906</v>
      </c>
      <c r="I150" s="2127"/>
      <c r="J150" s="2130">
        <f>G150-80</f>
        <v>6656</v>
      </c>
      <c r="K150" s="2126">
        <f t="shared" ref="K150" si="37">J150/J149</f>
        <v>0.79817723947715558</v>
      </c>
      <c r="L150" s="2127"/>
      <c r="M150" s="157"/>
    </row>
    <row r="151" spans="1:14" ht="15">
      <c r="A151" s="2166"/>
      <c r="B151" s="262" t="s">
        <v>902</v>
      </c>
      <c r="C151" s="1332" t="s">
        <v>626</v>
      </c>
      <c r="D151" s="1340"/>
      <c r="E151" s="1340"/>
      <c r="F151" s="1340"/>
      <c r="G151" s="2131"/>
      <c r="H151" s="2128"/>
      <c r="I151" s="2129"/>
      <c r="J151" s="2131"/>
      <c r="K151" s="2128"/>
      <c r="L151" s="2129"/>
    </row>
    <row r="152" spans="1:14" ht="15">
      <c r="A152" s="2166"/>
      <c r="B152" s="262" t="s">
        <v>658</v>
      </c>
      <c r="C152" s="1332" t="s">
        <v>626</v>
      </c>
      <c r="D152" s="1332"/>
      <c r="E152" s="1332"/>
      <c r="F152" s="1332"/>
      <c r="G152" s="1338">
        <v>7062</v>
      </c>
      <c r="H152" s="2087">
        <f t="shared" ref="H152" si="38">G152/G149</f>
        <v>0.84686413238997482</v>
      </c>
      <c r="I152" s="2088"/>
      <c r="J152" s="1338">
        <v>7062</v>
      </c>
      <c r="K152" s="2087">
        <f t="shared" ref="K152" si="39">J152/J149</f>
        <v>0.84686413238997482</v>
      </c>
      <c r="L152" s="2088"/>
    </row>
    <row r="153" spans="1:14" ht="15">
      <c r="A153" s="2166"/>
      <c r="B153" s="262" t="s">
        <v>659</v>
      </c>
      <c r="C153" s="1332" t="s">
        <v>626</v>
      </c>
      <c r="D153" s="1332"/>
      <c r="E153" s="1332"/>
      <c r="F153" s="1332"/>
      <c r="G153" s="1334">
        <v>7060</v>
      </c>
      <c r="H153" s="2087">
        <f t="shared" ref="H153:H158" si="40">G153/$J$149</f>
        <v>0.84662429547907425</v>
      </c>
      <c r="I153" s="2088"/>
      <c r="J153" s="1355">
        <v>7060</v>
      </c>
      <c r="K153" s="2087">
        <f t="shared" ref="K153:K158" si="41">J153/$J$149</f>
        <v>0.84662429547907425</v>
      </c>
      <c r="L153" s="2088"/>
      <c r="N153" s="157"/>
    </row>
    <row r="154" spans="1:14" ht="15">
      <c r="A154" s="2166"/>
      <c r="B154" s="262" t="s">
        <v>660</v>
      </c>
      <c r="C154" s="1332" t="s">
        <v>626</v>
      </c>
      <c r="D154" s="1332"/>
      <c r="E154" s="1332"/>
      <c r="F154" s="1332"/>
      <c r="G154" s="1334">
        <v>247</v>
      </c>
      <c r="H154" s="2087">
        <f t="shared" si="40"/>
        <v>2.9619858496222569E-2</v>
      </c>
      <c r="I154" s="2088"/>
      <c r="J154" s="1355">
        <v>247</v>
      </c>
      <c r="K154" s="2087">
        <f t="shared" si="41"/>
        <v>2.9619858496222569E-2</v>
      </c>
      <c r="L154" s="2088"/>
    </row>
    <row r="155" spans="1:14" ht="15">
      <c r="A155" s="2166"/>
      <c r="B155" s="262" t="s">
        <v>661</v>
      </c>
      <c r="C155" s="1332" t="s">
        <v>626</v>
      </c>
      <c r="D155" s="1332"/>
      <c r="E155" s="1332"/>
      <c r="F155" s="1332"/>
      <c r="G155" s="1334">
        <v>2</v>
      </c>
      <c r="H155" s="2087">
        <f t="shared" si="40"/>
        <v>2.398369109005876E-4</v>
      </c>
      <c r="I155" s="2088"/>
      <c r="J155" s="1355">
        <v>2</v>
      </c>
      <c r="K155" s="2087">
        <f t="shared" si="41"/>
        <v>2.398369109005876E-4</v>
      </c>
      <c r="L155" s="2088"/>
    </row>
    <row r="156" spans="1:14" ht="15">
      <c r="A156" s="2166"/>
      <c r="B156" s="262" t="s">
        <v>662</v>
      </c>
      <c r="C156" s="1332" t="s">
        <v>626</v>
      </c>
      <c r="D156" s="1332"/>
      <c r="E156" s="1332"/>
      <c r="F156" s="1332"/>
      <c r="G156" s="1338">
        <f t="shared" ref="G156" si="42">G157+G158</f>
        <v>1277</v>
      </c>
      <c r="H156" s="2087">
        <f t="shared" si="40"/>
        <v>0.15313586761002518</v>
      </c>
      <c r="I156" s="2088"/>
      <c r="J156" s="1338">
        <f t="shared" ref="J156" si="43">J157+J158</f>
        <v>1277</v>
      </c>
      <c r="K156" s="2087">
        <f t="shared" si="41"/>
        <v>0.15313586761002518</v>
      </c>
      <c r="L156" s="2088"/>
    </row>
    <row r="157" spans="1:14" ht="15">
      <c r="A157" s="2166"/>
      <c r="B157" s="262" t="s">
        <v>659</v>
      </c>
      <c r="C157" s="1332" t="s">
        <v>626</v>
      </c>
      <c r="D157" s="1332"/>
      <c r="E157" s="1332"/>
      <c r="F157" s="1332"/>
      <c r="G157" s="1334">
        <v>699</v>
      </c>
      <c r="H157" s="2087">
        <f t="shared" si="40"/>
        <v>8.3823000359755373E-2</v>
      </c>
      <c r="I157" s="2088"/>
      <c r="J157" s="1355">
        <v>699</v>
      </c>
      <c r="K157" s="2087">
        <f t="shared" si="41"/>
        <v>8.3823000359755373E-2</v>
      </c>
      <c r="L157" s="2088"/>
    </row>
    <row r="158" spans="1:14" ht="15">
      <c r="A158" s="2166"/>
      <c r="B158" s="262" t="s">
        <v>661</v>
      </c>
      <c r="C158" s="1332" t="s">
        <v>626</v>
      </c>
      <c r="D158" s="1332"/>
      <c r="E158" s="1332"/>
      <c r="F158" s="1332"/>
      <c r="G158" s="1334">
        <v>578</v>
      </c>
      <c r="H158" s="2087">
        <f t="shared" si="40"/>
        <v>6.9312867250269819E-2</v>
      </c>
      <c r="I158" s="2088"/>
      <c r="J158" s="1355">
        <v>578</v>
      </c>
      <c r="K158" s="2087">
        <f t="shared" si="41"/>
        <v>6.9312867250269819E-2</v>
      </c>
      <c r="L158" s="2088"/>
    </row>
    <row r="159" spans="1:14" ht="15">
      <c r="A159" s="2165">
        <v>13</v>
      </c>
      <c r="B159" s="261" t="s">
        <v>663</v>
      </c>
      <c r="C159" s="1332" t="s">
        <v>889</v>
      </c>
      <c r="D159" s="1333"/>
      <c r="E159" s="1333"/>
      <c r="F159" s="1333"/>
      <c r="G159" s="2141">
        <v>49</v>
      </c>
      <c r="H159" s="2142"/>
      <c r="I159" s="2143"/>
      <c r="J159" s="2141">
        <v>49</v>
      </c>
      <c r="K159" s="2142"/>
      <c r="L159" s="2143"/>
    </row>
    <row r="160" spans="1:14" ht="15">
      <c r="A160" s="2167"/>
      <c r="B160" s="262" t="s">
        <v>632</v>
      </c>
      <c r="C160" s="1332" t="s">
        <v>626</v>
      </c>
      <c r="D160" s="1332"/>
      <c r="E160" s="1332"/>
      <c r="F160" s="1332"/>
      <c r="G160" s="1334">
        <v>45</v>
      </c>
      <c r="H160" s="2087">
        <f t="shared" ref="H160" si="44">G160/G159</f>
        <v>0.91836734693877553</v>
      </c>
      <c r="I160" s="2088"/>
      <c r="J160" s="1334">
        <v>45</v>
      </c>
      <c r="K160" s="2087">
        <f t="shared" ref="K160" si="45">J160/J159</f>
        <v>0.91836734693877553</v>
      </c>
      <c r="L160" s="2088"/>
    </row>
    <row r="161" spans="1:12" ht="33.75" customHeight="1">
      <c r="A161" s="2165">
        <v>14</v>
      </c>
      <c r="B161" s="261" t="s">
        <v>664</v>
      </c>
      <c r="C161" s="2122" t="s">
        <v>889</v>
      </c>
      <c r="D161" s="2118"/>
      <c r="E161" s="2124"/>
      <c r="F161" s="2119"/>
      <c r="G161" s="2144">
        <f t="shared" ref="G161" si="46">G163+G164+G165</f>
        <v>778</v>
      </c>
      <c r="H161" s="2145"/>
      <c r="I161" s="2146"/>
      <c r="J161" s="2144">
        <f t="shared" ref="J161" si="47">J163+J164+J165</f>
        <v>778</v>
      </c>
      <c r="K161" s="2145"/>
      <c r="L161" s="2146"/>
    </row>
    <row r="162" spans="1:12" ht="14.25" customHeight="1">
      <c r="A162" s="2166"/>
      <c r="B162" s="262" t="s">
        <v>902</v>
      </c>
      <c r="C162" s="2123"/>
      <c r="D162" s="2120"/>
      <c r="E162" s="2125"/>
      <c r="F162" s="2121"/>
      <c r="G162" s="2147"/>
      <c r="H162" s="2148"/>
      <c r="I162" s="2149"/>
      <c r="J162" s="2147"/>
      <c r="K162" s="2148"/>
      <c r="L162" s="2149"/>
    </row>
    <row r="163" spans="1:12" ht="30">
      <c r="A163" s="2166"/>
      <c r="B163" s="262" t="s">
        <v>665</v>
      </c>
      <c r="C163" s="1332" t="s">
        <v>626</v>
      </c>
      <c r="D163" s="1332"/>
      <c r="E163" s="1332"/>
      <c r="F163" s="1332"/>
      <c r="G163" s="1334">
        <v>443</v>
      </c>
      <c r="H163" s="2087">
        <f t="shared" ref="H163" si="48">G163/G161</f>
        <v>0.56940874035989719</v>
      </c>
      <c r="I163" s="2088"/>
      <c r="J163" s="1334">
        <v>443</v>
      </c>
      <c r="K163" s="2087">
        <f t="shared" ref="K163" si="49">J163/J161</f>
        <v>0.56940874035989719</v>
      </c>
      <c r="L163" s="2088"/>
    </row>
    <row r="164" spans="1:12" ht="24" customHeight="1">
      <c r="A164" s="2166"/>
      <c r="B164" s="262" t="s">
        <v>666</v>
      </c>
      <c r="C164" s="1332" t="s">
        <v>626</v>
      </c>
      <c r="D164" s="1332"/>
      <c r="E164" s="1332"/>
      <c r="F164" s="1332"/>
      <c r="G164" s="1334">
        <v>324</v>
      </c>
      <c r="H164" s="2087">
        <f t="shared" ref="H164" si="50">G164/G161</f>
        <v>0.41645244215938304</v>
      </c>
      <c r="I164" s="2088"/>
      <c r="J164" s="1334">
        <v>324</v>
      </c>
      <c r="K164" s="2087">
        <f t="shared" ref="K164" si="51">J164/J161</f>
        <v>0.41645244215938304</v>
      </c>
      <c r="L164" s="2088"/>
    </row>
    <row r="165" spans="1:12" ht="30">
      <c r="A165" s="2167"/>
      <c r="B165" s="262" t="s">
        <v>667</v>
      </c>
      <c r="C165" s="1332" t="s">
        <v>626</v>
      </c>
      <c r="D165" s="1332"/>
      <c r="E165" s="1332"/>
      <c r="F165" s="1332"/>
      <c r="G165" s="1334">
        <v>11</v>
      </c>
      <c r="H165" s="2087">
        <f t="shared" ref="H165" si="52">G165/G161</f>
        <v>1.4138817480719794E-2</v>
      </c>
      <c r="I165" s="2088"/>
      <c r="J165" s="1334">
        <v>11</v>
      </c>
      <c r="K165" s="2087">
        <f t="shared" ref="K165" si="53">J165/J161</f>
        <v>1.4138817480719794E-2</v>
      </c>
      <c r="L165" s="2088"/>
    </row>
    <row r="166" spans="1:12" ht="47.25" customHeight="1">
      <c r="A166" s="2165">
        <v>15</v>
      </c>
      <c r="B166" s="261" t="s">
        <v>668</v>
      </c>
      <c r="C166" s="1332" t="s">
        <v>889</v>
      </c>
      <c r="D166" s="2115"/>
      <c r="E166" s="2116"/>
      <c r="F166" s="2117"/>
      <c r="G166" s="2141">
        <v>11691</v>
      </c>
      <c r="H166" s="2142"/>
      <c r="I166" s="2143"/>
      <c r="J166" s="2141">
        <v>11691</v>
      </c>
      <c r="K166" s="2142"/>
      <c r="L166" s="2143"/>
    </row>
    <row r="167" spans="1:12" ht="15">
      <c r="A167" s="2167"/>
      <c r="B167" s="262" t="s">
        <v>638</v>
      </c>
      <c r="C167" s="1332" t="s">
        <v>626</v>
      </c>
      <c r="D167" s="1332"/>
      <c r="E167" s="1332"/>
      <c r="F167" s="1332"/>
      <c r="G167" s="1334">
        <v>432</v>
      </c>
      <c r="H167" s="2087">
        <f t="shared" ref="H167" si="54">G167/G166</f>
        <v>3.695150115473441E-2</v>
      </c>
      <c r="I167" s="2088"/>
      <c r="J167" s="1334">
        <v>432</v>
      </c>
      <c r="K167" s="2087">
        <f t="shared" ref="K167" si="55">J167/J166</f>
        <v>3.695150115473441E-2</v>
      </c>
      <c r="L167" s="2088"/>
    </row>
    <row r="168" spans="1:12" ht="34.5" customHeight="1">
      <c r="A168" s="2165">
        <v>16</v>
      </c>
      <c r="B168" s="261" t="s">
        <v>669</v>
      </c>
      <c r="C168" s="1332" t="s">
        <v>889</v>
      </c>
      <c r="D168" s="2115"/>
      <c r="E168" s="2116"/>
      <c r="F168" s="2117"/>
      <c r="G168" s="2141">
        <v>3871</v>
      </c>
      <c r="H168" s="2142"/>
      <c r="I168" s="2143"/>
      <c r="J168" s="2141">
        <v>3871</v>
      </c>
      <c r="K168" s="2142"/>
      <c r="L168" s="2143"/>
    </row>
    <row r="169" spans="1:12" ht="15">
      <c r="A169" s="2167"/>
      <c r="B169" s="262" t="s">
        <v>638</v>
      </c>
      <c r="C169" s="1332" t="s">
        <v>626</v>
      </c>
      <c r="D169" s="1332"/>
      <c r="E169" s="1332"/>
      <c r="F169" s="1332"/>
      <c r="G169" s="1334">
        <v>339</v>
      </c>
      <c r="H169" s="2087">
        <f t="shared" ref="H169" si="56">G169/G168</f>
        <v>8.7574270214414884E-2</v>
      </c>
      <c r="I169" s="2088"/>
      <c r="J169" s="1334">
        <v>339</v>
      </c>
      <c r="K169" s="2087">
        <f t="shared" ref="K169" si="57">J169/J168</f>
        <v>8.7574270214414884E-2</v>
      </c>
      <c r="L169" s="2088"/>
    </row>
    <row r="170" spans="1:12" ht="33.75" customHeight="1">
      <c r="A170" s="2165">
        <v>17</v>
      </c>
      <c r="B170" s="261" t="s">
        <v>54</v>
      </c>
      <c r="C170" s="1332" t="s">
        <v>762</v>
      </c>
      <c r="D170" s="2115">
        <f>SUM(D173:D176)</f>
        <v>1564.15</v>
      </c>
      <c r="E170" s="2116"/>
      <c r="F170" s="2117"/>
      <c r="G170" s="2168">
        <f t="shared" ref="G170" si="58">G173+G174+G175+G176</f>
        <v>1561.9900000000002</v>
      </c>
      <c r="H170" s="2174"/>
      <c r="I170" s="2169"/>
      <c r="J170" s="2168">
        <f t="shared" ref="J170" si="59">J173+J174+J175+J176</f>
        <v>1561.9900000000002</v>
      </c>
      <c r="K170" s="2174"/>
      <c r="L170" s="2169"/>
    </row>
    <row r="171" spans="1:12" ht="33.75" customHeight="1">
      <c r="A171" s="2166"/>
      <c r="B171" s="262" t="s">
        <v>55</v>
      </c>
      <c r="C171" s="2122" t="s">
        <v>608</v>
      </c>
      <c r="D171" s="2122">
        <v>751.74</v>
      </c>
      <c r="E171" s="2126">
        <f>IF(D170=0,0,D171/D170)</f>
        <v>0.48060607997954158</v>
      </c>
      <c r="F171" s="2127"/>
      <c r="G171" s="2175">
        <v>749.36</v>
      </c>
      <c r="H171" s="2102">
        <f t="shared" ref="H171" si="60">G171/G170</f>
        <v>0.47974698941734578</v>
      </c>
      <c r="I171" s="2102"/>
      <c r="J171" s="2175">
        <v>749.36</v>
      </c>
      <c r="K171" s="2102">
        <f t="shared" ref="K171" si="61">J171/J170</f>
        <v>0.47974698941734578</v>
      </c>
      <c r="L171" s="2102"/>
    </row>
    <row r="172" spans="1:12" ht="12.75" customHeight="1">
      <c r="A172" s="2166"/>
      <c r="B172" s="262" t="s">
        <v>902</v>
      </c>
      <c r="C172" s="2123"/>
      <c r="D172" s="2123"/>
      <c r="E172" s="2128"/>
      <c r="F172" s="2129"/>
      <c r="G172" s="2176"/>
      <c r="H172" s="2103"/>
      <c r="I172" s="2103"/>
      <c r="J172" s="2176"/>
      <c r="K172" s="2103"/>
      <c r="L172" s="2103"/>
    </row>
    <row r="173" spans="1:12" ht="15.75" customHeight="1">
      <c r="A173" s="2166"/>
      <c r="B173" s="261" t="s">
        <v>56</v>
      </c>
      <c r="C173" s="1340" t="s">
        <v>608</v>
      </c>
      <c r="D173" s="1340">
        <v>0</v>
      </c>
      <c r="E173" s="2087">
        <f>IF(D170=0,0,D173/D170)</f>
        <v>0</v>
      </c>
      <c r="F173" s="2088"/>
      <c r="G173" s="1356">
        <v>0</v>
      </c>
      <c r="H173" s="2087">
        <v>0</v>
      </c>
      <c r="I173" s="2088"/>
      <c r="J173" s="1356">
        <v>0</v>
      </c>
      <c r="K173" s="2087">
        <v>0</v>
      </c>
      <c r="L173" s="2088"/>
    </row>
    <row r="174" spans="1:12" ht="17.25" customHeight="1">
      <c r="A174" s="2166"/>
      <c r="B174" s="261" t="s">
        <v>57</v>
      </c>
      <c r="C174" s="1332" t="s">
        <v>608</v>
      </c>
      <c r="D174" s="1332">
        <v>0</v>
      </c>
      <c r="E174" s="2087">
        <f>IF(D170=0,0,D174/D170)</f>
        <v>0</v>
      </c>
      <c r="F174" s="2088"/>
      <c r="G174" s="1325">
        <v>0</v>
      </c>
      <c r="H174" s="2087">
        <v>0</v>
      </c>
      <c r="I174" s="2088"/>
      <c r="J174" s="1325">
        <v>0</v>
      </c>
      <c r="K174" s="2087">
        <v>0</v>
      </c>
      <c r="L174" s="2088"/>
    </row>
    <row r="175" spans="1:12" ht="16.5" customHeight="1">
      <c r="A175" s="2166"/>
      <c r="B175" s="261" t="s">
        <v>58</v>
      </c>
      <c r="C175" s="1332" t="s">
        <v>608</v>
      </c>
      <c r="D175" s="1332">
        <v>1206.79</v>
      </c>
      <c r="E175" s="2087">
        <f>IF(D170=0,0,D175/D170)</f>
        <v>0.77153086340824084</v>
      </c>
      <c r="F175" s="2088"/>
      <c r="G175" s="1325">
        <v>1206.6300000000001</v>
      </c>
      <c r="H175" s="2087">
        <f t="shared" ref="H175" si="62">G175/G170</f>
        <v>0.77249534247978535</v>
      </c>
      <c r="I175" s="2088"/>
      <c r="J175" s="1325">
        <v>1206.6300000000001</v>
      </c>
      <c r="K175" s="2087">
        <f t="shared" ref="K175" si="63">J175/J170</f>
        <v>0.77249534247978535</v>
      </c>
      <c r="L175" s="2088"/>
    </row>
    <row r="176" spans="1:12" ht="15.75" customHeight="1">
      <c r="A176" s="2166"/>
      <c r="B176" s="261" t="s">
        <v>59</v>
      </c>
      <c r="C176" s="1332" t="s">
        <v>608</v>
      </c>
      <c r="D176" s="1332">
        <v>357.36</v>
      </c>
      <c r="E176" s="2087">
        <f>IF(D170=0,0,D176/D170)</f>
        <v>0.2284691365917591</v>
      </c>
      <c r="F176" s="2088"/>
      <c r="G176" s="1325">
        <v>355.36</v>
      </c>
      <c r="H176" s="2087">
        <f t="shared" ref="H176" si="64">G176/G170</f>
        <v>0.22750465752021456</v>
      </c>
      <c r="I176" s="2088"/>
      <c r="J176" s="1325">
        <v>355.36</v>
      </c>
      <c r="K176" s="2087">
        <f t="shared" ref="K176" si="65">J176/J170</f>
        <v>0.22750465752021456</v>
      </c>
      <c r="L176" s="2088"/>
    </row>
    <row r="177" spans="1:12" ht="33.75" customHeight="1">
      <c r="A177" s="2164">
        <v>18</v>
      </c>
      <c r="B177" s="261" t="s">
        <v>60</v>
      </c>
      <c r="C177" s="2122" t="s">
        <v>889</v>
      </c>
      <c r="D177" s="2118">
        <f>SUM(D179:F183)</f>
        <v>77</v>
      </c>
      <c r="E177" s="2124"/>
      <c r="F177" s="2119"/>
      <c r="G177" s="2144">
        <f>SUM(G179:I183)</f>
        <v>187</v>
      </c>
      <c r="H177" s="2145"/>
      <c r="I177" s="2146"/>
      <c r="J177" s="2144">
        <f>SUM(J179:L183)</f>
        <v>245</v>
      </c>
      <c r="K177" s="2145"/>
      <c r="L177" s="2146"/>
    </row>
    <row r="178" spans="1:12" ht="15">
      <c r="A178" s="2164"/>
      <c r="B178" s="262" t="s">
        <v>902</v>
      </c>
      <c r="C178" s="2123"/>
      <c r="D178" s="2120"/>
      <c r="E178" s="2125"/>
      <c r="F178" s="2121"/>
      <c r="G178" s="2147"/>
      <c r="H178" s="2148"/>
      <c r="I178" s="2149"/>
      <c r="J178" s="2147"/>
      <c r="K178" s="2148"/>
      <c r="L178" s="2149"/>
    </row>
    <row r="179" spans="1:12" ht="15">
      <c r="A179" s="2164"/>
      <c r="B179" s="262" t="s">
        <v>775</v>
      </c>
      <c r="C179" s="1340" t="s">
        <v>889</v>
      </c>
      <c r="D179" s="2115">
        <v>0</v>
      </c>
      <c r="E179" s="2116"/>
      <c r="F179" s="2117"/>
      <c r="G179" s="2099">
        <v>0</v>
      </c>
      <c r="H179" s="2100"/>
      <c r="I179" s="2101"/>
      <c r="J179" s="2099">
        <v>0</v>
      </c>
      <c r="K179" s="2100"/>
      <c r="L179" s="2101"/>
    </row>
    <row r="180" spans="1:12" ht="15">
      <c r="A180" s="2164"/>
      <c r="B180" s="262" t="s">
        <v>61</v>
      </c>
      <c r="C180" s="1332" t="s">
        <v>889</v>
      </c>
      <c r="D180" s="2115">
        <v>0</v>
      </c>
      <c r="E180" s="2116"/>
      <c r="F180" s="2117"/>
      <c r="G180" s="2094">
        <v>0</v>
      </c>
      <c r="H180" s="2095"/>
      <c r="I180" s="2096"/>
      <c r="J180" s="2173">
        <v>0</v>
      </c>
      <c r="K180" s="2173"/>
      <c r="L180" s="2173"/>
    </row>
    <row r="181" spans="1:12" ht="15">
      <c r="A181" s="2164"/>
      <c r="B181" s="262" t="s">
        <v>62</v>
      </c>
      <c r="C181" s="1332" t="s">
        <v>889</v>
      </c>
      <c r="D181" s="2115">
        <v>32</v>
      </c>
      <c r="E181" s="2116"/>
      <c r="F181" s="2117"/>
      <c r="G181" s="2094">
        <v>54</v>
      </c>
      <c r="H181" s="2095"/>
      <c r="I181" s="2096"/>
      <c r="J181" s="2173">
        <v>66</v>
      </c>
      <c r="K181" s="2173"/>
      <c r="L181" s="2173"/>
    </row>
    <row r="182" spans="1:12" ht="15">
      <c r="A182" s="2164"/>
      <c r="B182" s="262" t="s">
        <v>63</v>
      </c>
      <c r="C182" s="1332" t="s">
        <v>889</v>
      </c>
      <c r="D182" s="2115">
        <v>12</v>
      </c>
      <c r="E182" s="2116"/>
      <c r="F182" s="2117"/>
      <c r="G182" s="2094">
        <v>58</v>
      </c>
      <c r="H182" s="2095"/>
      <c r="I182" s="2096"/>
      <c r="J182" s="2173">
        <v>77</v>
      </c>
      <c r="K182" s="2173"/>
      <c r="L182" s="2173"/>
    </row>
    <row r="183" spans="1:12" ht="15">
      <c r="A183" s="2164"/>
      <c r="B183" s="262" t="s">
        <v>64</v>
      </c>
      <c r="C183" s="1332" t="s">
        <v>889</v>
      </c>
      <c r="D183" s="2115">
        <v>33</v>
      </c>
      <c r="E183" s="2116"/>
      <c r="F183" s="2117"/>
      <c r="G183" s="2094">
        <v>75</v>
      </c>
      <c r="H183" s="2095"/>
      <c r="I183" s="2096"/>
      <c r="J183" s="2173">
        <v>102</v>
      </c>
      <c r="K183" s="2173"/>
      <c r="L183" s="2173"/>
    </row>
    <row r="184" spans="1:12">
      <c r="A184" s="37"/>
      <c r="B184" s="37"/>
      <c r="C184" s="37"/>
      <c r="D184" s="37"/>
      <c r="E184" s="37"/>
      <c r="F184" s="37"/>
    </row>
    <row r="185" spans="1:12">
      <c r="A185" s="37"/>
      <c r="B185" s="37"/>
      <c r="C185" s="37"/>
      <c r="D185" s="37"/>
      <c r="E185" s="37"/>
      <c r="F185" s="37"/>
    </row>
    <row r="186" spans="1:12">
      <c r="A186" s="37"/>
      <c r="B186" s="37"/>
      <c r="C186" s="37"/>
      <c r="D186" s="37"/>
      <c r="E186" s="37"/>
      <c r="F186" s="37"/>
    </row>
    <row r="187" spans="1:12">
      <c r="A187" s="37"/>
      <c r="B187" s="37"/>
      <c r="C187" s="37"/>
      <c r="D187" s="37"/>
      <c r="E187" s="37"/>
      <c r="F187" s="37"/>
    </row>
    <row r="188" spans="1:12">
      <c r="A188" s="37"/>
      <c r="B188" s="37"/>
      <c r="C188" s="37"/>
      <c r="D188" s="37"/>
      <c r="E188" s="37"/>
      <c r="F188" s="37"/>
    </row>
    <row r="189" spans="1:12">
      <c r="A189" s="37"/>
      <c r="B189" s="37"/>
      <c r="C189" s="37"/>
      <c r="D189" s="37"/>
      <c r="E189" s="37"/>
      <c r="F189" s="37"/>
    </row>
    <row r="190" spans="1:12">
      <c r="A190" s="37"/>
      <c r="B190" s="37"/>
      <c r="C190" s="37"/>
      <c r="D190" s="37"/>
      <c r="E190" s="37"/>
      <c r="F190" s="37"/>
    </row>
    <row r="191" spans="1:12">
      <c r="A191" s="37"/>
      <c r="B191" s="37"/>
      <c r="C191" s="37"/>
      <c r="D191" s="37"/>
      <c r="E191" s="37"/>
      <c r="F191" s="37"/>
    </row>
    <row r="192" spans="1:12">
      <c r="A192" s="37"/>
      <c r="B192" s="37"/>
      <c r="C192" s="37"/>
      <c r="D192" s="37"/>
      <c r="E192" s="37"/>
      <c r="F192" s="37"/>
    </row>
    <row r="193" spans="1:6">
      <c r="A193" s="37"/>
      <c r="B193" s="37"/>
      <c r="C193" s="37"/>
      <c r="D193" s="37"/>
      <c r="E193" s="37"/>
      <c r="F193" s="37"/>
    </row>
    <row r="194" spans="1:6">
      <c r="A194" s="37"/>
      <c r="B194" s="37"/>
      <c r="C194" s="37"/>
      <c r="D194" s="37"/>
      <c r="E194" s="37"/>
      <c r="F194" s="37"/>
    </row>
    <row r="195" spans="1:6">
      <c r="A195" s="37"/>
      <c r="B195" s="37"/>
      <c r="C195" s="37"/>
      <c r="D195" s="37"/>
      <c r="E195" s="37"/>
      <c r="F195" s="37"/>
    </row>
    <row r="196" spans="1:6">
      <c r="A196" s="37"/>
      <c r="B196" s="37"/>
      <c r="C196" s="37"/>
      <c r="D196" s="37"/>
      <c r="E196" s="37"/>
      <c r="F196" s="37"/>
    </row>
    <row r="197" spans="1:6">
      <c r="A197" s="37"/>
      <c r="B197" s="37"/>
      <c r="C197" s="37"/>
      <c r="D197" s="37"/>
      <c r="E197" s="37"/>
      <c r="F197" s="37"/>
    </row>
    <row r="198" spans="1:6">
      <c r="A198" s="37"/>
      <c r="B198" s="37"/>
      <c r="C198" s="37"/>
      <c r="D198" s="37"/>
      <c r="E198" s="37"/>
      <c r="F198" s="37"/>
    </row>
    <row r="199" spans="1:6">
      <c r="A199" s="37"/>
      <c r="B199" s="37"/>
      <c r="C199" s="37"/>
      <c r="D199" s="37"/>
      <c r="E199" s="37"/>
      <c r="F199" s="37"/>
    </row>
  </sheetData>
  <customSheetViews>
    <customSheetView guid="{C9F8E0A7-7ADA-4A9A-A8B3-50B5B131F672}" showPageBreaks="1" printArea="1" view="pageBreakPreview" topLeftCell="A49">
      <selection activeCell="M13" sqref="M13"/>
      <rowBreaks count="3" manualBreakCount="3">
        <brk id="47" max="8" man="1"/>
        <brk id="90" max="8" man="1"/>
        <brk id="148" max="8" man="1"/>
      </rowBreaks>
      <pageMargins left="0.35433070866141736" right="0.15748031496062992" top="0.35433070866141736" bottom="0.31496062992125984" header="0.27559055118110237" footer="0.39370078740157483"/>
      <pageSetup paperSize="9" scale="83" fitToHeight="3" orientation="portrait" r:id="rId1"/>
      <headerFooter alignWithMargins="0"/>
    </customSheetView>
  </customSheetViews>
  <mergeCells count="490">
    <mergeCell ref="A177:A183"/>
    <mergeCell ref="C177:C178"/>
    <mergeCell ref="A168:A169"/>
    <mergeCell ref="A135:A141"/>
    <mergeCell ref="C135:C136"/>
    <mergeCell ref="D142:F142"/>
    <mergeCell ref="A142:A148"/>
    <mergeCell ref="C142:C143"/>
    <mergeCell ref="D143:F143"/>
    <mergeCell ref="D183:F183"/>
    <mergeCell ref="D181:F181"/>
    <mergeCell ref="D182:F182"/>
    <mergeCell ref="D147:F147"/>
    <mergeCell ref="D148:F148"/>
    <mergeCell ref="D168:F168"/>
    <mergeCell ref="A159:A160"/>
    <mergeCell ref="A170:A176"/>
    <mergeCell ref="C171:C172"/>
    <mergeCell ref="A166:A167"/>
    <mergeCell ref="A149:A158"/>
    <mergeCell ref="A161:A165"/>
    <mergeCell ref="C161:C162"/>
    <mergeCell ref="E175:F175"/>
    <mergeCell ref="E176:F176"/>
    <mergeCell ref="H175:I175"/>
    <mergeCell ref="K175:L175"/>
    <mergeCell ref="H176:I176"/>
    <mergeCell ref="K176:L176"/>
    <mergeCell ref="H173:I173"/>
    <mergeCell ref="K173:L173"/>
    <mergeCell ref="H174:I174"/>
    <mergeCell ref="K174:L174"/>
    <mergeCell ref="G170:I170"/>
    <mergeCell ref="J170:L170"/>
    <mergeCell ref="G171:G172"/>
    <mergeCell ref="H171:I172"/>
    <mergeCell ref="J171:J172"/>
    <mergeCell ref="K171:L172"/>
    <mergeCell ref="G180:I180"/>
    <mergeCell ref="G183:I183"/>
    <mergeCell ref="J183:L183"/>
    <mergeCell ref="J180:L180"/>
    <mergeCell ref="G181:I181"/>
    <mergeCell ref="J181:L181"/>
    <mergeCell ref="G182:I182"/>
    <mergeCell ref="J182:L182"/>
    <mergeCell ref="G177:I178"/>
    <mergeCell ref="J177:L178"/>
    <mergeCell ref="G179:I179"/>
    <mergeCell ref="J179:L179"/>
    <mergeCell ref="K169:L169"/>
    <mergeCell ref="K167:L167"/>
    <mergeCell ref="G161:I162"/>
    <mergeCell ref="J161:L162"/>
    <mergeCell ref="H163:I163"/>
    <mergeCell ref="K163:L163"/>
    <mergeCell ref="H164:I164"/>
    <mergeCell ref="K164:L164"/>
    <mergeCell ref="J159:L159"/>
    <mergeCell ref="H160:I160"/>
    <mergeCell ref="K160:L160"/>
    <mergeCell ref="G168:I168"/>
    <mergeCell ref="J168:L168"/>
    <mergeCell ref="H165:I165"/>
    <mergeCell ref="K165:L165"/>
    <mergeCell ref="J166:L166"/>
    <mergeCell ref="H167:I167"/>
    <mergeCell ref="H169:I169"/>
    <mergeCell ref="G166:I166"/>
    <mergeCell ref="G159:I159"/>
    <mergeCell ref="A82:A92"/>
    <mergeCell ref="C83:C84"/>
    <mergeCell ref="G96:I96"/>
    <mergeCell ref="J96:L96"/>
    <mergeCell ref="D92:F92"/>
    <mergeCell ref="D94:F94"/>
    <mergeCell ref="H83:I84"/>
    <mergeCell ref="D95:F95"/>
    <mergeCell ref="A93:A134"/>
    <mergeCell ref="C93:C94"/>
    <mergeCell ref="J131:L131"/>
    <mergeCell ref="G87:I87"/>
    <mergeCell ref="J87:L87"/>
    <mergeCell ref="G88:I88"/>
    <mergeCell ref="J88:L88"/>
    <mergeCell ref="G93:I94"/>
    <mergeCell ref="G102:I102"/>
    <mergeCell ref="J102:L102"/>
    <mergeCell ref="G103:I103"/>
    <mergeCell ref="J103:L103"/>
    <mergeCell ref="G104:I104"/>
    <mergeCell ref="J128:L128"/>
    <mergeCell ref="G124:I124"/>
    <mergeCell ref="J124:L124"/>
    <mergeCell ref="A71:A81"/>
    <mergeCell ref="C72:C73"/>
    <mergeCell ref="D71:F71"/>
    <mergeCell ref="E72:F73"/>
    <mergeCell ref="D72:D73"/>
    <mergeCell ref="D75:F75"/>
    <mergeCell ref="D77:F77"/>
    <mergeCell ref="D78:F78"/>
    <mergeCell ref="A60:A70"/>
    <mergeCell ref="D60:F60"/>
    <mergeCell ref="D74:F74"/>
    <mergeCell ref="D80:F80"/>
    <mergeCell ref="D76:F76"/>
    <mergeCell ref="C61:C62"/>
    <mergeCell ref="D79:F79"/>
    <mergeCell ref="K26:L26"/>
    <mergeCell ref="H28:I28"/>
    <mergeCell ref="K15:L15"/>
    <mergeCell ref="K11:L11"/>
    <mergeCell ref="K13:L13"/>
    <mergeCell ref="K14:L14"/>
    <mergeCell ref="K18:L18"/>
    <mergeCell ref="H12:I12"/>
    <mergeCell ref="A49:A59"/>
    <mergeCell ref="H49:I49"/>
    <mergeCell ref="K49:L49"/>
    <mergeCell ref="E44:F44"/>
    <mergeCell ref="C50:C51"/>
    <mergeCell ref="J47:L47"/>
    <mergeCell ref="J43:L43"/>
    <mergeCell ref="K44:L44"/>
    <mergeCell ref="J45:L45"/>
    <mergeCell ref="J48:L48"/>
    <mergeCell ref="H46:I46"/>
    <mergeCell ref="K46:L46"/>
    <mergeCell ref="G50:G51"/>
    <mergeCell ref="A37:A42"/>
    <mergeCell ref="C37:C38"/>
    <mergeCell ref="D43:F43"/>
    <mergeCell ref="D47:F47"/>
    <mergeCell ref="D48:F48"/>
    <mergeCell ref="K40:L40"/>
    <mergeCell ref="A43:A48"/>
    <mergeCell ref="K42:L42"/>
    <mergeCell ref="K39:L39"/>
    <mergeCell ref="E41:F41"/>
    <mergeCell ref="E42:F42"/>
    <mergeCell ref="H39:I39"/>
    <mergeCell ref="A1:L1"/>
    <mergeCell ref="G2:I2"/>
    <mergeCell ref="J2:L2"/>
    <mergeCell ref="G3:I3"/>
    <mergeCell ref="J3:L3"/>
    <mergeCell ref="K50:K51"/>
    <mergeCell ref="L50:L51"/>
    <mergeCell ref="A23:A36"/>
    <mergeCell ref="C23:C24"/>
    <mergeCell ref="G23:I24"/>
    <mergeCell ref="A4:A22"/>
    <mergeCell ref="H6:I6"/>
    <mergeCell ref="K6:L6"/>
    <mergeCell ref="K9:L9"/>
    <mergeCell ref="H10:I10"/>
    <mergeCell ref="C4:C5"/>
    <mergeCell ref="K29:L29"/>
    <mergeCell ref="H25:I25"/>
    <mergeCell ref="K25:L25"/>
    <mergeCell ref="J23:L24"/>
    <mergeCell ref="G4:I5"/>
    <mergeCell ref="J4:L5"/>
    <mergeCell ref="H30:I30"/>
    <mergeCell ref="K30:L30"/>
    <mergeCell ref="G146:I146"/>
    <mergeCell ref="J146:L146"/>
    <mergeCell ref="K140:L140"/>
    <mergeCell ref="J147:L147"/>
    <mergeCell ref="G148:I148"/>
    <mergeCell ref="J148:L148"/>
    <mergeCell ref="H135:I136"/>
    <mergeCell ref="J135:J136"/>
    <mergeCell ref="J113:L113"/>
    <mergeCell ref="J114:L114"/>
    <mergeCell ref="G131:I131"/>
    <mergeCell ref="J123:L123"/>
    <mergeCell ref="J134:L134"/>
    <mergeCell ref="J125:L125"/>
    <mergeCell ref="J126:L126"/>
    <mergeCell ref="J118:L118"/>
    <mergeCell ref="G117:I117"/>
    <mergeCell ref="G118:I118"/>
    <mergeCell ref="G115:I115"/>
    <mergeCell ref="G116:I116"/>
    <mergeCell ref="G113:I113"/>
    <mergeCell ref="G114:I114"/>
    <mergeCell ref="G123:I123"/>
    <mergeCell ref="J120:L120"/>
    <mergeCell ref="J121:L121"/>
    <mergeCell ref="J122:L122"/>
    <mergeCell ref="G122:I122"/>
    <mergeCell ref="G130:I130"/>
    <mergeCell ref="H139:I139"/>
    <mergeCell ref="K139:L139"/>
    <mergeCell ref="H137:I137"/>
    <mergeCell ref="J145:L145"/>
    <mergeCell ref="G142:I143"/>
    <mergeCell ref="J142:L143"/>
    <mergeCell ref="G144:I144"/>
    <mergeCell ref="J144:L144"/>
    <mergeCell ref="H141:I141"/>
    <mergeCell ref="K141:L141"/>
    <mergeCell ref="G145:I145"/>
    <mergeCell ref="K135:L136"/>
    <mergeCell ref="G129:I129"/>
    <mergeCell ref="G135:G136"/>
    <mergeCell ref="J127:L127"/>
    <mergeCell ref="J133:L133"/>
    <mergeCell ref="K137:L137"/>
    <mergeCell ref="H138:I138"/>
    <mergeCell ref="K138:L138"/>
    <mergeCell ref="G133:I133"/>
    <mergeCell ref="K158:L158"/>
    <mergeCell ref="H155:I155"/>
    <mergeCell ref="K155:L155"/>
    <mergeCell ref="H156:I156"/>
    <mergeCell ref="K156:L156"/>
    <mergeCell ref="H157:I157"/>
    <mergeCell ref="K157:L157"/>
    <mergeCell ref="H149:I149"/>
    <mergeCell ref="K149:L149"/>
    <mergeCell ref="K152:L152"/>
    <mergeCell ref="H153:I153"/>
    <mergeCell ref="K153:L153"/>
    <mergeCell ref="H154:I154"/>
    <mergeCell ref="K154:L154"/>
    <mergeCell ref="H158:I158"/>
    <mergeCell ref="H152:I152"/>
    <mergeCell ref="H150:I151"/>
    <mergeCell ref="J150:J151"/>
    <mergeCell ref="K150:L151"/>
    <mergeCell ref="J117:L117"/>
    <mergeCell ref="G132:I132"/>
    <mergeCell ref="J132:L132"/>
    <mergeCell ref="H33:I33"/>
    <mergeCell ref="J107:L107"/>
    <mergeCell ref="G110:I110"/>
    <mergeCell ref="J110:L110"/>
    <mergeCell ref="G107:I107"/>
    <mergeCell ref="J92:L92"/>
    <mergeCell ref="J98:L98"/>
    <mergeCell ref="G100:I100"/>
    <mergeCell ref="J100:L100"/>
    <mergeCell ref="G101:I101"/>
    <mergeCell ref="J101:L101"/>
    <mergeCell ref="G98:I98"/>
    <mergeCell ref="J93:L94"/>
    <mergeCell ref="G106:I106"/>
    <mergeCell ref="J106:L106"/>
    <mergeCell ref="G76:I76"/>
    <mergeCell ref="J129:L129"/>
    <mergeCell ref="J61:J62"/>
    <mergeCell ref="J130:L130"/>
    <mergeCell ref="G127:I127"/>
    <mergeCell ref="J108:L108"/>
    <mergeCell ref="D130:F130"/>
    <mergeCell ref="D120:F120"/>
    <mergeCell ref="D121:F121"/>
    <mergeCell ref="D122:F122"/>
    <mergeCell ref="D123:F123"/>
    <mergeCell ref="D124:F124"/>
    <mergeCell ref="D131:F131"/>
    <mergeCell ref="G119:I119"/>
    <mergeCell ref="G120:I120"/>
    <mergeCell ref="G121:I121"/>
    <mergeCell ref="G128:I128"/>
    <mergeCell ref="G125:I125"/>
    <mergeCell ref="G126:I126"/>
    <mergeCell ref="D2:F2"/>
    <mergeCell ref="D3:F3"/>
    <mergeCell ref="D4:F5"/>
    <mergeCell ref="D23:F24"/>
    <mergeCell ref="D114:F114"/>
    <mergeCell ref="D111:F111"/>
    <mergeCell ref="D115:F115"/>
    <mergeCell ref="D116:F116"/>
    <mergeCell ref="D117:F117"/>
    <mergeCell ref="E37:F38"/>
    <mergeCell ref="D37:D38"/>
    <mergeCell ref="E46:F46"/>
    <mergeCell ref="D45:F45"/>
    <mergeCell ref="D113:F113"/>
    <mergeCell ref="D110:F110"/>
    <mergeCell ref="D98:F98"/>
    <mergeCell ref="E6:F6"/>
    <mergeCell ref="E7:F7"/>
    <mergeCell ref="E8:F8"/>
    <mergeCell ref="E9:F9"/>
    <mergeCell ref="E10:F10"/>
    <mergeCell ref="E11:F11"/>
    <mergeCell ref="E12:F12"/>
    <mergeCell ref="D20:F20"/>
    <mergeCell ref="D103:F103"/>
    <mergeCell ref="D96:F96"/>
    <mergeCell ref="G95:I95"/>
    <mergeCell ref="G147:I147"/>
    <mergeCell ref="G134:I134"/>
    <mergeCell ref="G150:G151"/>
    <mergeCell ref="H140:I140"/>
    <mergeCell ref="E139:F139"/>
    <mergeCell ref="E140:F140"/>
    <mergeCell ref="E141:F141"/>
    <mergeCell ref="E138:F138"/>
    <mergeCell ref="D144:F144"/>
    <mergeCell ref="D134:F134"/>
    <mergeCell ref="D135:D136"/>
    <mergeCell ref="E137:F137"/>
    <mergeCell ref="E135:F136"/>
    <mergeCell ref="D118:F118"/>
    <mergeCell ref="D125:F125"/>
    <mergeCell ref="D126:F126"/>
    <mergeCell ref="D127:F127"/>
    <mergeCell ref="D128:F128"/>
    <mergeCell ref="D129:F129"/>
    <mergeCell ref="D132:F132"/>
    <mergeCell ref="D133:F133"/>
    <mergeCell ref="D180:F180"/>
    <mergeCell ref="D177:F178"/>
    <mergeCell ref="E173:F173"/>
    <mergeCell ref="E174:F174"/>
    <mergeCell ref="D171:D172"/>
    <mergeCell ref="D161:F161"/>
    <mergeCell ref="D162:F162"/>
    <mergeCell ref="D166:F166"/>
    <mergeCell ref="D145:F145"/>
    <mergeCell ref="D146:F146"/>
    <mergeCell ref="E171:F172"/>
    <mergeCell ref="D170:F170"/>
    <mergeCell ref="D179:F179"/>
    <mergeCell ref="G109:I109"/>
    <mergeCell ref="D112:F112"/>
    <mergeCell ref="D105:F105"/>
    <mergeCell ref="D109:F109"/>
    <mergeCell ref="J109:L109"/>
    <mergeCell ref="D107:F107"/>
    <mergeCell ref="D108:F108"/>
    <mergeCell ref="J105:L105"/>
    <mergeCell ref="D106:F106"/>
    <mergeCell ref="G105:I105"/>
    <mergeCell ref="G111:I111"/>
    <mergeCell ref="G108:I108"/>
    <mergeCell ref="J111:L111"/>
    <mergeCell ref="J112:L112"/>
    <mergeCell ref="G112:I112"/>
    <mergeCell ref="J119:L119"/>
    <mergeCell ref="E39:F39"/>
    <mergeCell ref="E40:F40"/>
    <mergeCell ref="J64:L64"/>
    <mergeCell ref="G63:I63"/>
    <mergeCell ref="D100:F100"/>
    <mergeCell ref="D97:F97"/>
    <mergeCell ref="D101:F101"/>
    <mergeCell ref="J82:L82"/>
    <mergeCell ref="J99:L99"/>
    <mergeCell ref="J85:L85"/>
    <mergeCell ref="G70:I70"/>
    <mergeCell ref="D85:F85"/>
    <mergeCell ref="G83:G84"/>
    <mergeCell ref="G92:I92"/>
    <mergeCell ref="D82:F82"/>
    <mergeCell ref="G85:I85"/>
    <mergeCell ref="G82:I82"/>
    <mergeCell ref="H41:I41"/>
    <mergeCell ref="K41:L41"/>
    <mergeCell ref="H42:I42"/>
    <mergeCell ref="D119:F119"/>
    <mergeCell ref="J115:L115"/>
    <mergeCell ref="J116:L116"/>
    <mergeCell ref="G97:I97"/>
    <mergeCell ref="D104:F104"/>
    <mergeCell ref="J80:L80"/>
    <mergeCell ref="J81:L81"/>
    <mergeCell ref="E83:F84"/>
    <mergeCell ref="D83:D84"/>
    <mergeCell ref="D81:F81"/>
    <mergeCell ref="D91:F91"/>
    <mergeCell ref="D89:F89"/>
    <mergeCell ref="D90:F90"/>
    <mergeCell ref="G89:I89"/>
    <mergeCell ref="G90:I90"/>
    <mergeCell ref="G86:I86"/>
    <mergeCell ref="D93:F93"/>
    <mergeCell ref="G99:I99"/>
    <mergeCell ref="D87:F87"/>
    <mergeCell ref="D86:F86"/>
    <mergeCell ref="D88:F88"/>
    <mergeCell ref="J97:L97"/>
    <mergeCell ref="D99:F99"/>
    <mergeCell ref="J104:L104"/>
    <mergeCell ref="J95:L95"/>
    <mergeCell ref="D102:F102"/>
    <mergeCell ref="G80:I80"/>
    <mergeCell ref="G91:I91"/>
    <mergeCell ref="J86:L86"/>
    <mergeCell ref="J91:L91"/>
    <mergeCell ref="J89:L89"/>
    <mergeCell ref="J90:L90"/>
    <mergeCell ref="J83:J84"/>
    <mergeCell ref="K83:L84"/>
    <mergeCell ref="G64:I64"/>
    <mergeCell ref="J67:L67"/>
    <mergeCell ref="J65:L65"/>
    <mergeCell ref="G66:I66"/>
    <mergeCell ref="G77:I77"/>
    <mergeCell ref="G71:I71"/>
    <mergeCell ref="J71:L71"/>
    <mergeCell ref="J78:L78"/>
    <mergeCell ref="J79:L79"/>
    <mergeCell ref="G78:I78"/>
    <mergeCell ref="G81:I81"/>
    <mergeCell ref="G65:I65"/>
    <mergeCell ref="G75:I75"/>
    <mergeCell ref="J70:L70"/>
    <mergeCell ref="J74:L74"/>
    <mergeCell ref="G72:G73"/>
    <mergeCell ref="H72:I73"/>
    <mergeCell ref="K27:L27"/>
    <mergeCell ref="K28:L28"/>
    <mergeCell ref="G68:I68"/>
    <mergeCell ref="J68:L68"/>
    <mergeCell ref="G67:I67"/>
    <mergeCell ref="G43:I43"/>
    <mergeCell ref="H44:I44"/>
    <mergeCell ref="G45:I45"/>
    <mergeCell ref="J63:L63"/>
    <mergeCell ref="K61:L62"/>
    <mergeCell ref="G47:I47"/>
    <mergeCell ref="G60:I60"/>
    <mergeCell ref="G61:G62"/>
    <mergeCell ref="H27:I27"/>
    <mergeCell ref="J60:L60"/>
    <mergeCell ref="G48:I48"/>
    <mergeCell ref="I50:I51"/>
    <mergeCell ref="H61:I62"/>
    <mergeCell ref="H50:H51"/>
    <mergeCell ref="J66:L66"/>
    <mergeCell ref="J50:J51"/>
    <mergeCell ref="H40:I40"/>
    <mergeCell ref="G37:G38"/>
    <mergeCell ref="H29:I29"/>
    <mergeCell ref="K33:L33"/>
    <mergeCell ref="H34:I34"/>
    <mergeCell ref="K37:L38"/>
    <mergeCell ref="K21:L21"/>
    <mergeCell ref="G79:I79"/>
    <mergeCell ref="J72:J73"/>
    <mergeCell ref="G69:I69"/>
    <mergeCell ref="J69:L69"/>
    <mergeCell ref="H35:I35"/>
    <mergeCell ref="H37:I38"/>
    <mergeCell ref="K31:L31"/>
    <mergeCell ref="H32:I32"/>
    <mergeCell ref="K32:L32"/>
    <mergeCell ref="H31:I31"/>
    <mergeCell ref="K35:L35"/>
    <mergeCell ref="H36:I36"/>
    <mergeCell ref="K36:L36"/>
    <mergeCell ref="J37:J38"/>
    <mergeCell ref="K34:L34"/>
    <mergeCell ref="J76:L76"/>
    <mergeCell ref="J75:L75"/>
    <mergeCell ref="J77:L77"/>
    <mergeCell ref="K72:L73"/>
    <mergeCell ref="G74:I74"/>
    <mergeCell ref="H22:I22"/>
    <mergeCell ref="K22:L22"/>
    <mergeCell ref="H26:I26"/>
    <mergeCell ref="H7:I7"/>
    <mergeCell ref="H11:I11"/>
    <mergeCell ref="H13:I13"/>
    <mergeCell ref="H14:I14"/>
    <mergeCell ref="H18:I18"/>
    <mergeCell ref="G20:I20"/>
    <mergeCell ref="G19:I19"/>
    <mergeCell ref="K7:L7"/>
    <mergeCell ref="H8:I8"/>
    <mergeCell ref="K8:L8"/>
    <mergeCell ref="H9:I9"/>
    <mergeCell ref="K10:L10"/>
    <mergeCell ref="K12:L12"/>
    <mergeCell ref="J20:L20"/>
    <mergeCell ref="H15:I15"/>
    <mergeCell ref="H16:I16"/>
    <mergeCell ref="K16:L16"/>
    <mergeCell ref="H17:I17"/>
    <mergeCell ref="K17:L17"/>
    <mergeCell ref="J19:L19"/>
    <mergeCell ref="H21:I21"/>
  </mergeCells>
  <pageMargins left="0.74803149606299213" right="0.15748031496062992" top="0.55118110236220474" bottom="0.31496062992125984" header="0.27559055118110237" footer="0.39370078740157483"/>
  <pageSetup paperSize="9" scale="75" fitToHeight="7" orientation="portrait" r:id="rId2"/>
  <headerFooter alignWithMargins="0"/>
  <rowBreaks count="1" manualBreakCount="1">
    <brk id="1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Z56"/>
  <sheetViews>
    <sheetView view="pageBreakPreview" topLeftCell="A10" zoomScale="70" zoomScaleNormal="75" zoomScaleSheetLayoutView="70" workbookViewId="0">
      <selection activeCell="G30" sqref="G30"/>
    </sheetView>
  </sheetViews>
  <sheetFormatPr defaultRowHeight="12.75" outlineLevelCol="1"/>
  <cols>
    <col min="1" max="1" width="13.140625" style="1166" customWidth="1"/>
    <col min="2" max="2" width="14" style="1166" customWidth="1"/>
    <col min="3" max="3" width="15.85546875" style="1166" customWidth="1"/>
    <col min="4" max="4" width="11" style="1166" customWidth="1"/>
    <col min="5" max="5" width="13.42578125" style="1166" hidden="1" customWidth="1" outlineLevel="1"/>
    <col min="6" max="6" width="21" style="1166" customWidth="1" collapsed="1"/>
    <col min="7" max="7" width="13.140625" style="1166" customWidth="1"/>
    <col min="8" max="8" width="21.28515625" style="1166" hidden="1" customWidth="1" outlineLevel="1"/>
    <col min="9" max="9" width="14.140625" style="1166" customWidth="1" collapsed="1"/>
    <col min="10" max="10" width="15.85546875" style="1166" customWidth="1"/>
    <col min="11" max="11" width="14.42578125" style="1166" customWidth="1"/>
    <col min="12" max="12" width="16" style="1166" customWidth="1"/>
    <col min="13" max="13" width="13.42578125" style="1166" customWidth="1"/>
    <col min="14" max="14" width="11.5703125" style="1166" customWidth="1"/>
    <col min="15" max="15" width="12.7109375" style="1166" customWidth="1"/>
    <col min="16" max="16" width="13.140625" style="1166" customWidth="1"/>
    <col min="17" max="17" width="11" style="1166" customWidth="1"/>
    <col min="18" max="18" width="12.7109375" style="1166" customWidth="1"/>
    <col min="19" max="19" width="12.140625" style="1166" customWidth="1"/>
    <col min="20" max="20" width="19" style="1166" hidden="1" customWidth="1" outlineLevel="1"/>
    <col min="21" max="21" width="25.28515625" style="1166" hidden="1" customWidth="1" outlineLevel="1"/>
    <col min="22" max="22" width="26.85546875" style="1166" hidden="1" customWidth="1" outlineLevel="1"/>
    <col min="23" max="23" width="2.5703125" style="1166" customWidth="1" collapsed="1"/>
    <col min="24" max="24" width="12.7109375" style="1166" customWidth="1"/>
    <col min="25" max="25" width="21.140625" style="1166" customWidth="1"/>
    <col min="26" max="27" width="8.140625" style="1166" customWidth="1"/>
    <col min="28" max="28" width="11.5703125" style="1166" customWidth="1"/>
    <col min="29" max="29" width="24.42578125" style="1166" hidden="1" customWidth="1" outlineLevel="1"/>
    <col min="30" max="30" width="13.85546875" style="1166" customWidth="1" collapsed="1"/>
    <col min="31" max="31" width="12.28515625" style="1166" customWidth="1"/>
    <col min="32" max="32" width="11.5703125" style="1166" customWidth="1"/>
    <col min="33" max="33" width="11.140625" style="1166" customWidth="1"/>
    <col min="34" max="34" width="18" style="1166" hidden="1" customWidth="1" outlineLevel="1"/>
    <col min="35" max="35" width="17" style="1166" customWidth="1" collapsed="1"/>
    <col min="36" max="36" width="10.7109375" style="1166" customWidth="1"/>
    <col min="37" max="37" width="19.42578125" style="1166" customWidth="1"/>
    <col min="38" max="38" width="14.42578125" style="1166" customWidth="1"/>
    <col min="39" max="39" width="15.7109375" style="1166" customWidth="1"/>
    <col min="40" max="40" width="21.7109375" style="1166" hidden="1" customWidth="1" outlineLevel="1"/>
    <col min="41" max="41" width="16.5703125" style="1166" hidden="1" customWidth="1" outlineLevel="1"/>
    <col min="42" max="42" width="9.140625" style="1166" customWidth="1" collapsed="1"/>
    <col min="43" max="43" width="9.140625" style="1166" customWidth="1"/>
    <col min="44" max="44" width="16.85546875" style="1166" customWidth="1"/>
    <col min="45" max="45" width="16.5703125" style="1166" customWidth="1"/>
    <col min="46" max="16384" width="9.140625" style="1166"/>
  </cols>
  <sheetData>
    <row r="1" spans="1:44" s="1156" customFormat="1" ht="16.5" customHeight="1">
      <c r="A1" s="1153"/>
      <c r="B1" s="1153"/>
      <c r="C1" s="1153"/>
      <c r="D1" s="1153"/>
      <c r="E1" s="1153"/>
      <c r="F1" s="1153"/>
      <c r="G1" s="1153"/>
      <c r="H1" s="1153"/>
      <c r="I1" s="1153"/>
      <c r="J1" s="1154"/>
      <c r="K1" s="1153"/>
      <c r="L1" s="1153"/>
      <c r="M1" s="1153"/>
      <c r="N1" s="1153"/>
      <c r="O1" s="1153"/>
      <c r="P1" s="1153"/>
      <c r="Q1" s="1153"/>
      <c r="R1" s="1153"/>
      <c r="S1" s="1153"/>
      <c r="T1" s="1153"/>
      <c r="U1" s="1153"/>
      <c r="V1" s="1153"/>
      <c r="W1" s="1153"/>
      <c r="X1" s="1153"/>
      <c r="Y1" s="1153"/>
      <c r="Z1" s="1153"/>
      <c r="AA1" s="1153"/>
      <c r="AB1" s="1153"/>
      <c r="AC1" s="1153"/>
      <c r="AD1" s="1153"/>
      <c r="AE1" s="1153"/>
      <c r="AF1" s="1153"/>
      <c r="AG1" s="1153"/>
      <c r="AH1" s="1153"/>
      <c r="AI1" s="1155"/>
      <c r="AJ1" s="1153"/>
      <c r="AK1" s="1153"/>
      <c r="AL1" s="1153"/>
      <c r="AM1" s="1153"/>
      <c r="AN1" s="1153"/>
      <c r="AO1" s="1153"/>
      <c r="AP1" s="1153"/>
      <c r="AQ1" s="1153"/>
      <c r="AR1" s="1153"/>
    </row>
    <row r="2" spans="1:44" s="1156" customFormat="1" ht="16.5">
      <c r="A2" s="1153"/>
      <c r="B2" s="1153"/>
      <c r="C2" s="1153"/>
      <c r="D2" s="1153"/>
      <c r="E2" s="1153"/>
      <c r="F2" s="1153"/>
      <c r="G2" s="1153"/>
      <c r="H2" s="1153"/>
      <c r="I2" s="1153"/>
      <c r="J2" s="1153"/>
      <c r="K2" s="1153"/>
      <c r="L2" s="1153"/>
      <c r="M2" s="1157"/>
      <c r="N2" s="1157"/>
      <c r="O2" s="1158"/>
      <c r="P2" s="1159" t="s">
        <v>2106</v>
      </c>
      <c r="Q2" s="1160"/>
      <c r="R2" s="1153"/>
      <c r="S2" s="1153"/>
      <c r="T2" s="1153"/>
      <c r="U2" s="1153"/>
      <c r="V2" s="1153"/>
      <c r="W2" s="1153"/>
      <c r="X2" s="1153"/>
      <c r="Y2" s="1153"/>
      <c r="Z2" s="1153"/>
      <c r="AA2" s="1153"/>
      <c r="AB2" s="1153"/>
      <c r="AC2" s="1153"/>
      <c r="AD2" s="1153"/>
      <c r="AE2" s="1153"/>
      <c r="AF2" s="1153"/>
      <c r="AG2" s="1153"/>
      <c r="AH2" s="1153"/>
      <c r="AI2" s="1153"/>
      <c r="AJ2" s="1153"/>
      <c r="AK2" s="1153"/>
      <c r="AL2" s="1153"/>
      <c r="AM2" s="1161"/>
      <c r="AN2" s="1161"/>
      <c r="AO2" s="1162"/>
      <c r="AP2" s="1163"/>
      <c r="AQ2" s="1164"/>
      <c r="AR2" s="1153"/>
    </row>
    <row r="3" spans="1:44" ht="9" customHeight="1">
      <c r="A3" s="1165"/>
      <c r="B3" s="1165"/>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c r="AP3" s="1165"/>
      <c r="AQ3" s="1165"/>
      <c r="AR3" s="1165"/>
    </row>
    <row r="4" spans="1:44" ht="18.75">
      <c r="A4" s="2197" t="s">
        <v>156</v>
      </c>
      <c r="B4" s="2197"/>
      <c r="C4" s="2197"/>
      <c r="D4" s="2197"/>
      <c r="E4" s="2197"/>
      <c r="F4" s="2197"/>
      <c r="G4" s="2197"/>
      <c r="H4" s="2197"/>
      <c r="I4" s="2197"/>
      <c r="J4" s="2197"/>
      <c r="K4" s="2197"/>
      <c r="L4" s="2197"/>
      <c r="M4" s="2197"/>
      <c r="N4" s="2197"/>
      <c r="O4" s="2197"/>
      <c r="P4" s="2197"/>
      <c r="Q4" s="2197"/>
      <c r="R4" s="2197"/>
      <c r="S4" s="2197"/>
      <c r="T4" s="1167"/>
      <c r="U4" s="1167"/>
      <c r="V4" s="1167"/>
      <c r="W4" s="1167"/>
      <c r="X4" s="1167"/>
      <c r="Y4" s="1167"/>
      <c r="Z4" s="1167"/>
      <c r="AA4" s="1167"/>
      <c r="AB4" s="1168"/>
      <c r="AC4" s="1168"/>
      <c r="AD4" s="1168"/>
      <c r="AE4" s="1168"/>
      <c r="AF4" s="1168"/>
      <c r="AG4" s="1165"/>
      <c r="AH4" s="1165"/>
      <c r="AI4" s="1165"/>
      <c r="AJ4" s="1165"/>
      <c r="AK4" s="1165"/>
      <c r="AL4" s="1165"/>
      <c r="AM4" s="1165"/>
      <c r="AN4" s="1165"/>
      <c r="AO4" s="1165"/>
      <c r="AP4" s="1165"/>
      <c r="AQ4" s="1165"/>
      <c r="AR4" s="1165"/>
    </row>
    <row r="5" spans="1:44" ht="15.75" thickBot="1">
      <c r="A5" s="1169" t="s">
        <v>949</v>
      </c>
      <c r="B5" s="1170"/>
      <c r="C5" s="1170"/>
      <c r="D5" s="1170"/>
      <c r="E5" s="1170"/>
      <c r="F5" s="1170"/>
      <c r="G5" s="1170"/>
      <c r="H5" s="1170"/>
      <c r="I5" s="1170"/>
      <c r="J5" s="1170"/>
      <c r="K5" s="1170"/>
      <c r="L5" s="1170"/>
      <c r="M5" s="1170"/>
      <c r="N5" s="1170"/>
      <c r="O5" s="1170"/>
      <c r="P5" s="1171"/>
      <c r="Q5" s="1171"/>
      <c r="R5" s="1171"/>
      <c r="S5" s="1171"/>
      <c r="T5" s="1170"/>
      <c r="U5" s="1170"/>
      <c r="V5" s="1172"/>
      <c r="W5" s="1172"/>
      <c r="X5" s="2198" t="s">
        <v>2107</v>
      </c>
      <c r="Y5" s="2198"/>
      <c r="Z5" s="2198"/>
      <c r="AA5" s="2198"/>
      <c r="AB5" s="1173"/>
      <c r="AC5" s="1170"/>
      <c r="AD5" s="1170"/>
      <c r="AE5" s="1170"/>
      <c r="AF5" s="1170"/>
      <c r="AG5" s="1174"/>
      <c r="AH5" s="1174"/>
      <c r="AI5" s="1174"/>
      <c r="AJ5" s="1174"/>
      <c r="AK5" s="1367"/>
      <c r="AL5" s="1367"/>
      <c r="AM5" s="1367"/>
      <c r="AN5" s="1174"/>
      <c r="AO5" s="1174"/>
      <c r="AP5" s="1174"/>
      <c r="AQ5" s="1165"/>
      <c r="AR5" s="1165"/>
    </row>
    <row r="6" spans="1:44" ht="23.25" customHeight="1" thickBot="1">
      <c r="A6" s="2180" t="s">
        <v>950</v>
      </c>
      <c r="B6" s="2180" t="s">
        <v>776</v>
      </c>
      <c r="C6" s="2180" t="s">
        <v>777</v>
      </c>
      <c r="D6" s="2180" t="s">
        <v>152</v>
      </c>
      <c r="E6" s="2180"/>
      <c r="F6" s="2180"/>
      <c r="G6" s="2180"/>
      <c r="H6" s="2180"/>
      <c r="I6" s="2180"/>
      <c r="J6" s="2180"/>
      <c r="K6" s="2180"/>
      <c r="L6" s="2180" t="s">
        <v>2108</v>
      </c>
      <c r="M6" s="2180"/>
      <c r="N6" s="2180"/>
      <c r="O6" s="2180" t="s">
        <v>2109</v>
      </c>
      <c r="P6" s="2180"/>
      <c r="Q6" s="2180"/>
      <c r="R6" s="1175"/>
      <c r="S6" s="1175"/>
      <c r="T6" s="2192" t="s">
        <v>951</v>
      </c>
      <c r="U6" s="2193"/>
      <c r="V6" s="1373"/>
      <c r="W6" s="1373"/>
      <c r="X6" s="2180" t="s">
        <v>950</v>
      </c>
      <c r="Y6" s="2180" t="s">
        <v>1021</v>
      </c>
      <c r="Z6" s="2180"/>
      <c r="AA6" s="2180"/>
      <c r="AB6" s="2180"/>
      <c r="AC6" s="2180"/>
      <c r="AD6" s="2180"/>
      <c r="AE6" s="2180"/>
      <c r="AF6" s="2180"/>
      <c r="AG6" s="2180"/>
      <c r="AH6" s="2180"/>
      <c r="AI6" s="2180"/>
      <c r="AJ6" s="2180"/>
      <c r="AK6" s="2180"/>
      <c r="AL6" s="2180"/>
      <c r="AM6" s="2180"/>
      <c r="AN6" s="1176"/>
      <c r="AO6" s="1177"/>
      <c r="AP6" s="1174"/>
      <c r="AQ6" s="1165"/>
      <c r="AR6" s="1165"/>
    </row>
    <row r="7" spans="1:44" ht="23.25" customHeight="1" thickBot="1">
      <c r="A7" s="2182"/>
      <c r="B7" s="2182"/>
      <c r="C7" s="2182"/>
      <c r="D7" s="2180" t="s">
        <v>861</v>
      </c>
      <c r="E7" s="2185" t="s">
        <v>951</v>
      </c>
      <c r="F7" s="2180" t="s">
        <v>153</v>
      </c>
      <c r="G7" s="2180"/>
      <c r="H7" s="2180"/>
      <c r="I7" s="2180"/>
      <c r="J7" s="2180"/>
      <c r="K7" s="2180"/>
      <c r="L7" s="2180"/>
      <c r="M7" s="2180"/>
      <c r="N7" s="2180"/>
      <c r="O7" s="2180"/>
      <c r="P7" s="2180"/>
      <c r="Q7" s="2180"/>
      <c r="R7" s="1175"/>
      <c r="S7" s="1175"/>
      <c r="T7" s="2194"/>
      <c r="U7" s="2189"/>
      <c r="V7" s="1373"/>
      <c r="W7" s="1373"/>
      <c r="X7" s="2182"/>
      <c r="Y7" s="2180" t="s">
        <v>1979</v>
      </c>
      <c r="Z7" s="2180"/>
      <c r="AA7" s="2180"/>
      <c r="AB7" s="2180"/>
      <c r="AC7" s="2180"/>
      <c r="AD7" s="2180"/>
      <c r="AE7" s="2180"/>
      <c r="AF7" s="2180"/>
      <c r="AG7" s="2180"/>
      <c r="AH7" s="2185" t="s">
        <v>951</v>
      </c>
      <c r="AI7" s="2180" t="s">
        <v>1980</v>
      </c>
      <c r="AJ7" s="2180"/>
      <c r="AK7" s="2180"/>
      <c r="AL7" s="2180"/>
      <c r="AM7" s="2180"/>
      <c r="AN7" s="2188" t="s">
        <v>951</v>
      </c>
      <c r="AO7" s="2189"/>
      <c r="AP7" s="1174"/>
      <c r="AQ7" s="1165"/>
      <c r="AR7" s="1165"/>
    </row>
    <row r="8" spans="1:44" ht="27.75" customHeight="1" thickBot="1">
      <c r="A8" s="2182"/>
      <c r="B8" s="2182"/>
      <c r="C8" s="2182"/>
      <c r="D8" s="2182"/>
      <c r="E8" s="2185"/>
      <c r="F8" s="2180" t="s">
        <v>952</v>
      </c>
      <c r="G8" s="2180"/>
      <c r="H8" s="1372" t="s">
        <v>951</v>
      </c>
      <c r="I8" s="2180" t="s">
        <v>155</v>
      </c>
      <c r="J8" s="2180" t="s">
        <v>953</v>
      </c>
      <c r="K8" s="2180" t="s">
        <v>954</v>
      </c>
      <c r="L8" s="2180" t="s">
        <v>861</v>
      </c>
      <c r="M8" s="2180" t="s">
        <v>153</v>
      </c>
      <c r="N8" s="2180"/>
      <c r="O8" s="2180" t="s">
        <v>861</v>
      </c>
      <c r="P8" s="2180" t="s">
        <v>153</v>
      </c>
      <c r="Q8" s="2180"/>
      <c r="R8" s="1175"/>
      <c r="S8" s="1175"/>
      <c r="T8" s="2194"/>
      <c r="U8" s="2189"/>
      <c r="V8" s="1373"/>
      <c r="W8" s="1373"/>
      <c r="X8" s="2182"/>
      <c r="Y8" s="2180" t="s">
        <v>861</v>
      </c>
      <c r="Z8" s="2180" t="s">
        <v>1981</v>
      </c>
      <c r="AA8" s="2180"/>
      <c r="AB8" s="2180"/>
      <c r="AC8" s="1372" t="s">
        <v>951</v>
      </c>
      <c r="AD8" s="2180" t="s">
        <v>1982</v>
      </c>
      <c r="AE8" s="2182"/>
      <c r="AF8" s="2182"/>
      <c r="AG8" s="2182"/>
      <c r="AH8" s="2185"/>
      <c r="AI8" s="2180" t="s">
        <v>861</v>
      </c>
      <c r="AJ8" s="2180" t="s">
        <v>1983</v>
      </c>
      <c r="AK8" s="2182"/>
      <c r="AL8" s="2180" t="s">
        <v>1984</v>
      </c>
      <c r="AM8" s="2182"/>
      <c r="AN8" s="2188"/>
      <c r="AO8" s="2189"/>
      <c r="AP8" s="1174"/>
      <c r="AQ8" s="1165"/>
      <c r="AR8" s="1165"/>
    </row>
    <row r="9" spans="1:44" ht="30" customHeight="1" thickBot="1">
      <c r="A9" s="2182"/>
      <c r="B9" s="2182"/>
      <c r="C9" s="2182"/>
      <c r="D9" s="2182"/>
      <c r="E9" s="2185"/>
      <c r="F9" s="1178" t="s">
        <v>154</v>
      </c>
      <c r="G9" s="1178" t="s">
        <v>955</v>
      </c>
      <c r="H9" s="1179"/>
      <c r="I9" s="2180"/>
      <c r="J9" s="2180"/>
      <c r="K9" s="2180"/>
      <c r="L9" s="2180"/>
      <c r="M9" s="1368" t="s">
        <v>956</v>
      </c>
      <c r="N9" s="1368" t="s">
        <v>957</v>
      </c>
      <c r="O9" s="2180"/>
      <c r="P9" s="1368" t="s">
        <v>956</v>
      </c>
      <c r="Q9" s="1368" t="s">
        <v>957</v>
      </c>
      <c r="R9" s="1175"/>
      <c r="S9" s="1175"/>
      <c r="T9" s="2195"/>
      <c r="U9" s="2191"/>
      <c r="V9" s="1373"/>
      <c r="W9" s="1373"/>
      <c r="X9" s="2182"/>
      <c r="Y9" s="2182"/>
      <c r="Z9" s="1178">
        <v>2.5</v>
      </c>
      <c r="AA9" s="1180">
        <v>2</v>
      </c>
      <c r="AB9" s="1368" t="s">
        <v>1022</v>
      </c>
      <c r="AC9" s="1179"/>
      <c r="AD9" s="1368" t="s">
        <v>958</v>
      </c>
      <c r="AE9" s="1368" t="s">
        <v>959</v>
      </c>
      <c r="AF9" s="1368" t="s">
        <v>960</v>
      </c>
      <c r="AG9" s="1368" t="s">
        <v>961</v>
      </c>
      <c r="AH9" s="2185"/>
      <c r="AI9" s="2180"/>
      <c r="AJ9" s="1180">
        <v>2</v>
      </c>
      <c r="AK9" s="1368" t="s">
        <v>1023</v>
      </c>
      <c r="AL9" s="1368" t="s">
        <v>962</v>
      </c>
      <c r="AM9" s="1368" t="s">
        <v>963</v>
      </c>
      <c r="AN9" s="2190"/>
      <c r="AO9" s="2191"/>
      <c r="AP9" s="1174"/>
      <c r="AQ9" s="1165"/>
      <c r="AR9" s="1165"/>
    </row>
    <row r="10" spans="1:44" ht="30" customHeight="1" thickBot="1">
      <c r="A10" s="1368">
        <v>1</v>
      </c>
      <c r="B10" s="1368" t="s">
        <v>2110</v>
      </c>
      <c r="C10" s="1368">
        <v>3</v>
      </c>
      <c r="D10" s="1368" t="s">
        <v>2111</v>
      </c>
      <c r="E10" s="1181" t="s">
        <v>964</v>
      </c>
      <c r="F10" s="1368">
        <v>5</v>
      </c>
      <c r="G10" s="1368">
        <v>6</v>
      </c>
      <c r="H10" s="1181" t="s">
        <v>965</v>
      </c>
      <c r="I10" s="1368">
        <v>7</v>
      </c>
      <c r="J10" s="1368">
        <v>8</v>
      </c>
      <c r="K10" s="1368">
        <v>9</v>
      </c>
      <c r="L10" s="1368" t="s">
        <v>2112</v>
      </c>
      <c r="M10" s="1178">
        <v>11</v>
      </c>
      <c r="N10" s="1178">
        <v>12</v>
      </c>
      <c r="O10" s="1368" t="s">
        <v>2113</v>
      </c>
      <c r="P10" s="1178">
        <v>14</v>
      </c>
      <c r="Q10" s="1178">
        <v>15</v>
      </c>
      <c r="R10" s="1182"/>
      <c r="S10" s="1182"/>
      <c r="T10" s="1183" t="s">
        <v>966</v>
      </c>
      <c r="U10" s="1183" t="s">
        <v>967</v>
      </c>
      <c r="V10" s="1184"/>
      <c r="W10" s="1184"/>
      <c r="X10" s="1368" t="s">
        <v>968</v>
      </c>
      <c r="Y10" s="1368" t="s">
        <v>2114</v>
      </c>
      <c r="Z10" s="1368">
        <v>17</v>
      </c>
      <c r="AA10" s="1368">
        <v>18</v>
      </c>
      <c r="AB10" s="1368">
        <v>19</v>
      </c>
      <c r="AC10" s="1181" t="s">
        <v>969</v>
      </c>
      <c r="AD10" s="1368">
        <v>20</v>
      </c>
      <c r="AE10" s="1368">
        <v>21</v>
      </c>
      <c r="AF10" s="1368">
        <v>22</v>
      </c>
      <c r="AG10" s="1368">
        <v>23</v>
      </c>
      <c r="AH10" s="1181" t="s">
        <v>970</v>
      </c>
      <c r="AI10" s="1368" t="s">
        <v>2115</v>
      </c>
      <c r="AJ10" s="1368">
        <v>25</v>
      </c>
      <c r="AK10" s="1368">
        <v>26</v>
      </c>
      <c r="AL10" s="1368">
        <v>27</v>
      </c>
      <c r="AM10" s="1368">
        <v>28</v>
      </c>
      <c r="AN10" s="1185" t="s">
        <v>971</v>
      </c>
      <c r="AO10" s="1183" t="s">
        <v>972</v>
      </c>
      <c r="AP10" s="1174"/>
      <c r="AQ10" s="1165"/>
      <c r="AR10" s="1165"/>
    </row>
    <row r="11" spans="1:44" ht="15" customHeight="1" thickBot="1">
      <c r="A11" s="1186" t="s">
        <v>973</v>
      </c>
      <c r="B11" s="1187">
        <v>1282</v>
      </c>
      <c r="C11" s="1188">
        <v>0</v>
      </c>
      <c r="D11" s="1187">
        <v>1282</v>
      </c>
      <c r="E11" s="1189"/>
      <c r="F11" s="1188">
        <v>0</v>
      </c>
      <c r="G11" s="1187">
        <v>1282</v>
      </c>
      <c r="H11" s="1189"/>
      <c r="I11" s="1188">
        <v>12</v>
      </c>
      <c r="J11" s="1190">
        <v>0</v>
      </c>
      <c r="K11" s="1190">
        <v>0</v>
      </c>
      <c r="L11" s="1191">
        <v>108</v>
      </c>
      <c r="M11" s="1190">
        <v>31</v>
      </c>
      <c r="N11" s="1190">
        <v>77</v>
      </c>
      <c r="O11" s="1191">
        <v>18</v>
      </c>
      <c r="P11" s="1190">
        <v>12</v>
      </c>
      <c r="Q11" s="1190">
        <v>6</v>
      </c>
      <c r="R11" s="1192"/>
      <c r="S11" s="1192"/>
      <c r="T11" s="1193" t="b">
        <f>N11+M11=L11</f>
        <v>1</v>
      </c>
      <c r="U11" s="1194" t="b">
        <f>O11=P11+Q11</f>
        <v>1</v>
      </c>
      <c r="V11" s="1195"/>
      <c r="W11" s="1195"/>
      <c r="X11" s="1196" t="s">
        <v>973</v>
      </c>
      <c r="Y11" s="1191">
        <v>96</v>
      </c>
      <c r="Z11" s="1190">
        <v>0</v>
      </c>
      <c r="AA11" s="1190">
        <v>94</v>
      </c>
      <c r="AB11" s="1190">
        <v>2</v>
      </c>
      <c r="AC11" s="1197"/>
      <c r="AD11" s="1190">
        <v>0</v>
      </c>
      <c r="AE11" s="1190">
        <v>96</v>
      </c>
      <c r="AF11" s="1190">
        <v>0</v>
      </c>
      <c r="AG11" s="1190">
        <v>0</v>
      </c>
      <c r="AH11" s="1197"/>
      <c r="AI11" s="1191">
        <v>1186</v>
      </c>
      <c r="AJ11" s="1190">
        <v>103</v>
      </c>
      <c r="AK11" s="1190">
        <v>1083</v>
      </c>
      <c r="AL11" s="1190">
        <v>949</v>
      </c>
      <c r="AM11" s="1190">
        <v>237</v>
      </c>
      <c r="AN11" s="1198" t="b">
        <f>AJ11+AK11=AL11+AM11</f>
        <v>1</v>
      </c>
      <c r="AO11" s="1199" t="b">
        <f>D11=Y11+AI11</f>
        <v>1</v>
      </c>
      <c r="AP11" s="1174"/>
      <c r="AQ11" s="1165"/>
      <c r="AR11" s="1165"/>
    </row>
    <row r="12" spans="1:44" ht="15" customHeight="1" thickBot="1">
      <c r="A12" s="1186" t="s">
        <v>974</v>
      </c>
      <c r="B12" s="1187">
        <v>2130</v>
      </c>
      <c r="C12" s="1188">
        <v>0</v>
      </c>
      <c r="D12" s="1187">
        <v>2130</v>
      </c>
      <c r="E12" s="1189"/>
      <c r="F12" s="1188">
        <v>59</v>
      </c>
      <c r="G12" s="1188">
        <v>2071</v>
      </c>
      <c r="H12" s="1189"/>
      <c r="I12" s="1188">
        <v>64</v>
      </c>
      <c r="J12" s="1190">
        <v>0</v>
      </c>
      <c r="K12" s="1190">
        <v>0</v>
      </c>
      <c r="L12" s="1191">
        <v>194</v>
      </c>
      <c r="M12" s="1190">
        <v>128</v>
      </c>
      <c r="N12" s="1190">
        <v>66</v>
      </c>
      <c r="O12" s="1191">
        <v>64</v>
      </c>
      <c r="P12" s="1190">
        <v>44</v>
      </c>
      <c r="Q12" s="1190">
        <v>20</v>
      </c>
      <c r="R12" s="1192"/>
      <c r="S12" s="1192"/>
      <c r="T12" s="1193" t="b">
        <f>N12+M12=L12</f>
        <v>1</v>
      </c>
      <c r="U12" s="1194" t="b">
        <f>O12=P12+Q12</f>
        <v>1</v>
      </c>
      <c r="V12" s="1195"/>
      <c r="W12" s="1195"/>
      <c r="X12" s="1196" t="s">
        <v>974</v>
      </c>
      <c r="Y12" s="1191">
        <v>175</v>
      </c>
      <c r="Z12" s="1190">
        <v>0</v>
      </c>
      <c r="AA12" s="1190">
        <v>165</v>
      </c>
      <c r="AB12" s="1190">
        <v>10</v>
      </c>
      <c r="AC12" s="1197"/>
      <c r="AD12" s="1190">
        <v>165</v>
      </c>
      <c r="AE12" s="1190">
        <v>10</v>
      </c>
      <c r="AF12" s="1190">
        <v>0</v>
      </c>
      <c r="AG12" s="1190">
        <v>0</v>
      </c>
      <c r="AH12" s="1197"/>
      <c r="AI12" s="1191">
        <v>1955</v>
      </c>
      <c r="AJ12" s="1190">
        <v>0</v>
      </c>
      <c r="AK12" s="1190">
        <v>1955</v>
      </c>
      <c r="AL12" s="1190">
        <v>1510</v>
      </c>
      <c r="AM12" s="1190">
        <v>445</v>
      </c>
      <c r="AN12" s="1198" t="b">
        <f>AJ12+AK12=AL12+AM12</f>
        <v>1</v>
      </c>
      <c r="AO12" s="1199" t="b">
        <f>D12=Y12+AI12</f>
        <v>1</v>
      </c>
      <c r="AP12" s="1174"/>
      <c r="AQ12" s="1165"/>
      <c r="AR12" s="1165"/>
    </row>
    <row r="13" spans="1:44" s="1209" customFormat="1" ht="15" customHeight="1" thickBot="1">
      <c r="A13" s="1200" t="s">
        <v>975</v>
      </c>
      <c r="B13" s="1187">
        <f>SUM(B11:B12)</f>
        <v>3412</v>
      </c>
      <c r="C13" s="1187">
        <v>0</v>
      </c>
      <c r="D13" s="1187">
        <f>SUM(D11:D12)</f>
        <v>3412</v>
      </c>
      <c r="E13" s="1189"/>
      <c r="F13" s="1187">
        <v>59</v>
      </c>
      <c r="G13" s="1188">
        <f>SUM(G11:G12)</f>
        <v>3353</v>
      </c>
      <c r="H13" s="1189"/>
      <c r="I13" s="1187">
        <f>SUM(I11:I12)</f>
        <v>76</v>
      </c>
      <c r="J13" s="1191">
        <f>SUM(J11:J12)</f>
        <v>0</v>
      </c>
      <c r="K13" s="1191">
        <v>0</v>
      </c>
      <c r="L13" s="1191">
        <f t="shared" ref="L13:Q13" si="0">SUM(L11:L12)</f>
        <v>302</v>
      </c>
      <c r="M13" s="1191">
        <f t="shared" si="0"/>
        <v>159</v>
      </c>
      <c r="N13" s="1191">
        <f t="shared" si="0"/>
        <v>143</v>
      </c>
      <c r="O13" s="1191">
        <f t="shared" si="0"/>
        <v>82</v>
      </c>
      <c r="P13" s="1191">
        <f t="shared" si="0"/>
        <v>56</v>
      </c>
      <c r="Q13" s="1191">
        <f t="shared" si="0"/>
        <v>26</v>
      </c>
      <c r="R13" s="1201"/>
      <c r="S13" s="1201"/>
      <c r="T13" s="1202" t="b">
        <f>N13+M13=L13</f>
        <v>1</v>
      </c>
      <c r="U13" s="1203" t="b">
        <f>O13=P13+Q13</f>
        <v>1</v>
      </c>
      <c r="V13" s="1204"/>
      <c r="W13" s="1204"/>
      <c r="X13" s="1205" t="s">
        <v>975</v>
      </c>
      <c r="Y13" s="1191">
        <f>SUM(Y11:Y12)</f>
        <v>271</v>
      </c>
      <c r="Z13" s="1191">
        <f>SUM(Z11:Z12)</f>
        <v>0</v>
      </c>
      <c r="AA13" s="1191">
        <f>SUM(AA11:AA12)</f>
        <v>259</v>
      </c>
      <c r="AB13" s="1191">
        <f>SUM(AB11:AB12)</f>
        <v>12</v>
      </c>
      <c r="AC13" s="1197"/>
      <c r="AD13" s="1191">
        <f>SUM(AD11:AD12)</f>
        <v>165</v>
      </c>
      <c r="AE13" s="1191">
        <f>SUM(AE11:AE12)</f>
        <v>106</v>
      </c>
      <c r="AF13" s="1191">
        <f>SUM(AF11:AF12)</f>
        <v>0</v>
      </c>
      <c r="AG13" s="1191">
        <f>SUM(AG11:AG12)</f>
        <v>0</v>
      </c>
      <c r="AH13" s="1197"/>
      <c r="AI13" s="1191">
        <f>SUM(AI11:AI12)</f>
        <v>3141</v>
      </c>
      <c r="AJ13" s="1191">
        <f>SUM(AJ11:AJ12)</f>
        <v>103</v>
      </c>
      <c r="AK13" s="1191">
        <f>SUM(AK11:AK12)</f>
        <v>3038</v>
      </c>
      <c r="AL13" s="1191">
        <f>SUM(AL11:AL12)</f>
        <v>2459</v>
      </c>
      <c r="AM13" s="1191">
        <f>SUM(AM11:AM12)</f>
        <v>682</v>
      </c>
      <c r="AN13" s="1206" t="b">
        <f>AJ13+AK13=AL13+AM13</f>
        <v>1</v>
      </c>
      <c r="AO13" s="1203" t="b">
        <f>D13=Y13+AI13</f>
        <v>1</v>
      </c>
      <c r="AP13" s="1207"/>
      <c r="AQ13" s="1208"/>
      <c r="AR13" s="1208"/>
    </row>
    <row r="14" spans="1:44" ht="8.25" customHeight="1">
      <c r="A14" s="1210"/>
      <c r="B14" s="1211"/>
      <c r="C14" s="1212"/>
      <c r="D14" s="1213"/>
      <c r="E14" s="1213"/>
      <c r="F14" s="1213"/>
      <c r="G14" s="1213"/>
      <c r="H14" s="1213"/>
      <c r="I14" s="1213"/>
      <c r="J14" s="1213"/>
      <c r="K14" s="1212"/>
      <c r="L14" s="1210"/>
      <c r="M14" s="1210"/>
      <c r="N14" s="1210"/>
      <c r="O14" s="1210"/>
      <c r="P14" s="1210"/>
      <c r="Q14" s="1210"/>
      <c r="R14" s="1210"/>
      <c r="S14" s="1210"/>
      <c r="T14" s="1210"/>
      <c r="U14" s="1210"/>
      <c r="V14" s="1210"/>
      <c r="W14" s="1210"/>
      <c r="X14" s="1214"/>
      <c r="Y14" s="1215"/>
      <c r="Z14" s="1215"/>
      <c r="AA14" s="1215"/>
      <c r="AB14" s="1215"/>
      <c r="AC14" s="1215"/>
      <c r="AD14" s="1215"/>
      <c r="AE14" s="1215"/>
      <c r="AF14" s="1215"/>
      <c r="AG14" s="1215"/>
      <c r="AH14" s="1215"/>
      <c r="AI14" s="1215"/>
      <c r="AJ14" s="1215"/>
      <c r="AK14" s="1215"/>
      <c r="AL14" s="1216"/>
      <c r="AM14" s="1214"/>
      <c r="AN14" s="1210"/>
      <c r="AO14" s="1210"/>
      <c r="AP14" s="1174"/>
      <c r="AQ14" s="1165"/>
      <c r="AR14" s="1165"/>
    </row>
    <row r="15" spans="1:44" ht="15.75" thickBot="1">
      <c r="A15" s="1169" t="s">
        <v>976</v>
      </c>
      <c r="B15" s="1170"/>
      <c r="C15" s="1170"/>
      <c r="D15" s="1170"/>
      <c r="E15" s="1170"/>
      <c r="F15" s="1170"/>
      <c r="G15" s="1170"/>
      <c r="H15" s="1170"/>
      <c r="I15" s="1170"/>
      <c r="J15" s="1170"/>
      <c r="K15" s="1170"/>
      <c r="L15" s="1174"/>
      <c r="M15" s="1174"/>
      <c r="N15" s="1174"/>
      <c r="O15" s="1210"/>
      <c r="P15" s="1171"/>
      <c r="Q15" s="1174"/>
      <c r="R15" s="1210"/>
      <c r="S15" s="1210"/>
      <c r="T15" s="1174"/>
      <c r="U15" s="1174"/>
      <c r="V15" s="1210"/>
      <c r="W15" s="1210"/>
      <c r="X15" s="2183" t="s">
        <v>2116</v>
      </c>
      <c r="Y15" s="2183"/>
      <c r="Z15" s="2183"/>
      <c r="AA15" s="2183"/>
      <c r="AB15" s="1217"/>
      <c r="AC15" s="1217"/>
      <c r="AD15" s="1217"/>
      <c r="AE15" s="1217"/>
      <c r="AF15" s="1218"/>
      <c r="AG15" s="1219"/>
      <c r="AH15" s="1219"/>
      <c r="AI15" s="1217"/>
      <c r="AJ15" s="1219"/>
      <c r="AK15" s="1375"/>
      <c r="AL15" s="1375"/>
      <c r="AM15" s="1375"/>
      <c r="AN15" s="1174"/>
      <c r="AO15" s="1174"/>
      <c r="AP15" s="1174"/>
      <c r="AQ15" s="1165"/>
      <c r="AR15" s="1165"/>
    </row>
    <row r="16" spans="1:44" ht="24" customHeight="1" thickBot="1">
      <c r="A16" s="2180" t="s">
        <v>950</v>
      </c>
      <c r="B16" s="2180" t="s">
        <v>776</v>
      </c>
      <c r="C16" s="2180" t="s">
        <v>777</v>
      </c>
      <c r="D16" s="2180" t="s">
        <v>152</v>
      </c>
      <c r="E16" s="2180"/>
      <c r="F16" s="2180"/>
      <c r="G16" s="2180"/>
      <c r="H16" s="2180"/>
      <c r="I16" s="2180"/>
      <c r="J16" s="2180"/>
      <c r="K16" s="2180"/>
      <c r="L16" s="2180" t="s">
        <v>2108</v>
      </c>
      <c r="M16" s="2180"/>
      <c r="N16" s="2180"/>
      <c r="O16" s="2180" t="s">
        <v>2109</v>
      </c>
      <c r="P16" s="2180"/>
      <c r="Q16" s="2180"/>
      <c r="R16" s="1175"/>
      <c r="S16" s="1175"/>
      <c r="T16" s="2192" t="s">
        <v>951</v>
      </c>
      <c r="U16" s="2193"/>
      <c r="V16" s="1373"/>
      <c r="W16" s="1373"/>
      <c r="X16" s="2181" t="s">
        <v>950</v>
      </c>
      <c r="Y16" s="2181" t="s">
        <v>1021</v>
      </c>
      <c r="Z16" s="2181"/>
      <c r="AA16" s="2181"/>
      <c r="AB16" s="2181"/>
      <c r="AC16" s="2181"/>
      <c r="AD16" s="2181"/>
      <c r="AE16" s="2181"/>
      <c r="AF16" s="2181"/>
      <c r="AG16" s="2181"/>
      <c r="AH16" s="2181"/>
      <c r="AI16" s="2181"/>
      <c r="AJ16" s="2181"/>
      <c r="AK16" s="2181"/>
      <c r="AL16" s="2181"/>
      <c r="AM16" s="2181"/>
      <c r="AN16" s="1176"/>
      <c r="AO16" s="1177"/>
      <c r="AP16" s="1174"/>
      <c r="AQ16" s="1165"/>
      <c r="AR16" s="1165"/>
    </row>
    <row r="17" spans="1:44" ht="19.5" customHeight="1" thickBot="1">
      <c r="A17" s="2180"/>
      <c r="B17" s="2184"/>
      <c r="C17" s="2180"/>
      <c r="D17" s="2180" t="s">
        <v>861</v>
      </c>
      <c r="E17" s="2185" t="s">
        <v>951</v>
      </c>
      <c r="F17" s="2180" t="s">
        <v>153</v>
      </c>
      <c r="G17" s="2180"/>
      <c r="H17" s="2180"/>
      <c r="I17" s="2180"/>
      <c r="J17" s="2180"/>
      <c r="K17" s="2180"/>
      <c r="L17" s="2180"/>
      <c r="M17" s="2180"/>
      <c r="N17" s="2180"/>
      <c r="O17" s="2180"/>
      <c r="P17" s="2180"/>
      <c r="Q17" s="2180"/>
      <c r="R17" s="1175"/>
      <c r="S17" s="1175"/>
      <c r="T17" s="2194"/>
      <c r="U17" s="2189"/>
      <c r="V17" s="1373"/>
      <c r="W17" s="1373"/>
      <c r="X17" s="2181"/>
      <c r="Y17" s="2181" t="s">
        <v>1979</v>
      </c>
      <c r="Z17" s="2181"/>
      <c r="AA17" s="2181"/>
      <c r="AB17" s="2181"/>
      <c r="AC17" s="2181"/>
      <c r="AD17" s="2181"/>
      <c r="AE17" s="2181"/>
      <c r="AF17" s="2181"/>
      <c r="AG17" s="2181"/>
      <c r="AH17" s="2196" t="s">
        <v>951</v>
      </c>
      <c r="AI17" s="2181" t="s">
        <v>1980</v>
      </c>
      <c r="AJ17" s="2181"/>
      <c r="AK17" s="2181"/>
      <c r="AL17" s="2181"/>
      <c r="AM17" s="2181"/>
      <c r="AN17" s="2188" t="s">
        <v>951</v>
      </c>
      <c r="AO17" s="2189"/>
      <c r="AP17" s="1174"/>
      <c r="AQ17" s="1165"/>
      <c r="AR17" s="1165"/>
    </row>
    <row r="18" spans="1:44" ht="25.5" customHeight="1" thickBot="1">
      <c r="A18" s="2180"/>
      <c r="B18" s="2184"/>
      <c r="C18" s="2180"/>
      <c r="D18" s="2182"/>
      <c r="E18" s="2185"/>
      <c r="F18" s="2180" t="s">
        <v>952</v>
      </c>
      <c r="G18" s="2180"/>
      <c r="H18" s="1372" t="s">
        <v>951</v>
      </c>
      <c r="I18" s="2180" t="s">
        <v>155</v>
      </c>
      <c r="J18" s="2180" t="s">
        <v>953</v>
      </c>
      <c r="K18" s="2180" t="s">
        <v>2117</v>
      </c>
      <c r="L18" s="2180" t="s">
        <v>861</v>
      </c>
      <c r="M18" s="2180" t="s">
        <v>153</v>
      </c>
      <c r="N18" s="2180"/>
      <c r="O18" s="2180" t="s">
        <v>861</v>
      </c>
      <c r="P18" s="2180" t="s">
        <v>153</v>
      </c>
      <c r="Q18" s="2180"/>
      <c r="R18" s="1175"/>
      <c r="S18" s="1175"/>
      <c r="T18" s="2194"/>
      <c r="U18" s="2189"/>
      <c r="V18" s="1373"/>
      <c r="W18" s="1373"/>
      <c r="X18" s="2181"/>
      <c r="Y18" s="2181" t="s">
        <v>861</v>
      </c>
      <c r="Z18" s="2181" t="s">
        <v>1981</v>
      </c>
      <c r="AA18" s="2181"/>
      <c r="AB18" s="2181"/>
      <c r="AC18" s="1377" t="s">
        <v>951</v>
      </c>
      <c r="AD18" s="2181" t="s">
        <v>1982</v>
      </c>
      <c r="AE18" s="2187"/>
      <c r="AF18" s="2187"/>
      <c r="AG18" s="2187"/>
      <c r="AH18" s="2196"/>
      <c r="AI18" s="2181" t="s">
        <v>861</v>
      </c>
      <c r="AJ18" s="2181" t="s">
        <v>1983</v>
      </c>
      <c r="AK18" s="2187"/>
      <c r="AL18" s="2181" t="s">
        <v>1984</v>
      </c>
      <c r="AM18" s="2187"/>
      <c r="AN18" s="2188"/>
      <c r="AO18" s="2189"/>
      <c r="AP18" s="1174"/>
      <c r="AQ18" s="1165"/>
      <c r="AR18" s="1165"/>
    </row>
    <row r="19" spans="1:44" ht="32.25" customHeight="1" thickBot="1">
      <c r="A19" s="2180"/>
      <c r="B19" s="2184"/>
      <c r="C19" s="2180"/>
      <c r="D19" s="2182"/>
      <c r="E19" s="2185"/>
      <c r="F19" s="1178" t="s">
        <v>154</v>
      </c>
      <c r="G19" s="1178" t="s">
        <v>955</v>
      </c>
      <c r="H19" s="1179"/>
      <c r="I19" s="2180"/>
      <c r="J19" s="2180"/>
      <c r="K19" s="2180"/>
      <c r="L19" s="2180"/>
      <c r="M19" s="1368" t="s">
        <v>956</v>
      </c>
      <c r="N19" s="1368" t="s">
        <v>957</v>
      </c>
      <c r="O19" s="2180"/>
      <c r="P19" s="1368" t="s">
        <v>956</v>
      </c>
      <c r="Q19" s="1368" t="s">
        <v>957</v>
      </c>
      <c r="R19" s="1175"/>
      <c r="S19" s="1175"/>
      <c r="T19" s="2195"/>
      <c r="U19" s="2191"/>
      <c r="V19" s="1373"/>
      <c r="W19" s="1373"/>
      <c r="X19" s="2181"/>
      <c r="Y19" s="2187"/>
      <c r="Z19" s="1220">
        <v>2.5</v>
      </c>
      <c r="AA19" s="1221">
        <v>2</v>
      </c>
      <c r="AB19" s="1376" t="s">
        <v>1022</v>
      </c>
      <c r="AC19" s="1222"/>
      <c r="AD19" s="1376" t="s">
        <v>958</v>
      </c>
      <c r="AE19" s="1376" t="s">
        <v>959</v>
      </c>
      <c r="AF19" s="1376" t="s">
        <v>960</v>
      </c>
      <c r="AG19" s="1376" t="s">
        <v>961</v>
      </c>
      <c r="AH19" s="2196"/>
      <c r="AI19" s="2181"/>
      <c r="AJ19" s="1221">
        <v>2</v>
      </c>
      <c r="AK19" s="1376" t="s">
        <v>1023</v>
      </c>
      <c r="AL19" s="1376" t="s">
        <v>962</v>
      </c>
      <c r="AM19" s="1376" t="s">
        <v>963</v>
      </c>
      <c r="AN19" s="2190"/>
      <c r="AO19" s="2191"/>
      <c r="AP19" s="1174"/>
      <c r="AQ19" s="1165"/>
      <c r="AR19" s="1165"/>
    </row>
    <row r="20" spans="1:44" ht="30" customHeight="1" thickBot="1">
      <c r="A20" s="1368">
        <v>1</v>
      </c>
      <c r="B20" s="1368" t="s">
        <v>2110</v>
      </c>
      <c r="C20" s="1368">
        <v>3</v>
      </c>
      <c r="D20" s="1368" t="s">
        <v>2111</v>
      </c>
      <c r="E20" s="1181" t="s">
        <v>964</v>
      </c>
      <c r="F20" s="1368">
        <v>5</v>
      </c>
      <c r="G20" s="1368">
        <v>6</v>
      </c>
      <c r="H20" s="1181" t="s">
        <v>965</v>
      </c>
      <c r="I20" s="1368">
        <v>7</v>
      </c>
      <c r="J20" s="1368">
        <v>8</v>
      </c>
      <c r="K20" s="1368">
        <v>9</v>
      </c>
      <c r="L20" s="1368" t="s">
        <v>2112</v>
      </c>
      <c r="M20" s="1178">
        <v>11</v>
      </c>
      <c r="N20" s="1178">
        <v>12</v>
      </c>
      <c r="O20" s="1368" t="s">
        <v>2113</v>
      </c>
      <c r="P20" s="1178">
        <v>14</v>
      </c>
      <c r="Q20" s="1178">
        <v>15</v>
      </c>
      <c r="R20" s="1182"/>
      <c r="S20" s="1182"/>
      <c r="T20" s="1183" t="s">
        <v>966</v>
      </c>
      <c r="U20" s="1183" t="s">
        <v>967</v>
      </c>
      <c r="V20" s="1184"/>
      <c r="W20" s="1184"/>
      <c r="X20" s="1376" t="s">
        <v>968</v>
      </c>
      <c r="Y20" s="1376" t="s">
        <v>2114</v>
      </c>
      <c r="Z20" s="1376">
        <v>17</v>
      </c>
      <c r="AA20" s="1376">
        <v>18</v>
      </c>
      <c r="AB20" s="1376">
        <v>19</v>
      </c>
      <c r="AC20" s="1223" t="s">
        <v>969</v>
      </c>
      <c r="AD20" s="1376">
        <v>20</v>
      </c>
      <c r="AE20" s="1376">
        <v>21</v>
      </c>
      <c r="AF20" s="1376">
        <v>22</v>
      </c>
      <c r="AG20" s="1376">
        <v>23</v>
      </c>
      <c r="AH20" s="1223" t="s">
        <v>970</v>
      </c>
      <c r="AI20" s="1376" t="s">
        <v>2115</v>
      </c>
      <c r="AJ20" s="1376">
        <v>25</v>
      </c>
      <c r="AK20" s="1376">
        <v>26</v>
      </c>
      <c r="AL20" s="1376">
        <v>27</v>
      </c>
      <c r="AM20" s="1376">
        <v>28</v>
      </c>
      <c r="AN20" s="1185" t="s">
        <v>971</v>
      </c>
      <c r="AO20" s="1183" t="s">
        <v>972</v>
      </c>
      <c r="AP20" s="1174"/>
      <c r="AQ20" s="1165"/>
      <c r="AR20" s="1165"/>
    </row>
    <row r="21" spans="1:44" ht="15" customHeight="1" thickBot="1">
      <c r="A21" s="1186" t="s">
        <v>973</v>
      </c>
      <c r="B21" s="1191">
        <v>12947</v>
      </c>
      <c r="C21" s="1190">
        <v>0</v>
      </c>
      <c r="D21" s="1191">
        <v>12947</v>
      </c>
      <c r="E21" s="1197"/>
      <c r="F21" s="1190">
        <v>23</v>
      </c>
      <c r="G21" s="1190">
        <v>12924</v>
      </c>
      <c r="H21" s="1197"/>
      <c r="I21" s="1190">
        <v>166</v>
      </c>
      <c r="J21" s="1190">
        <v>0</v>
      </c>
      <c r="K21" s="1190">
        <v>0</v>
      </c>
      <c r="L21" s="1187">
        <v>435</v>
      </c>
      <c r="M21" s="1188">
        <v>172</v>
      </c>
      <c r="N21" s="1190">
        <v>263</v>
      </c>
      <c r="O21" s="1191">
        <v>64</v>
      </c>
      <c r="P21" s="1188">
        <v>30</v>
      </c>
      <c r="Q21" s="1190">
        <v>34</v>
      </c>
      <c r="R21" s="1192"/>
      <c r="S21" s="1192"/>
      <c r="T21" s="1193" t="b">
        <f>N21+M21=L21</f>
        <v>1</v>
      </c>
      <c r="U21" s="1194" t="b">
        <f>O21=P21+Q21</f>
        <v>1</v>
      </c>
      <c r="V21" s="1195"/>
      <c r="W21" s="1195"/>
      <c r="X21" s="1196" t="s">
        <v>973</v>
      </c>
      <c r="Y21" s="1191">
        <v>1361</v>
      </c>
      <c r="Z21" s="1190">
        <v>56</v>
      </c>
      <c r="AA21" s="1190">
        <v>1305</v>
      </c>
      <c r="AB21" s="1190">
        <v>0</v>
      </c>
      <c r="AC21" s="1197"/>
      <c r="AD21" s="1190">
        <v>0</v>
      </c>
      <c r="AE21" s="1190">
        <v>1361</v>
      </c>
      <c r="AF21" s="1190">
        <v>0</v>
      </c>
      <c r="AG21" s="1190">
        <v>0</v>
      </c>
      <c r="AH21" s="1197"/>
      <c r="AI21" s="1191">
        <v>11586</v>
      </c>
      <c r="AJ21" s="1190">
        <v>2136</v>
      </c>
      <c r="AK21" s="1190">
        <v>9450</v>
      </c>
      <c r="AL21" s="1190">
        <v>8107</v>
      </c>
      <c r="AM21" s="1190">
        <v>3479</v>
      </c>
      <c r="AN21" s="1198" t="b">
        <f>AJ21+AK21=AL21+AM21</f>
        <v>1</v>
      </c>
      <c r="AO21" s="1199" t="b">
        <f>D21=Y21+AI21</f>
        <v>1</v>
      </c>
      <c r="AP21" s="1174"/>
      <c r="AQ21" s="1165"/>
      <c r="AR21" s="1165"/>
    </row>
    <row r="22" spans="1:44" ht="15" customHeight="1" thickBot="1">
      <c r="A22" s="1186" t="s">
        <v>974</v>
      </c>
      <c r="B22" s="1191">
        <v>17673</v>
      </c>
      <c r="C22" s="1190">
        <v>0</v>
      </c>
      <c r="D22" s="1191">
        <v>17673</v>
      </c>
      <c r="E22" s="1197"/>
      <c r="F22" s="1190">
        <v>1511</v>
      </c>
      <c r="G22" s="1190">
        <v>16162</v>
      </c>
      <c r="H22" s="1197"/>
      <c r="I22" s="1190">
        <v>658</v>
      </c>
      <c r="J22" s="1190">
        <v>0</v>
      </c>
      <c r="K22" s="1190">
        <v>0</v>
      </c>
      <c r="L22" s="1187">
        <v>1239</v>
      </c>
      <c r="M22" s="1190">
        <v>999</v>
      </c>
      <c r="N22" s="1190">
        <v>240</v>
      </c>
      <c r="O22" s="1191">
        <v>604</v>
      </c>
      <c r="P22" s="1190">
        <v>482</v>
      </c>
      <c r="Q22" s="1190">
        <v>122</v>
      </c>
      <c r="R22" s="1192"/>
      <c r="S22" s="1192"/>
      <c r="T22" s="1193" t="b">
        <f>N22+M22=L22</f>
        <v>1</v>
      </c>
      <c r="U22" s="1194" t="b">
        <f>O22=P22+Q22</f>
        <v>1</v>
      </c>
      <c r="V22" s="1195"/>
      <c r="W22" s="1195"/>
      <c r="X22" s="1196" t="s">
        <v>974</v>
      </c>
      <c r="Y22" s="1191">
        <v>3266</v>
      </c>
      <c r="Z22" s="1190">
        <v>0</v>
      </c>
      <c r="AA22" s="1190">
        <v>3266</v>
      </c>
      <c r="AB22" s="1190">
        <v>0</v>
      </c>
      <c r="AC22" s="1197"/>
      <c r="AD22" s="1190">
        <v>3266</v>
      </c>
      <c r="AE22" s="1190">
        <v>0</v>
      </c>
      <c r="AF22" s="1190">
        <v>0</v>
      </c>
      <c r="AG22" s="1190">
        <v>0</v>
      </c>
      <c r="AH22" s="1197"/>
      <c r="AI22" s="1191">
        <v>14407</v>
      </c>
      <c r="AJ22" s="1190">
        <v>0</v>
      </c>
      <c r="AK22" s="1224">
        <v>14407</v>
      </c>
      <c r="AL22" s="1190">
        <v>8617</v>
      </c>
      <c r="AM22" s="1190">
        <v>5790</v>
      </c>
      <c r="AN22" s="1198" t="b">
        <f>AJ22+AK22=AL22+AM22</f>
        <v>1</v>
      </c>
      <c r="AO22" s="1199" t="b">
        <f>D22=Y22+AI22</f>
        <v>1</v>
      </c>
      <c r="AP22" s="1174"/>
      <c r="AQ22" s="1165"/>
      <c r="AR22" s="1165"/>
    </row>
    <row r="23" spans="1:44" s="1209" customFormat="1" ht="15" customHeight="1" thickBot="1">
      <c r="A23" s="1200" t="s">
        <v>975</v>
      </c>
      <c r="B23" s="1191">
        <f>SUM(B21:B22)</f>
        <v>30620</v>
      </c>
      <c r="C23" s="1191">
        <v>0</v>
      </c>
      <c r="D23" s="1191">
        <f>SUM(D21:D22)</f>
        <v>30620</v>
      </c>
      <c r="E23" s="1197"/>
      <c r="F23" s="1191">
        <v>1534</v>
      </c>
      <c r="G23" s="1190">
        <f>SUM(G21:G22)</f>
        <v>29086</v>
      </c>
      <c r="H23" s="1197"/>
      <c r="I23" s="1191">
        <f>SUM(I21:I22)</f>
        <v>824</v>
      </c>
      <c r="J23" s="1191">
        <f>SUM(J21:J22)</f>
        <v>0</v>
      </c>
      <c r="K23" s="1191">
        <v>0</v>
      </c>
      <c r="L23" s="1187">
        <f t="shared" ref="L23:Q23" si="1">SUM(L21:L22)</f>
        <v>1674</v>
      </c>
      <c r="M23" s="1191">
        <f t="shared" si="1"/>
        <v>1171</v>
      </c>
      <c r="N23" s="1191">
        <f t="shared" si="1"/>
        <v>503</v>
      </c>
      <c r="O23" s="1191">
        <v>668</v>
      </c>
      <c r="P23" s="1191">
        <f t="shared" si="1"/>
        <v>512</v>
      </c>
      <c r="Q23" s="1191">
        <f t="shared" si="1"/>
        <v>156</v>
      </c>
      <c r="R23" s="1201"/>
      <c r="S23" s="1201"/>
      <c r="T23" s="1202" t="b">
        <f>N23+M23=L23</f>
        <v>1</v>
      </c>
      <c r="U23" s="1203" t="b">
        <f>O23=P23+Q23</f>
        <v>1</v>
      </c>
      <c r="V23" s="1204"/>
      <c r="W23" s="1204"/>
      <c r="X23" s="1205" t="s">
        <v>975</v>
      </c>
      <c r="Y23" s="1191">
        <v>4627</v>
      </c>
      <c r="Z23" s="1191">
        <f>SUM(Z21:Z22)</f>
        <v>56</v>
      </c>
      <c r="AA23" s="1191">
        <f>SUM(AA21:AA22)</f>
        <v>4571</v>
      </c>
      <c r="AB23" s="1191">
        <f>SUM(AB21:AB22)</f>
        <v>0</v>
      </c>
      <c r="AC23" s="1197"/>
      <c r="AD23" s="1191">
        <f>SUM(AD21:AD22)</f>
        <v>3266</v>
      </c>
      <c r="AE23" s="1191">
        <f>SUM(AE21:AE22)</f>
        <v>1361</v>
      </c>
      <c r="AF23" s="1191">
        <f>SUM(AF21:AF22)</f>
        <v>0</v>
      </c>
      <c r="AG23" s="1191">
        <f>SUM(AG21:AG22)</f>
        <v>0</v>
      </c>
      <c r="AH23" s="1197"/>
      <c r="AI23" s="1191">
        <f>SUM(AI21:AI22)</f>
        <v>25993</v>
      </c>
      <c r="AJ23" s="1191">
        <f>SUM(AJ21:AJ22)</f>
        <v>2136</v>
      </c>
      <c r="AK23" s="1191">
        <f>SUM(AK21:AK22)</f>
        <v>23857</v>
      </c>
      <c r="AL23" s="1191">
        <f>SUM(AL21:AL22)</f>
        <v>16724</v>
      </c>
      <c r="AM23" s="1191">
        <f>SUM(AM21:AM22)</f>
        <v>9269</v>
      </c>
      <c r="AN23" s="1206" t="b">
        <f>AJ23+AK23=AL23+AM23</f>
        <v>1</v>
      </c>
      <c r="AO23" s="1203" t="b">
        <f>D23=Y23+AI23</f>
        <v>1</v>
      </c>
      <c r="AP23" s="1207"/>
      <c r="AQ23" s="1208"/>
      <c r="AR23" s="1208"/>
    </row>
    <row r="24" spans="1:44" ht="8.25" customHeight="1">
      <c r="A24" s="1174"/>
      <c r="B24" s="1174"/>
      <c r="C24" s="1174"/>
      <c r="D24" s="1174"/>
      <c r="E24" s="1174"/>
      <c r="F24" s="1211"/>
      <c r="G24" s="1174"/>
      <c r="H24" s="1174"/>
      <c r="I24" s="1174"/>
      <c r="J24" s="1174"/>
      <c r="K24" s="1174"/>
      <c r="L24" s="1174"/>
      <c r="M24" s="1174"/>
      <c r="N24" s="1174"/>
      <c r="O24" s="1174"/>
      <c r="P24" s="1174"/>
      <c r="Q24" s="1174"/>
      <c r="R24" s="1210"/>
      <c r="S24" s="1210"/>
      <c r="T24" s="1174"/>
      <c r="U24" s="1174"/>
      <c r="V24" s="1210"/>
      <c r="W24" s="1210"/>
      <c r="X24" s="1217"/>
      <c r="Y24" s="1217"/>
      <c r="Z24" s="1217"/>
      <c r="AA24" s="1217"/>
      <c r="AB24" s="1217"/>
      <c r="AC24" s="1217"/>
      <c r="AD24" s="1217"/>
      <c r="AE24" s="1217"/>
      <c r="AF24" s="1217"/>
      <c r="AG24" s="1217"/>
      <c r="AH24" s="1217"/>
      <c r="AI24" s="1217"/>
      <c r="AJ24" s="1217"/>
      <c r="AK24" s="1217"/>
      <c r="AL24" s="1217"/>
      <c r="AM24" s="1217"/>
      <c r="AN24" s="1174"/>
      <c r="AO24" s="1174"/>
      <c r="AP24" s="1174"/>
      <c r="AQ24" s="1165"/>
      <c r="AR24" s="1165"/>
    </row>
    <row r="25" spans="1:44" ht="15.75" thickBot="1">
      <c r="A25" s="1169" t="s">
        <v>977</v>
      </c>
      <c r="B25" s="1170"/>
      <c r="C25" s="1170"/>
      <c r="D25" s="1170"/>
      <c r="E25" s="1170"/>
      <c r="F25" s="1170"/>
      <c r="G25" s="1169"/>
      <c r="H25" s="1169"/>
      <c r="I25" s="1170"/>
      <c r="J25" s="1170"/>
      <c r="K25" s="1170"/>
      <c r="L25" s="1174"/>
      <c r="M25" s="1174"/>
      <c r="N25" s="1174"/>
      <c r="O25" s="1174"/>
      <c r="P25" s="1201"/>
      <c r="Q25" s="1174"/>
      <c r="R25" s="1210"/>
      <c r="S25" s="1210"/>
      <c r="T25" s="1174"/>
      <c r="U25" s="1174"/>
      <c r="V25" s="1210"/>
      <c r="W25" s="1210"/>
      <c r="X25" s="2183" t="s">
        <v>2118</v>
      </c>
      <c r="Y25" s="2183"/>
      <c r="Z25" s="2183"/>
      <c r="AA25" s="2183"/>
      <c r="AB25" s="1225"/>
      <c r="AC25" s="1225"/>
      <c r="AD25" s="1225"/>
      <c r="AE25" s="1225"/>
      <c r="AF25" s="1218"/>
      <c r="AG25" s="1225"/>
      <c r="AH25" s="1225"/>
      <c r="AI25" s="1225"/>
      <c r="AJ25" s="1217"/>
      <c r="AK25" s="1375"/>
      <c r="AL25" s="1375"/>
      <c r="AM25" s="1375"/>
      <c r="AN25" s="1170"/>
      <c r="AO25" s="1174"/>
      <c r="AP25" s="1174"/>
      <c r="AQ25" s="1165"/>
      <c r="AR25" s="1165"/>
    </row>
    <row r="26" spans="1:44" ht="24" customHeight="1" thickBot="1">
      <c r="A26" s="2180" t="s">
        <v>950</v>
      </c>
      <c r="B26" s="2180" t="s">
        <v>776</v>
      </c>
      <c r="C26" s="2180" t="s">
        <v>777</v>
      </c>
      <c r="D26" s="2180" t="s">
        <v>2119</v>
      </c>
      <c r="E26" s="2180"/>
      <c r="F26" s="2180"/>
      <c r="G26" s="2180"/>
      <c r="H26" s="2180"/>
      <c r="I26" s="2180"/>
      <c r="J26" s="2180"/>
      <c r="K26" s="2180"/>
      <c r="L26" s="2180" t="s">
        <v>2108</v>
      </c>
      <c r="M26" s="2180"/>
      <c r="N26" s="2180"/>
      <c r="O26" s="2180" t="s">
        <v>2109</v>
      </c>
      <c r="P26" s="2180"/>
      <c r="Q26" s="2180"/>
      <c r="R26" s="1175"/>
      <c r="S26" s="1175"/>
      <c r="T26" s="2192" t="s">
        <v>951</v>
      </c>
      <c r="U26" s="2193"/>
      <c r="V26" s="1373"/>
      <c r="W26" s="1373"/>
      <c r="X26" s="2181" t="s">
        <v>950</v>
      </c>
      <c r="Y26" s="2181" t="s">
        <v>1021</v>
      </c>
      <c r="Z26" s="2181"/>
      <c r="AA26" s="2181"/>
      <c r="AB26" s="2181"/>
      <c r="AC26" s="2181"/>
      <c r="AD26" s="2181"/>
      <c r="AE26" s="2181"/>
      <c r="AF26" s="2181"/>
      <c r="AG26" s="2181"/>
      <c r="AH26" s="2181"/>
      <c r="AI26" s="2181"/>
      <c r="AJ26" s="2181"/>
      <c r="AK26" s="2181"/>
      <c r="AL26" s="2181"/>
      <c r="AM26" s="2181"/>
      <c r="AN26" s="1176"/>
      <c r="AO26" s="1177"/>
      <c r="AP26" s="1174"/>
      <c r="AQ26" s="1165"/>
      <c r="AR26" s="1165"/>
    </row>
    <row r="27" spans="1:44" ht="18.75" customHeight="1" thickBot="1">
      <c r="A27" s="2180"/>
      <c r="B27" s="2184"/>
      <c r="C27" s="2180"/>
      <c r="D27" s="2180" t="s">
        <v>861</v>
      </c>
      <c r="E27" s="2185" t="s">
        <v>951</v>
      </c>
      <c r="F27" s="2180" t="s">
        <v>153</v>
      </c>
      <c r="G27" s="2180"/>
      <c r="H27" s="2180"/>
      <c r="I27" s="2180"/>
      <c r="J27" s="2180"/>
      <c r="K27" s="2180"/>
      <c r="L27" s="2180"/>
      <c r="M27" s="2180"/>
      <c r="N27" s="2180"/>
      <c r="O27" s="2180"/>
      <c r="P27" s="2180"/>
      <c r="Q27" s="2180"/>
      <c r="R27" s="1175"/>
      <c r="S27" s="1175"/>
      <c r="T27" s="2194"/>
      <c r="U27" s="2189"/>
      <c r="V27" s="1373"/>
      <c r="W27" s="1373"/>
      <c r="X27" s="2181"/>
      <c r="Y27" s="2181" t="s">
        <v>1979</v>
      </c>
      <c r="Z27" s="2181"/>
      <c r="AA27" s="2181"/>
      <c r="AB27" s="2181"/>
      <c r="AC27" s="2181"/>
      <c r="AD27" s="2181"/>
      <c r="AE27" s="2181"/>
      <c r="AF27" s="2181"/>
      <c r="AG27" s="2181"/>
      <c r="AH27" s="2196" t="s">
        <v>951</v>
      </c>
      <c r="AI27" s="2186" t="s">
        <v>1980</v>
      </c>
      <c r="AJ27" s="2186"/>
      <c r="AK27" s="2186"/>
      <c r="AL27" s="2186"/>
      <c r="AM27" s="2186"/>
      <c r="AN27" s="2188" t="s">
        <v>951</v>
      </c>
      <c r="AO27" s="2189"/>
      <c r="AP27" s="1174"/>
      <c r="AQ27" s="1165"/>
      <c r="AR27" s="1165"/>
    </row>
    <row r="28" spans="1:44" ht="30" customHeight="1" thickBot="1">
      <c r="A28" s="2180"/>
      <c r="B28" s="2184"/>
      <c r="C28" s="2180"/>
      <c r="D28" s="2180"/>
      <c r="E28" s="2185"/>
      <c r="F28" s="2180" t="s">
        <v>952</v>
      </c>
      <c r="G28" s="2180"/>
      <c r="H28" s="1372" t="s">
        <v>951</v>
      </c>
      <c r="I28" s="2180" t="s">
        <v>155</v>
      </c>
      <c r="J28" s="2180" t="s">
        <v>953</v>
      </c>
      <c r="K28" s="2180" t="s">
        <v>2117</v>
      </c>
      <c r="L28" s="2180" t="s">
        <v>861</v>
      </c>
      <c r="M28" s="2180" t="s">
        <v>153</v>
      </c>
      <c r="N28" s="2180"/>
      <c r="O28" s="2180" t="s">
        <v>861</v>
      </c>
      <c r="P28" s="2180" t="s">
        <v>153</v>
      </c>
      <c r="Q28" s="2180"/>
      <c r="R28" s="1175"/>
      <c r="S28" s="1175"/>
      <c r="T28" s="2194"/>
      <c r="U28" s="2189"/>
      <c r="V28" s="1373"/>
      <c r="W28" s="1373"/>
      <c r="X28" s="2181"/>
      <c r="Y28" s="2181" t="s">
        <v>861</v>
      </c>
      <c r="Z28" s="2181" t="s">
        <v>1981</v>
      </c>
      <c r="AA28" s="2181"/>
      <c r="AB28" s="2181"/>
      <c r="AC28" s="1377" t="s">
        <v>951</v>
      </c>
      <c r="AD28" s="2181" t="s">
        <v>1985</v>
      </c>
      <c r="AE28" s="2181"/>
      <c r="AF28" s="2181"/>
      <c r="AG28" s="2181"/>
      <c r="AH28" s="2196"/>
      <c r="AI28" s="2181" t="s">
        <v>861</v>
      </c>
      <c r="AJ28" s="2181" t="s">
        <v>1983</v>
      </c>
      <c r="AK28" s="2181"/>
      <c r="AL28" s="2181" t="s">
        <v>1984</v>
      </c>
      <c r="AM28" s="2187"/>
      <c r="AN28" s="2188"/>
      <c r="AO28" s="2189"/>
      <c r="AP28" s="1174"/>
      <c r="AQ28" s="1165"/>
      <c r="AR28" s="1165"/>
    </row>
    <row r="29" spans="1:44" ht="29.25" thickBot="1">
      <c r="A29" s="2180"/>
      <c r="B29" s="2184"/>
      <c r="C29" s="2180"/>
      <c r="D29" s="2180"/>
      <c r="E29" s="2185"/>
      <c r="F29" s="1178" t="s">
        <v>154</v>
      </c>
      <c r="G29" s="1178" t="s">
        <v>955</v>
      </c>
      <c r="H29" s="1179"/>
      <c r="I29" s="2180"/>
      <c r="J29" s="2180"/>
      <c r="K29" s="2180"/>
      <c r="L29" s="2180"/>
      <c r="M29" s="1368" t="s">
        <v>956</v>
      </c>
      <c r="N29" s="1368" t="s">
        <v>957</v>
      </c>
      <c r="O29" s="2180"/>
      <c r="P29" s="1368" t="s">
        <v>956</v>
      </c>
      <c r="Q29" s="1368" t="s">
        <v>957</v>
      </c>
      <c r="R29" s="1175"/>
      <c r="S29" s="1175"/>
      <c r="T29" s="2195"/>
      <c r="U29" s="2191"/>
      <c r="V29" s="1373"/>
      <c r="W29" s="1373"/>
      <c r="X29" s="2181"/>
      <c r="Y29" s="2181"/>
      <c r="Z29" s="1221">
        <v>2.5</v>
      </c>
      <c r="AA29" s="1221">
        <v>2</v>
      </c>
      <c r="AB29" s="1376" t="s">
        <v>1022</v>
      </c>
      <c r="AC29" s="1222"/>
      <c r="AD29" s="1376" t="s">
        <v>959</v>
      </c>
      <c r="AE29" s="1376" t="s">
        <v>978</v>
      </c>
      <c r="AF29" s="1376" t="s">
        <v>979</v>
      </c>
      <c r="AG29" s="1376" t="s">
        <v>980</v>
      </c>
      <c r="AH29" s="2196"/>
      <c r="AI29" s="2181"/>
      <c r="AJ29" s="1221">
        <v>2</v>
      </c>
      <c r="AK29" s="1376" t="s">
        <v>1023</v>
      </c>
      <c r="AL29" s="1376" t="s">
        <v>962</v>
      </c>
      <c r="AM29" s="1376" t="s">
        <v>963</v>
      </c>
      <c r="AN29" s="2190"/>
      <c r="AO29" s="2191"/>
      <c r="AP29" s="1174"/>
      <c r="AQ29" s="1165"/>
      <c r="AR29" s="1165"/>
    </row>
    <row r="30" spans="1:44" ht="30" customHeight="1" thickBot="1">
      <c r="A30" s="1368">
        <v>1</v>
      </c>
      <c r="B30" s="1368" t="s">
        <v>2110</v>
      </c>
      <c r="C30" s="1368">
        <v>3</v>
      </c>
      <c r="D30" s="1368" t="s">
        <v>2111</v>
      </c>
      <c r="E30" s="1181" t="s">
        <v>964</v>
      </c>
      <c r="F30" s="1368">
        <v>5</v>
      </c>
      <c r="G30" s="1368">
        <v>6</v>
      </c>
      <c r="H30" s="1181" t="s">
        <v>965</v>
      </c>
      <c r="I30" s="1368">
        <v>7</v>
      </c>
      <c r="J30" s="1368">
        <v>8</v>
      </c>
      <c r="K30" s="1368">
        <v>9</v>
      </c>
      <c r="L30" s="1368" t="s">
        <v>2112</v>
      </c>
      <c r="M30" s="1178">
        <v>11</v>
      </c>
      <c r="N30" s="1178">
        <v>12</v>
      </c>
      <c r="O30" s="1368" t="s">
        <v>2113</v>
      </c>
      <c r="P30" s="1178">
        <v>14</v>
      </c>
      <c r="Q30" s="1178">
        <v>15</v>
      </c>
      <c r="R30" s="1182"/>
      <c r="S30" s="1182"/>
      <c r="T30" s="1183" t="s">
        <v>966</v>
      </c>
      <c r="U30" s="1183" t="s">
        <v>967</v>
      </c>
      <c r="V30" s="1184"/>
      <c r="W30" s="1184"/>
      <c r="X30" s="1376" t="s">
        <v>968</v>
      </c>
      <c r="Y30" s="1376" t="s">
        <v>2114</v>
      </c>
      <c r="Z30" s="1376">
        <v>17</v>
      </c>
      <c r="AA30" s="1376">
        <v>18</v>
      </c>
      <c r="AB30" s="1376">
        <v>19</v>
      </c>
      <c r="AC30" s="1223" t="s">
        <v>969</v>
      </c>
      <c r="AD30" s="1376">
        <v>20</v>
      </c>
      <c r="AE30" s="1376">
        <v>21</v>
      </c>
      <c r="AF30" s="1376">
        <v>22</v>
      </c>
      <c r="AG30" s="1376">
        <v>23</v>
      </c>
      <c r="AH30" s="1223" t="s">
        <v>970</v>
      </c>
      <c r="AI30" s="1376" t="s">
        <v>2115</v>
      </c>
      <c r="AJ30" s="1376">
        <v>25</v>
      </c>
      <c r="AK30" s="1376">
        <v>26</v>
      </c>
      <c r="AL30" s="1376">
        <v>27</v>
      </c>
      <c r="AM30" s="1376">
        <v>28</v>
      </c>
      <c r="AN30" s="1185" t="s">
        <v>971</v>
      </c>
      <c r="AO30" s="1183" t="s">
        <v>972</v>
      </c>
      <c r="AP30" s="1174"/>
      <c r="AQ30" s="1165"/>
      <c r="AR30" s="1165"/>
    </row>
    <row r="31" spans="1:44" ht="15" customHeight="1" thickBot="1">
      <c r="A31" s="1186" t="s">
        <v>973</v>
      </c>
      <c r="B31" s="1191">
        <v>512715</v>
      </c>
      <c r="C31" s="1190">
        <v>0</v>
      </c>
      <c r="D31" s="1191">
        <v>512715</v>
      </c>
      <c r="E31" s="1197"/>
      <c r="F31" s="1191">
        <v>512715</v>
      </c>
      <c r="G31" s="1190">
        <v>0</v>
      </c>
      <c r="H31" s="1197"/>
      <c r="I31" s="1190">
        <v>54405</v>
      </c>
      <c r="J31" s="1190">
        <v>8900</v>
      </c>
      <c r="K31" s="1190">
        <v>0</v>
      </c>
      <c r="L31" s="1191">
        <v>36000</v>
      </c>
      <c r="M31" s="1190">
        <v>30000</v>
      </c>
      <c r="N31" s="1190">
        <v>6000</v>
      </c>
      <c r="O31" s="1191">
        <v>24430</v>
      </c>
      <c r="P31" s="1190">
        <v>20000</v>
      </c>
      <c r="Q31" s="1190">
        <v>4430</v>
      </c>
      <c r="R31" s="1192"/>
      <c r="S31" s="1192"/>
      <c r="T31" s="1193" t="b">
        <f>N31+M31=L31</f>
        <v>1</v>
      </c>
      <c r="U31" s="1194" t="b">
        <f>O31=P31+Q31</f>
        <v>1</v>
      </c>
      <c r="V31" s="1195"/>
      <c r="W31" s="1195"/>
      <c r="X31" s="1196" t="s">
        <v>973</v>
      </c>
      <c r="Y31" s="1191">
        <v>113302</v>
      </c>
      <c r="Z31" s="1190">
        <v>105684</v>
      </c>
      <c r="AA31" s="1190">
        <v>7618</v>
      </c>
      <c r="AB31" s="1190">
        <v>0</v>
      </c>
      <c r="AC31" s="1197"/>
      <c r="AD31" s="1191">
        <v>113302</v>
      </c>
      <c r="AE31" s="1190">
        <v>0</v>
      </c>
      <c r="AF31" s="1190">
        <v>0</v>
      </c>
      <c r="AG31" s="1190">
        <v>0</v>
      </c>
      <c r="AH31" s="1197"/>
      <c r="AI31" s="1191">
        <v>399413</v>
      </c>
      <c r="AJ31" s="1190">
        <v>31049</v>
      </c>
      <c r="AK31" s="1190">
        <v>368364</v>
      </c>
      <c r="AL31" s="1190">
        <v>239182</v>
      </c>
      <c r="AM31" s="1190">
        <v>160231</v>
      </c>
      <c r="AN31" s="1198" t="b">
        <f>AJ31+AK31=AL31+AM31</f>
        <v>1</v>
      </c>
      <c r="AO31" s="1199" t="b">
        <f>D31=Y31+AI31</f>
        <v>1</v>
      </c>
      <c r="AP31" s="1174"/>
      <c r="AQ31" s="1165"/>
      <c r="AR31" s="1165"/>
    </row>
    <row r="32" spans="1:44" ht="15" customHeight="1" thickBot="1">
      <c r="A32" s="1186" t="s">
        <v>974</v>
      </c>
      <c r="B32" s="1191">
        <v>38523</v>
      </c>
      <c r="C32" s="1190">
        <v>0</v>
      </c>
      <c r="D32" s="1191">
        <v>38523</v>
      </c>
      <c r="E32" s="1197"/>
      <c r="F32" s="1191">
        <v>38523</v>
      </c>
      <c r="G32" s="1190">
        <v>0</v>
      </c>
      <c r="H32" s="1197"/>
      <c r="I32" s="1190">
        <v>6163</v>
      </c>
      <c r="J32" s="1190">
        <v>6664</v>
      </c>
      <c r="K32" s="1190">
        <v>0</v>
      </c>
      <c r="L32" s="1191">
        <v>5685</v>
      </c>
      <c r="M32" s="1190">
        <v>3690</v>
      </c>
      <c r="N32" s="1190">
        <v>1995</v>
      </c>
      <c r="O32" s="1191">
        <v>7980</v>
      </c>
      <c r="P32" s="1190">
        <v>7000</v>
      </c>
      <c r="Q32" s="1190">
        <v>980</v>
      </c>
      <c r="R32" s="1192"/>
      <c r="S32" s="1192"/>
      <c r="T32" s="1193" t="b">
        <f>N32+M32=L32</f>
        <v>1</v>
      </c>
      <c r="U32" s="1194" t="b">
        <f>O32=P32+Q32</f>
        <v>1</v>
      </c>
      <c r="V32" s="1195"/>
      <c r="W32" s="1195"/>
      <c r="X32" s="1196" t="s">
        <v>974</v>
      </c>
      <c r="Y32" s="1190">
        <v>16586</v>
      </c>
      <c r="Z32" s="1190">
        <v>0</v>
      </c>
      <c r="AA32" s="1190">
        <v>16586</v>
      </c>
      <c r="AB32" s="1190">
        <v>0</v>
      </c>
      <c r="AC32" s="1197"/>
      <c r="AD32" s="1190">
        <v>16586</v>
      </c>
      <c r="AE32" s="1190">
        <v>0</v>
      </c>
      <c r="AF32" s="1190">
        <v>0</v>
      </c>
      <c r="AG32" s="1190">
        <v>0</v>
      </c>
      <c r="AH32" s="1197"/>
      <c r="AI32" s="1191">
        <v>21937</v>
      </c>
      <c r="AJ32" s="1190">
        <v>0</v>
      </c>
      <c r="AK32" s="1191">
        <v>21937</v>
      </c>
      <c r="AL32" s="1190">
        <v>13458</v>
      </c>
      <c r="AM32" s="1190">
        <v>8479</v>
      </c>
      <c r="AN32" s="1198" t="b">
        <f>AJ32+AK32=AL32+AM32</f>
        <v>1</v>
      </c>
      <c r="AO32" s="1199" t="b">
        <f>D32=Y32+AI32</f>
        <v>1</v>
      </c>
      <c r="AP32" s="1174"/>
      <c r="AQ32" s="1165"/>
      <c r="AR32" s="1165"/>
    </row>
    <row r="33" spans="1:130" s="1209" customFormat="1" ht="15" customHeight="1" thickBot="1">
      <c r="A33" s="1200" t="s">
        <v>975</v>
      </c>
      <c r="B33" s="1191">
        <f>SUM(B31:B32)</f>
        <v>551238</v>
      </c>
      <c r="C33" s="1191">
        <v>0</v>
      </c>
      <c r="D33" s="1191">
        <f>SUM(D31:D32)</f>
        <v>551238</v>
      </c>
      <c r="E33" s="1197"/>
      <c r="F33" s="1191">
        <f>SUM(F31:F32)</f>
        <v>551238</v>
      </c>
      <c r="G33" s="1191">
        <v>0</v>
      </c>
      <c r="H33" s="1197"/>
      <c r="I33" s="1191">
        <f>SUM(I31:I32)</f>
        <v>60568</v>
      </c>
      <c r="J33" s="1191">
        <f>SUM(J31:J32)</f>
        <v>15564</v>
      </c>
      <c r="K33" s="1191">
        <v>0</v>
      </c>
      <c r="L33" s="1191">
        <f t="shared" ref="L33:Q33" si="2">SUM(L31:L32)</f>
        <v>41685</v>
      </c>
      <c r="M33" s="1191">
        <f t="shared" si="2"/>
        <v>33690</v>
      </c>
      <c r="N33" s="1191">
        <f t="shared" si="2"/>
        <v>7995</v>
      </c>
      <c r="O33" s="1191">
        <f t="shared" si="2"/>
        <v>32410</v>
      </c>
      <c r="P33" s="1191">
        <f t="shared" si="2"/>
        <v>27000</v>
      </c>
      <c r="Q33" s="1191">
        <f t="shared" si="2"/>
        <v>5410</v>
      </c>
      <c r="R33" s="1201"/>
      <c r="S33" s="1201"/>
      <c r="T33" s="1202" t="b">
        <f>N33+M33=L33</f>
        <v>1</v>
      </c>
      <c r="U33" s="1203" t="b">
        <f>O33=P33+Q33</f>
        <v>1</v>
      </c>
      <c r="V33" s="1204"/>
      <c r="W33" s="1204"/>
      <c r="X33" s="1205" t="s">
        <v>975</v>
      </c>
      <c r="Y33" s="1191">
        <f>SUM(Y31:Y32)</f>
        <v>129888</v>
      </c>
      <c r="Z33" s="1191">
        <f>SUM(Z31:Z32)</f>
        <v>105684</v>
      </c>
      <c r="AA33" s="1191">
        <f>SUM(AA31:AA32)</f>
        <v>24204</v>
      </c>
      <c r="AB33" s="1191">
        <f>SUM(AB31:AB32)</f>
        <v>0</v>
      </c>
      <c r="AC33" s="1197"/>
      <c r="AD33" s="1191">
        <f>SUM(AD31:AD32)</f>
        <v>129888</v>
      </c>
      <c r="AE33" s="1191">
        <f>SUM(AE31:AE32)</f>
        <v>0</v>
      </c>
      <c r="AF33" s="1191">
        <f>SUM(AF31:AF32)</f>
        <v>0</v>
      </c>
      <c r="AG33" s="1191">
        <f>SUM(AG31:AG32)</f>
        <v>0</v>
      </c>
      <c r="AH33" s="1197"/>
      <c r="AI33" s="1191">
        <v>421350</v>
      </c>
      <c r="AJ33" s="1191">
        <f>SUM(AJ31:AJ32)</f>
        <v>31049</v>
      </c>
      <c r="AK33" s="1191">
        <v>390301</v>
      </c>
      <c r="AL33" s="1191">
        <f>SUM(AL31:AL32)</f>
        <v>252640</v>
      </c>
      <c r="AM33" s="1191">
        <f>SUM(AM31:AM32)</f>
        <v>168710</v>
      </c>
      <c r="AN33" s="1206" t="b">
        <f>AJ33+AK33=AL33+AM33</f>
        <v>1</v>
      </c>
      <c r="AO33" s="1206" t="b">
        <f>D33=Y33+AI33</f>
        <v>1</v>
      </c>
      <c r="AP33" s="1207"/>
      <c r="AQ33" s="1208"/>
      <c r="AR33" s="1208"/>
    </row>
    <row r="34" spans="1:130" s="1229" customFormat="1" ht="8.25" customHeight="1">
      <c r="A34" s="1175"/>
      <c r="B34" s="1175"/>
      <c r="C34" s="1175"/>
      <c r="D34" s="1175"/>
      <c r="E34" s="1175"/>
      <c r="F34" s="1175"/>
      <c r="G34" s="1175"/>
      <c r="H34" s="1175"/>
      <c r="I34" s="1175"/>
      <c r="J34" s="1175"/>
      <c r="K34" s="1175"/>
      <c r="L34" s="1175"/>
      <c r="M34" s="1175"/>
      <c r="N34" s="1175"/>
      <c r="O34" s="1175"/>
      <c r="P34" s="1175"/>
      <c r="Q34" s="1175"/>
      <c r="R34" s="1175"/>
      <c r="S34" s="1175"/>
      <c r="T34" s="1175"/>
      <c r="U34" s="1175"/>
      <c r="V34" s="1175"/>
      <c r="W34" s="1175"/>
      <c r="X34" s="1226"/>
      <c r="Y34" s="1226"/>
      <c r="Z34" s="1226"/>
      <c r="AA34" s="1226"/>
      <c r="AB34" s="1226"/>
      <c r="AC34" s="1226"/>
      <c r="AD34" s="1226"/>
      <c r="AE34" s="1226"/>
      <c r="AF34" s="1226"/>
      <c r="AG34" s="1226"/>
      <c r="AH34" s="1226"/>
      <c r="AI34" s="1226"/>
      <c r="AJ34" s="1226"/>
      <c r="AK34" s="1226"/>
      <c r="AL34" s="1226"/>
      <c r="AM34" s="1226"/>
      <c r="AN34" s="1175"/>
      <c r="AO34" s="1227"/>
      <c r="AP34" s="1227"/>
      <c r="AQ34" s="1228"/>
      <c r="AR34" s="1228"/>
    </row>
    <row r="35" spans="1:130" ht="15.75" thickBot="1">
      <c r="A35" s="1169" t="s">
        <v>859</v>
      </c>
      <c r="B35" s="1170"/>
      <c r="C35" s="1170"/>
      <c r="D35" s="1170"/>
      <c r="E35" s="1170"/>
      <c r="F35" s="1174"/>
      <c r="G35" s="1169"/>
      <c r="H35" s="1169"/>
      <c r="I35" s="1170"/>
      <c r="J35" s="1170"/>
      <c r="K35" s="1170"/>
      <c r="L35" s="1170"/>
      <c r="M35" s="1170"/>
      <c r="N35" s="1170"/>
      <c r="O35" s="1170"/>
      <c r="P35" s="1170"/>
      <c r="Q35" s="1170"/>
      <c r="R35" s="1201"/>
      <c r="S35" s="1172"/>
      <c r="T35" s="1170"/>
      <c r="U35" s="1171" t="s">
        <v>981</v>
      </c>
      <c r="V35" s="1171"/>
      <c r="W35" s="1170"/>
      <c r="X35" s="2183" t="s">
        <v>2120</v>
      </c>
      <c r="Y35" s="2183"/>
      <c r="Z35" s="2183"/>
      <c r="AA35" s="2183"/>
      <c r="AB35" s="1225"/>
      <c r="AC35" s="1225"/>
      <c r="AD35" s="1225"/>
      <c r="AE35" s="1225"/>
      <c r="AF35" s="1218"/>
      <c r="AG35" s="1225"/>
      <c r="AH35" s="1225"/>
      <c r="AI35" s="1225"/>
      <c r="AJ35" s="1217"/>
      <c r="AK35" s="1375"/>
      <c r="AL35" s="1375"/>
      <c r="AM35" s="1375"/>
      <c r="AN35" s="1170"/>
      <c r="AO35" s="1174"/>
      <c r="AP35" s="1174"/>
      <c r="AQ35" s="1165"/>
      <c r="AR35" s="1165"/>
    </row>
    <row r="36" spans="1:130" ht="29.25" customHeight="1" thickBot="1">
      <c r="A36" s="2180" t="s">
        <v>950</v>
      </c>
      <c r="B36" s="2180" t="s">
        <v>776</v>
      </c>
      <c r="C36" s="2180" t="s">
        <v>777</v>
      </c>
      <c r="D36" s="2180" t="s">
        <v>2119</v>
      </c>
      <c r="E36" s="2180"/>
      <c r="F36" s="2180"/>
      <c r="G36" s="2180"/>
      <c r="H36" s="2180"/>
      <c r="I36" s="2180"/>
      <c r="J36" s="2180"/>
      <c r="K36" s="2180"/>
      <c r="L36" s="2180"/>
      <c r="M36" s="2180"/>
      <c r="N36" s="2180" t="s">
        <v>2108</v>
      </c>
      <c r="O36" s="2180"/>
      <c r="P36" s="2180"/>
      <c r="Q36" s="2180" t="s">
        <v>2109</v>
      </c>
      <c r="R36" s="2180"/>
      <c r="S36" s="2180"/>
      <c r="T36" s="1230" t="s">
        <v>951</v>
      </c>
      <c r="U36" s="1369"/>
      <c r="V36" s="1231" t="s">
        <v>951</v>
      </c>
      <c r="W36" s="1232"/>
      <c r="X36" s="2181" t="s">
        <v>950</v>
      </c>
      <c r="Y36" s="2181" t="s">
        <v>1021</v>
      </c>
      <c r="Z36" s="2181"/>
      <c r="AA36" s="2181"/>
      <c r="AB36" s="2181"/>
      <c r="AC36" s="2181"/>
      <c r="AD36" s="2181"/>
      <c r="AE36" s="2181"/>
      <c r="AF36" s="2181"/>
      <c r="AG36" s="2181"/>
      <c r="AH36" s="2181"/>
      <c r="AI36" s="2181"/>
      <c r="AJ36" s="2181"/>
      <c r="AK36" s="2181"/>
      <c r="AL36" s="2181"/>
      <c r="AM36" s="2181"/>
      <c r="AN36" s="1176"/>
      <c r="AO36" s="1177"/>
      <c r="AP36" s="1210"/>
      <c r="AQ36" s="1233"/>
      <c r="AR36" s="1233"/>
      <c r="AS36" s="1234"/>
      <c r="AT36" s="1234"/>
      <c r="AU36" s="1234"/>
      <c r="AV36" s="1234"/>
      <c r="AW36" s="1234"/>
      <c r="AX36" s="1234"/>
      <c r="AY36" s="1234"/>
      <c r="AZ36" s="1234"/>
      <c r="BA36" s="1234"/>
      <c r="BB36" s="1234"/>
      <c r="BC36" s="1234"/>
      <c r="BD36" s="1234"/>
      <c r="BE36" s="1234"/>
      <c r="BF36" s="1234"/>
      <c r="BG36" s="1234"/>
      <c r="BH36" s="1234"/>
      <c r="BI36" s="1234"/>
      <c r="BJ36" s="1234"/>
      <c r="BK36" s="1234"/>
      <c r="BL36" s="1234"/>
      <c r="BM36" s="1234"/>
      <c r="BN36" s="1234"/>
      <c r="BO36" s="1234"/>
      <c r="BP36" s="1234"/>
      <c r="BQ36" s="1234"/>
      <c r="BR36" s="1234"/>
      <c r="BS36" s="1234"/>
      <c r="BT36" s="1234"/>
      <c r="BU36" s="1234"/>
      <c r="BV36" s="1234"/>
      <c r="BW36" s="1234"/>
      <c r="BX36" s="1234"/>
      <c r="BY36" s="1234"/>
      <c r="BZ36" s="1234"/>
      <c r="CA36" s="1234"/>
      <c r="CB36" s="1234"/>
      <c r="CC36" s="1234"/>
      <c r="CD36" s="1234"/>
      <c r="CE36" s="1234"/>
      <c r="CF36" s="1234"/>
      <c r="CG36" s="1234"/>
      <c r="CH36" s="1234"/>
      <c r="CI36" s="1234"/>
      <c r="CJ36" s="1234"/>
      <c r="CK36" s="1234"/>
      <c r="CL36" s="1234"/>
      <c r="CM36" s="1234"/>
      <c r="CN36" s="1234"/>
      <c r="CO36" s="1234"/>
      <c r="CP36" s="1234"/>
      <c r="CQ36" s="1234"/>
      <c r="CR36" s="1234"/>
      <c r="CS36" s="1234"/>
      <c r="CT36" s="1234"/>
      <c r="CU36" s="1234"/>
      <c r="CV36" s="1234"/>
      <c r="CW36" s="1234"/>
      <c r="CX36" s="1234"/>
      <c r="CY36" s="1234"/>
      <c r="CZ36" s="1234"/>
      <c r="DA36" s="1234"/>
      <c r="DB36" s="1234"/>
      <c r="DC36" s="1234"/>
      <c r="DD36" s="1234"/>
      <c r="DE36" s="1234"/>
      <c r="DF36" s="1234"/>
      <c r="DG36" s="1234"/>
      <c r="DH36" s="1234"/>
      <c r="DI36" s="1234"/>
      <c r="DJ36" s="1234"/>
      <c r="DK36" s="1234"/>
      <c r="DL36" s="1234"/>
      <c r="DM36" s="1234"/>
      <c r="DN36" s="1234"/>
      <c r="DO36" s="1234"/>
      <c r="DP36" s="1234"/>
      <c r="DQ36" s="1234"/>
      <c r="DR36" s="1234"/>
      <c r="DS36" s="1234"/>
      <c r="DT36" s="1234"/>
      <c r="DU36" s="1234"/>
      <c r="DV36" s="1234"/>
      <c r="DW36" s="1234"/>
      <c r="DX36" s="1234"/>
      <c r="DY36" s="1234"/>
      <c r="DZ36" s="1234"/>
    </row>
    <row r="37" spans="1:130" ht="24" customHeight="1" thickBot="1">
      <c r="A37" s="2180"/>
      <c r="B37" s="2184"/>
      <c r="C37" s="2180"/>
      <c r="D37" s="2180" t="s">
        <v>861</v>
      </c>
      <c r="E37" s="2185" t="s">
        <v>951</v>
      </c>
      <c r="F37" s="2180" t="s">
        <v>153</v>
      </c>
      <c r="G37" s="2180"/>
      <c r="H37" s="2180"/>
      <c r="I37" s="2180"/>
      <c r="J37" s="2180"/>
      <c r="K37" s="2180"/>
      <c r="L37" s="2180"/>
      <c r="M37" s="2180"/>
      <c r="N37" s="2180"/>
      <c r="O37" s="2180"/>
      <c r="P37" s="2180"/>
      <c r="Q37" s="2180"/>
      <c r="R37" s="2180"/>
      <c r="S37" s="2180"/>
      <c r="T37" s="1373"/>
      <c r="U37" s="1370"/>
      <c r="V37" s="1235"/>
      <c r="W37" s="1210"/>
      <c r="X37" s="2181"/>
      <c r="Y37" s="2181" t="s">
        <v>1979</v>
      </c>
      <c r="Z37" s="2181"/>
      <c r="AA37" s="2181"/>
      <c r="AB37" s="2181"/>
      <c r="AC37" s="2181"/>
      <c r="AD37" s="2181"/>
      <c r="AE37" s="2181"/>
      <c r="AF37" s="2181"/>
      <c r="AG37" s="2181"/>
      <c r="AH37" s="1377" t="s">
        <v>951</v>
      </c>
      <c r="AI37" s="2186" t="s">
        <v>1980</v>
      </c>
      <c r="AJ37" s="2186"/>
      <c r="AK37" s="2186"/>
      <c r="AL37" s="2186"/>
      <c r="AM37" s="2186"/>
      <c r="AN37" s="1373" t="s">
        <v>951</v>
      </c>
      <c r="AO37" s="1370"/>
      <c r="AP37" s="1210"/>
      <c r="AQ37" s="1233"/>
      <c r="AR37" s="1233"/>
      <c r="AS37" s="1234"/>
      <c r="AT37" s="1234"/>
      <c r="AU37" s="1234"/>
      <c r="AV37" s="1234"/>
      <c r="AW37" s="1234"/>
      <c r="AX37" s="1234"/>
      <c r="AY37" s="1234"/>
      <c r="AZ37" s="1234"/>
      <c r="BA37" s="1234"/>
      <c r="BB37" s="1234"/>
      <c r="BC37" s="1234"/>
      <c r="BD37" s="1234"/>
      <c r="BE37" s="1234"/>
      <c r="BF37" s="1234"/>
      <c r="BG37" s="1234"/>
      <c r="BH37" s="1234"/>
      <c r="BI37" s="1234"/>
      <c r="BJ37" s="1234"/>
      <c r="BK37" s="1234"/>
      <c r="BL37" s="1234"/>
      <c r="BM37" s="1234"/>
      <c r="BN37" s="1234"/>
      <c r="BO37" s="1234"/>
      <c r="BP37" s="1234"/>
      <c r="BQ37" s="1234"/>
      <c r="BR37" s="1234"/>
      <c r="BS37" s="1234"/>
      <c r="BT37" s="1234"/>
      <c r="BU37" s="1234"/>
      <c r="BV37" s="1234"/>
      <c r="BW37" s="1234"/>
      <c r="BX37" s="1234"/>
      <c r="BY37" s="1234"/>
      <c r="BZ37" s="1234"/>
      <c r="CA37" s="1234"/>
      <c r="CB37" s="1234"/>
      <c r="CC37" s="1234"/>
      <c r="CD37" s="1234"/>
      <c r="CE37" s="1234"/>
      <c r="CF37" s="1234"/>
      <c r="CG37" s="1234"/>
      <c r="CH37" s="1234"/>
      <c r="CI37" s="1234"/>
      <c r="CJ37" s="1234"/>
      <c r="CK37" s="1234"/>
      <c r="CL37" s="1234"/>
      <c r="CM37" s="1234"/>
      <c r="CN37" s="1234"/>
      <c r="CO37" s="1234"/>
      <c r="CP37" s="1234"/>
      <c r="CQ37" s="1234"/>
      <c r="CR37" s="1234"/>
      <c r="CS37" s="1234"/>
      <c r="CT37" s="1234"/>
      <c r="CU37" s="1234"/>
      <c r="CV37" s="1234"/>
      <c r="CW37" s="1234"/>
      <c r="CX37" s="1234"/>
      <c r="CY37" s="1234"/>
      <c r="CZ37" s="1234"/>
      <c r="DA37" s="1234"/>
      <c r="DB37" s="1234"/>
      <c r="DC37" s="1234"/>
      <c r="DD37" s="1234"/>
      <c r="DE37" s="1234"/>
      <c r="DF37" s="1234"/>
      <c r="DG37" s="1234"/>
      <c r="DH37" s="1234"/>
      <c r="DI37" s="1234"/>
      <c r="DJ37" s="1234"/>
      <c r="DK37" s="1234"/>
      <c r="DL37" s="1234"/>
      <c r="DM37" s="1234"/>
      <c r="DN37" s="1234"/>
      <c r="DO37" s="1234"/>
      <c r="DP37" s="1234"/>
      <c r="DQ37" s="1234"/>
      <c r="DR37" s="1234"/>
      <c r="DS37" s="1234"/>
      <c r="DT37" s="1234"/>
      <c r="DU37" s="1234"/>
      <c r="DV37" s="1234"/>
      <c r="DW37" s="1234"/>
      <c r="DX37" s="1234"/>
      <c r="DY37" s="1234"/>
      <c r="DZ37" s="1234"/>
    </row>
    <row r="38" spans="1:130" ht="29.25" customHeight="1" thickBot="1">
      <c r="A38" s="2180"/>
      <c r="B38" s="2184"/>
      <c r="C38" s="2180"/>
      <c r="D38" s="2180"/>
      <c r="E38" s="2185"/>
      <c r="F38" s="2180" t="s">
        <v>952</v>
      </c>
      <c r="G38" s="2180"/>
      <c r="H38" s="1372" t="s">
        <v>951</v>
      </c>
      <c r="I38" s="2180" t="s">
        <v>982</v>
      </c>
      <c r="J38" s="2180" t="s">
        <v>983</v>
      </c>
      <c r="K38" s="2180" t="s">
        <v>2121</v>
      </c>
      <c r="L38" s="2180" t="s">
        <v>953</v>
      </c>
      <c r="M38" s="2180" t="s">
        <v>954</v>
      </c>
      <c r="N38" s="2180" t="s">
        <v>861</v>
      </c>
      <c r="O38" s="2180" t="s">
        <v>153</v>
      </c>
      <c r="P38" s="2180"/>
      <c r="Q38" s="2180" t="s">
        <v>861</v>
      </c>
      <c r="R38" s="2180" t="s">
        <v>153</v>
      </c>
      <c r="S38" s="2180"/>
      <c r="T38" s="1373"/>
      <c r="U38" s="1370"/>
      <c r="V38" s="1235"/>
      <c r="W38" s="1210"/>
      <c r="X38" s="2181"/>
      <c r="Y38" s="2181" t="s">
        <v>861</v>
      </c>
      <c r="Z38" s="2181" t="s">
        <v>1981</v>
      </c>
      <c r="AA38" s="2181"/>
      <c r="AB38" s="2181"/>
      <c r="AC38" s="1377" t="s">
        <v>951</v>
      </c>
      <c r="AD38" s="2181" t="s">
        <v>1985</v>
      </c>
      <c r="AE38" s="2181"/>
      <c r="AF38" s="2181"/>
      <c r="AG38" s="2181"/>
      <c r="AH38" s="1377"/>
      <c r="AI38" s="2181" t="s">
        <v>861</v>
      </c>
      <c r="AJ38" s="2181" t="s">
        <v>1983</v>
      </c>
      <c r="AK38" s="2181"/>
      <c r="AL38" s="2181" t="s">
        <v>1984</v>
      </c>
      <c r="AM38" s="2187"/>
      <c r="AN38" s="1373"/>
      <c r="AO38" s="1370"/>
      <c r="AP38" s="1210"/>
      <c r="AQ38" s="1233"/>
      <c r="AR38" s="1233"/>
      <c r="AS38" s="1234"/>
      <c r="AT38" s="1234"/>
      <c r="AU38" s="1234"/>
      <c r="AV38" s="1234"/>
      <c r="AW38" s="1234"/>
      <c r="AX38" s="1234"/>
      <c r="AY38" s="1234"/>
      <c r="AZ38" s="1234"/>
      <c r="BA38" s="1234"/>
      <c r="BB38" s="1234"/>
      <c r="BC38" s="1234"/>
      <c r="BD38" s="1234"/>
      <c r="BE38" s="1234"/>
      <c r="BF38" s="1234"/>
      <c r="BG38" s="1234"/>
      <c r="BH38" s="1234"/>
      <c r="BI38" s="1234"/>
      <c r="BJ38" s="1234"/>
      <c r="BK38" s="1234"/>
      <c r="BL38" s="1234"/>
      <c r="BM38" s="1234"/>
      <c r="BN38" s="1234"/>
      <c r="BO38" s="1234"/>
      <c r="BP38" s="1234"/>
      <c r="BQ38" s="1234"/>
      <c r="BR38" s="1234"/>
      <c r="BS38" s="1234"/>
      <c r="BT38" s="1234"/>
      <c r="BU38" s="1234"/>
      <c r="BV38" s="1234"/>
      <c r="BW38" s="1234"/>
      <c r="BX38" s="1234"/>
      <c r="BY38" s="1234"/>
      <c r="BZ38" s="1234"/>
      <c r="CA38" s="1234"/>
      <c r="CB38" s="1234"/>
      <c r="CC38" s="1234"/>
      <c r="CD38" s="1234"/>
      <c r="CE38" s="1234"/>
      <c r="CF38" s="1234"/>
      <c r="CG38" s="1234"/>
      <c r="CH38" s="1234"/>
      <c r="CI38" s="1234"/>
      <c r="CJ38" s="1234"/>
      <c r="CK38" s="1234"/>
      <c r="CL38" s="1234"/>
      <c r="CM38" s="1234"/>
      <c r="CN38" s="1234"/>
      <c r="CO38" s="1234"/>
      <c r="CP38" s="1234"/>
      <c r="CQ38" s="1234"/>
      <c r="CR38" s="1234"/>
      <c r="CS38" s="1234"/>
      <c r="CT38" s="1234"/>
      <c r="CU38" s="1234"/>
      <c r="CV38" s="1234"/>
      <c r="CW38" s="1234"/>
      <c r="CX38" s="1234"/>
      <c r="CY38" s="1234"/>
      <c r="CZ38" s="1234"/>
      <c r="DA38" s="1234"/>
      <c r="DB38" s="1234"/>
      <c r="DC38" s="1234"/>
      <c r="DD38" s="1234"/>
      <c r="DE38" s="1234"/>
      <c r="DF38" s="1234"/>
      <c r="DG38" s="1234"/>
      <c r="DH38" s="1234"/>
      <c r="DI38" s="1234"/>
      <c r="DJ38" s="1234"/>
      <c r="DK38" s="1234"/>
      <c r="DL38" s="1234"/>
      <c r="DM38" s="1234"/>
      <c r="DN38" s="1234"/>
      <c r="DO38" s="1234"/>
      <c r="DP38" s="1234"/>
      <c r="DQ38" s="1234"/>
      <c r="DR38" s="1234"/>
      <c r="DS38" s="1234"/>
      <c r="DT38" s="1234"/>
      <c r="DU38" s="1234"/>
      <c r="DV38" s="1234"/>
      <c r="DW38" s="1234"/>
      <c r="DX38" s="1234"/>
      <c r="DY38" s="1234"/>
      <c r="DZ38" s="1234"/>
    </row>
    <row r="39" spans="1:130" ht="38.25" customHeight="1" thickBot="1">
      <c r="A39" s="2180"/>
      <c r="B39" s="2184"/>
      <c r="C39" s="2180"/>
      <c r="D39" s="2180"/>
      <c r="E39" s="2185"/>
      <c r="F39" s="1178" t="s">
        <v>154</v>
      </c>
      <c r="G39" s="1178" t="s">
        <v>955</v>
      </c>
      <c r="H39" s="1179"/>
      <c r="I39" s="2182"/>
      <c r="J39" s="2182"/>
      <c r="K39" s="2180"/>
      <c r="L39" s="2180"/>
      <c r="M39" s="2180"/>
      <c r="N39" s="2180"/>
      <c r="O39" s="1368" t="s">
        <v>956</v>
      </c>
      <c r="P39" s="1368" t="s">
        <v>957</v>
      </c>
      <c r="Q39" s="2180"/>
      <c r="R39" s="1368" t="s">
        <v>956</v>
      </c>
      <c r="S39" s="1368" t="s">
        <v>957</v>
      </c>
      <c r="T39" s="1374"/>
      <c r="U39" s="1371"/>
      <c r="V39" s="1236"/>
      <c r="W39" s="1210"/>
      <c r="X39" s="2181"/>
      <c r="Y39" s="2181"/>
      <c r="Z39" s="1221">
        <v>2.5</v>
      </c>
      <c r="AA39" s="1221">
        <v>2</v>
      </c>
      <c r="AB39" s="1376" t="s">
        <v>1022</v>
      </c>
      <c r="AC39" s="1222"/>
      <c r="AD39" s="1376" t="s">
        <v>959</v>
      </c>
      <c r="AE39" s="1376" t="s">
        <v>978</v>
      </c>
      <c r="AF39" s="1376" t="s">
        <v>979</v>
      </c>
      <c r="AG39" s="1376" t="s">
        <v>980</v>
      </c>
      <c r="AH39" s="1377"/>
      <c r="AI39" s="2181"/>
      <c r="AJ39" s="1221">
        <v>2</v>
      </c>
      <c r="AK39" s="1376" t="s">
        <v>1023</v>
      </c>
      <c r="AL39" s="1376" t="s">
        <v>962</v>
      </c>
      <c r="AM39" s="1376" t="s">
        <v>963</v>
      </c>
      <c r="AN39" s="1374"/>
      <c r="AO39" s="1371"/>
      <c r="AP39" s="1210"/>
      <c r="AQ39" s="1233"/>
      <c r="AR39" s="1233"/>
      <c r="AS39" s="1234"/>
      <c r="AT39" s="1234"/>
      <c r="AU39" s="1234"/>
      <c r="AV39" s="1234"/>
      <c r="AW39" s="1234"/>
      <c r="AX39" s="1234"/>
      <c r="AY39" s="1234"/>
      <c r="AZ39" s="1234"/>
      <c r="BA39" s="1234"/>
      <c r="BB39" s="1234"/>
      <c r="BC39" s="1234"/>
      <c r="BD39" s="1234"/>
      <c r="BE39" s="1234"/>
      <c r="BF39" s="1234"/>
      <c r="BG39" s="1234"/>
      <c r="BH39" s="1234"/>
      <c r="BI39" s="1234"/>
      <c r="BJ39" s="1234"/>
      <c r="BK39" s="1234"/>
      <c r="BL39" s="1234"/>
      <c r="BM39" s="1234"/>
      <c r="BN39" s="1234"/>
      <c r="BO39" s="1234"/>
      <c r="BP39" s="1234"/>
      <c r="BQ39" s="1234"/>
      <c r="BR39" s="1234"/>
      <c r="BS39" s="1234"/>
      <c r="BT39" s="1234"/>
      <c r="BU39" s="1234"/>
      <c r="BV39" s="1234"/>
      <c r="BW39" s="1234"/>
      <c r="BX39" s="1234"/>
      <c r="BY39" s="1234"/>
      <c r="BZ39" s="1234"/>
      <c r="CA39" s="1234"/>
      <c r="CB39" s="1234"/>
      <c r="CC39" s="1234"/>
      <c r="CD39" s="1234"/>
      <c r="CE39" s="1234"/>
      <c r="CF39" s="1234"/>
      <c r="CG39" s="1234"/>
      <c r="CH39" s="1234"/>
      <c r="CI39" s="1234"/>
      <c r="CJ39" s="1234"/>
      <c r="CK39" s="1234"/>
      <c r="CL39" s="1234"/>
      <c r="CM39" s="1234"/>
      <c r="CN39" s="1234"/>
      <c r="CO39" s="1234"/>
      <c r="CP39" s="1234"/>
      <c r="CQ39" s="1234"/>
      <c r="CR39" s="1234"/>
      <c r="CS39" s="1234"/>
      <c r="CT39" s="1234"/>
      <c r="CU39" s="1234"/>
      <c r="CV39" s="1234"/>
      <c r="CW39" s="1234"/>
      <c r="CX39" s="1234"/>
      <c r="CY39" s="1234"/>
      <c r="CZ39" s="1234"/>
      <c r="DA39" s="1234"/>
      <c r="DB39" s="1234"/>
      <c r="DC39" s="1234"/>
      <c r="DD39" s="1234"/>
      <c r="DE39" s="1234"/>
      <c r="DF39" s="1234"/>
      <c r="DG39" s="1234"/>
      <c r="DH39" s="1234"/>
      <c r="DI39" s="1234"/>
      <c r="DJ39" s="1234"/>
      <c r="DK39" s="1234"/>
      <c r="DL39" s="1234"/>
      <c r="DM39" s="1234"/>
      <c r="DN39" s="1234"/>
      <c r="DO39" s="1234"/>
      <c r="DP39" s="1234"/>
      <c r="DQ39" s="1234"/>
      <c r="DR39" s="1234"/>
      <c r="DS39" s="1234"/>
      <c r="DT39" s="1234"/>
      <c r="DU39" s="1234"/>
      <c r="DV39" s="1234"/>
      <c r="DW39" s="1234"/>
      <c r="DX39" s="1234"/>
      <c r="DY39" s="1234"/>
      <c r="DZ39" s="1234"/>
    </row>
    <row r="40" spans="1:130" ht="30" customHeight="1" thickBot="1">
      <c r="A40" s="1368">
        <v>1</v>
      </c>
      <c r="B40" s="1368" t="s">
        <v>2110</v>
      </c>
      <c r="C40" s="1368">
        <v>3</v>
      </c>
      <c r="D40" s="1368" t="s">
        <v>2122</v>
      </c>
      <c r="E40" s="1237" t="s">
        <v>964</v>
      </c>
      <c r="F40" s="1368">
        <v>5</v>
      </c>
      <c r="G40" s="1368">
        <v>6</v>
      </c>
      <c r="H40" s="1237" t="s">
        <v>965</v>
      </c>
      <c r="I40" s="1368">
        <v>7</v>
      </c>
      <c r="J40" s="1368">
        <v>8</v>
      </c>
      <c r="K40" s="1368">
        <v>9</v>
      </c>
      <c r="L40" s="1368">
        <v>10</v>
      </c>
      <c r="M40" s="1178">
        <v>11</v>
      </c>
      <c r="N40" s="1368" t="s">
        <v>2123</v>
      </c>
      <c r="O40" s="1178">
        <v>13</v>
      </c>
      <c r="P40" s="1178">
        <v>14</v>
      </c>
      <c r="Q40" s="1178" t="s">
        <v>2124</v>
      </c>
      <c r="R40" s="1178">
        <v>16</v>
      </c>
      <c r="S40" s="1178">
        <v>17</v>
      </c>
      <c r="T40" s="1238" t="s">
        <v>967</v>
      </c>
      <c r="U40" s="1372" t="s">
        <v>984</v>
      </c>
      <c r="V40" s="1181" t="s">
        <v>985</v>
      </c>
      <c r="W40" s="1210"/>
      <c r="X40" s="1376" t="s">
        <v>968</v>
      </c>
      <c r="Y40" s="1376" t="s">
        <v>2125</v>
      </c>
      <c r="Z40" s="1376">
        <v>19</v>
      </c>
      <c r="AA40" s="1376">
        <v>20</v>
      </c>
      <c r="AB40" s="1376">
        <v>21</v>
      </c>
      <c r="AC40" s="1239" t="s">
        <v>969</v>
      </c>
      <c r="AD40" s="1376">
        <v>22</v>
      </c>
      <c r="AE40" s="1376">
        <v>23</v>
      </c>
      <c r="AF40" s="1376">
        <v>24</v>
      </c>
      <c r="AG40" s="1376">
        <v>25</v>
      </c>
      <c r="AH40" s="1239" t="s">
        <v>970</v>
      </c>
      <c r="AI40" s="1376" t="s">
        <v>2126</v>
      </c>
      <c r="AJ40" s="1376">
        <v>27</v>
      </c>
      <c r="AK40" s="1376">
        <v>28</v>
      </c>
      <c r="AL40" s="1376">
        <v>29</v>
      </c>
      <c r="AM40" s="1376">
        <v>30</v>
      </c>
      <c r="AN40" s="1185" t="s">
        <v>971</v>
      </c>
      <c r="AO40" s="1183" t="s">
        <v>972</v>
      </c>
      <c r="AP40" s="1210"/>
      <c r="AQ40" s="1233"/>
      <c r="AR40" s="1233"/>
      <c r="AS40" s="1234"/>
      <c r="AT40" s="1234"/>
      <c r="AU40" s="1234"/>
      <c r="AV40" s="1234"/>
      <c r="AW40" s="1234"/>
      <c r="AX40" s="1234"/>
      <c r="AY40" s="1234"/>
      <c r="AZ40" s="1234"/>
      <c r="BA40" s="1234"/>
      <c r="BB40" s="1234"/>
      <c r="BC40" s="1234"/>
      <c r="BD40" s="1234"/>
      <c r="BE40" s="1234"/>
      <c r="BF40" s="1234"/>
      <c r="BG40" s="1234"/>
      <c r="BH40" s="1234"/>
      <c r="BI40" s="1234"/>
      <c r="BJ40" s="1234"/>
      <c r="BK40" s="1234"/>
      <c r="BL40" s="1234"/>
      <c r="BM40" s="1234"/>
      <c r="BN40" s="1234"/>
      <c r="BO40" s="1234"/>
      <c r="BP40" s="1234"/>
      <c r="BQ40" s="1234"/>
      <c r="BR40" s="1234"/>
      <c r="BS40" s="1234"/>
      <c r="BT40" s="1234"/>
      <c r="BU40" s="1234"/>
      <c r="BV40" s="1234"/>
      <c r="BW40" s="1234"/>
      <c r="BX40" s="1234"/>
      <c r="BY40" s="1234"/>
      <c r="BZ40" s="1234"/>
      <c r="CA40" s="1234"/>
      <c r="CB40" s="1234"/>
      <c r="CC40" s="1234"/>
      <c r="CD40" s="1234"/>
      <c r="CE40" s="1234"/>
      <c r="CF40" s="1234"/>
      <c r="CG40" s="1234"/>
      <c r="CH40" s="1234"/>
      <c r="CI40" s="1234"/>
      <c r="CJ40" s="1234"/>
      <c r="CK40" s="1234"/>
      <c r="CL40" s="1234"/>
      <c r="CM40" s="1234"/>
      <c r="CN40" s="1234"/>
      <c r="CO40" s="1234"/>
      <c r="CP40" s="1234"/>
      <c r="CQ40" s="1234"/>
      <c r="CR40" s="1234"/>
      <c r="CS40" s="1234"/>
      <c r="CT40" s="1234"/>
      <c r="CU40" s="1234"/>
      <c r="CV40" s="1234"/>
      <c r="CW40" s="1234"/>
      <c r="CX40" s="1234"/>
      <c r="CY40" s="1234"/>
      <c r="CZ40" s="1234"/>
      <c r="DA40" s="1234"/>
      <c r="DB40" s="1234"/>
      <c r="DC40" s="1234"/>
      <c r="DD40" s="1234"/>
      <c r="DE40" s="1234"/>
      <c r="DF40" s="1234"/>
      <c r="DG40" s="1234"/>
      <c r="DH40" s="1234"/>
      <c r="DI40" s="1234"/>
      <c r="DJ40" s="1234"/>
      <c r="DK40" s="1234"/>
      <c r="DL40" s="1234"/>
      <c r="DM40" s="1234"/>
      <c r="DN40" s="1234"/>
      <c r="DO40" s="1234"/>
      <c r="DP40" s="1234"/>
      <c r="DQ40" s="1234"/>
      <c r="DR40" s="1234"/>
      <c r="DS40" s="1234"/>
      <c r="DT40" s="1234"/>
      <c r="DU40" s="1234"/>
      <c r="DV40" s="1234"/>
      <c r="DW40" s="1234"/>
      <c r="DX40" s="1234"/>
      <c r="DY40" s="1234"/>
      <c r="DZ40" s="1234"/>
    </row>
    <row r="41" spans="1:130" ht="15" customHeight="1" thickBot="1">
      <c r="A41" s="1240" t="s">
        <v>973</v>
      </c>
      <c r="B41" s="1241">
        <v>526944</v>
      </c>
      <c r="C41" s="1241">
        <v>0</v>
      </c>
      <c r="D41" s="1241">
        <v>526944</v>
      </c>
      <c r="E41" s="1241">
        <v>0</v>
      </c>
      <c r="F41" s="1241">
        <v>512738</v>
      </c>
      <c r="G41" s="1241">
        <v>14206</v>
      </c>
      <c r="H41" s="1241">
        <v>0</v>
      </c>
      <c r="I41" s="1191">
        <v>119494</v>
      </c>
      <c r="J41" s="1191">
        <v>407392</v>
      </c>
      <c r="K41" s="1190">
        <v>54583</v>
      </c>
      <c r="L41" s="1190">
        <v>8900</v>
      </c>
      <c r="M41" s="1241">
        <v>0</v>
      </c>
      <c r="N41" s="1241">
        <v>36543</v>
      </c>
      <c r="O41" s="1190">
        <v>30203</v>
      </c>
      <c r="P41" s="1190">
        <v>6340</v>
      </c>
      <c r="Q41" s="1241">
        <v>24512</v>
      </c>
      <c r="R41" s="1190">
        <v>20042</v>
      </c>
      <c r="S41" s="1190">
        <v>4470</v>
      </c>
      <c r="T41" s="1242" t="b">
        <f>N41+M41=L41</f>
        <v>0</v>
      </c>
      <c r="U41" s="1194" t="b">
        <f>Q41=R41+S41</f>
        <v>1</v>
      </c>
      <c r="V41" s="1243" t="b">
        <f>D41=I41+J41</f>
        <v>0</v>
      </c>
      <c r="W41" s="1210"/>
      <c r="X41" s="1196" t="s">
        <v>973</v>
      </c>
      <c r="Y41" s="1244">
        <v>114759</v>
      </c>
      <c r="Z41" s="1245">
        <v>105740</v>
      </c>
      <c r="AA41" s="1245">
        <v>9017</v>
      </c>
      <c r="AB41" s="1245">
        <v>2</v>
      </c>
      <c r="AC41" s="1246">
        <v>0</v>
      </c>
      <c r="AD41" s="1245">
        <v>113302</v>
      </c>
      <c r="AE41" s="1245">
        <f>Y41-AD41</f>
        <v>1457</v>
      </c>
      <c r="AF41" s="1245">
        <v>0</v>
      </c>
      <c r="AG41" s="1245">
        <v>0</v>
      </c>
      <c r="AH41" s="1246">
        <v>0</v>
      </c>
      <c r="AI41" s="1244">
        <v>412185</v>
      </c>
      <c r="AJ41" s="1245">
        <v>33288</v>
      </c>
      <c r="AK41" s="1245">
        <v>378897</v>
      </c>
      <c r="AL41" s="1245">
        <v>248238</v>
      </c>
      <c r="AM41" s="1245">
        <v>163947</v>
      </c>
      <c r="AN41" s="1198" t="b">
        <f>AJ41+AK41=AL41+AM41</f>
        <v>1</v>
      </c>
      <c r="AO41" s="1199" t="b">
        <f>D41=Y41+AI41</f>
        <v>1</v>
      </c>
      <c r="AP41" s="1210"/>
      <c r="AQ41" s="1233"/>
      <c r="AR41" s="1233"/>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234"/>
      <c r="BR41" s="1234"/>
      <c r="BS41" s="1234"/>
      <c r="BT41" s="1234"/>
      <c r="BU41" s="1234"/>
      <c r="BV41" s="1234"/>
      <c r="BW41" s="1234"/>
      <c r="BX41" s="1234"/>
      <c r="BY41" s="1234"/>
      <c r="BZ41" s="1234"/>
      <c r="CA41" s="1234"/>
      <c r="CB41" s="1234"/>
      <c r="CC41" s="1234"/>
      <c r="CD41" s="1234"/>
      <c r="CE41" s="1234"/>
      <c r="CF41" s="1234"/>
      <c r="CG41" s="1234"/>
      <c r="CH41" s="1234"/>
      <c r="CI41" s="1234"/>
      <c r="CJ41" s="1234"/>
      <c r="CK41" s="1234"/>
      <c r="CL41" s="1234"/>
      <c r="CM41" s="1234"/>
      <c r="CN41" s="1234"/>
      <c r="CO41" s="1234"/>
      <c r="CP41" s="1234"/>
      <c r="CQ41" s="1234"/>
      <c r="CR41" s="1234"/>
      <c r="CS41" s="1234"/>
      <c r="CT41" s="1234"/>
      <c r="CU41" s="1234"/>
      <c r="CV41" s="1234"/>
      <c r="CW41" s="1234"/>
      <c r="CX41" s="1234"/>
      <c r="CY41" s="1234"/>
      <c r="CZ41" s="1234"/>
      <c r="DA41" s="1234"/>
      <c r="DB41" s="1234"/>
      <c r="DC41" s="1234"/>
      <c r="DD41" s="1234"/>
      <c r="DE41" s="1234"/>
      <c r="DF41" s="1234"/>
      <c r="DG41" s="1234"/>
      <c r="DH41" s="1234"/>
      <c r="DI41" s="1234"/>
      <c r="DJ41" s="1234"/>
      <c r="DK41" s="1234"/>
      <c r="DL41" s="1234"/>
      <c r="DM41" s="1234"/>
      <c r="DN41" s="1234"/>
      <c r="DO41" s="1234"/>
      <c r="DP41" s="1234"/>
      <c r="DQ41" s="1234"/>
      <c r="DR41" s="1234"/>
      <c r="DS41" s="1234"/>
      <c r="DT41" s="1234"/>
      <c r="DU41" s="1234"/>
      <c r="DV41" s="1234"/>
      <c r="DW41" s="1234"/>
      <c r="DX41" s="1234"/>
      <c r="DY41" s="1234"/>
      <c r="DZ41" s="1234"/>
    </row>
    <row r="42" spans="1:130" ht="15" customHeight="1" thickBot="1">
      <c r="A42" s="1240" t="s">
        <v>974</v>
      </c>
      <c r="B42" s="1241">
        <v>58326</v>
      </c>
      <c r="C42" s="1241">
        <v>0</v>
      </c>
      <c r="D42" s="1241">
        <v>58326</v>
      </c>
      <c r="E42" s="1241">
        <v>0</v>
      </c>
      <c r="F42" s="1241">
        <v>40093</v>
      </c>
      <c r="G42" s="1241">
        <v>18233</v>
      </c>
      <c r="H42" s="1197"/>
      <c r="I42" s="1190">
        <v>19934</v>
      </c>
      <c r="J42" s="1191">
        <v>37903</v>
      </c>
      <c r="K42" s="1190">
        <v>6885</v>
      </c>
      <c r="L42" s="1190">
        <v>6664</v>
      </c>
      <c r="M42" s="1241">
        <v>0</v>
      </c>
      <c r="N42" s="1241">
        <v>7118</v>
      </c>
      <c r="O42" s="1190">
        <v>4817</v>
      </c>
      <c r="P42" s="1190">
        <v>2301</v>
      </c>
      <c r="Q42" s="1241">
        <v>8648</v>
      </c>
      <c r="R42" s="1190">
        <v>7526</v>
      </c>
      <c r="S42" s="1190">
        <v>1122</v>
      </c>
      <c r="T42" s="1247" t="b">
        <f>N42+M42=L42</f>
        <v>0</v>
      </c>
      <c r="U42" s="1248" t="b">
        <f>Q42=R42+S42</f>
        <v>1</v>
      </c>
      <c r="V42" s="1249" t="b">
        <f>D42=I42+J42</f>
        <v>0</v>
      </c>
      <c r="W42" s="1210"/>
      <c r="X42" s="1196" t="s">
        <v>974</v>
      </c>
      <c r="Y42" s="1244">
        <v>20027</v>
      </c>
      <c r="Z42" s="1245">
        <v>0</v>
      </c>
      <c r="AA42" s="1245">
        <v>20017</v>
      </c>
      <c r="AB42" s="1245">
        <v>10</v>
      </c>
      <c r="AC42" s="1246">
        <v>0</v>
      </c>
      <c r="AD42" s="1245">
        <v>20017</v>
      </c>
      <c r="AE42" s="1245">
        <v>0</v>
      </c>
      <c r="AF42" s="1245">
        <v>0</v>
      </c>
      <c r="AG42" s="1245">
        <v>0</v>
      </c>
      <c r="AH42" s="1246">
        <v>0</v>
      </c>
      <c r="AI42" s="1244">
        <v>38299</v>
      </c>
      <c r="AJ42" s="1245">
        <v>0</v>
      </c>
      <c r="AK42" s="1245">
        <v>38299</v>
      </c>
      <c r="AL42" s="1245">
        <v>23585</v>
      </c>
      <c r="AM42" s="1245">
        <v>14714</v>
      </c>
      <c r="AN42" s="1198" t="b">
        <f>AJ42+AK42=AL42+AM42</f>
        <v>1</v>
      </c>
      <c r="AO42" s="1199" t="b">
        <f>D42=Y42+AI42</f>
        <v>1</v>
      </c>
      <c r="AP42" s="1210"/>
      <c r="AQ42" s="1233"/>
      <c r="AR42" s="1233"/>
      <c r="AS42" s="1234"/>
      <c r="AT42" s="1234"/>
      <c r="AU42" s="1234"/>
      <c r="AV42" s="1234"/>
      <c r="AW42" s="1234"/>
      <c r="AX42" s="1234"/>
      <c r="AY42" s="1234"/>
      <c r="AZ42" s="1234"/>
      <c r="BA42" s="1234"/>
      <c r="BB42" s="1234"/>
      <c r="BC42" s="1234"/>
      <c r="BD42" s="1234"/>
      <c r="BE42" s="1234"/>
      <c r="BF42" s="1234"/>
      <c r="BG42" s="1234"/>
      <c r="BH42" s="1234"/>
      <c r="BI42" s="1234"/>
      <c r="BJ42" s="1234"/>
      <c r="BK42" s="1234"/>
      <c r="BL42" s="1234"/>
      <c r="BM42" s="1234"/>
      <c r="BN42" s="1234"/>
      <c r="BO42" s="1234"/>
      <c r="BP42" s="1234"/>
      <c r="BQ42" s="1234"/>
      <c r="BR42" s="1234"/>
      <c r="BS42" s="1234"/>
      <c r="BT42" s="1234"/>
      <c r="BU42" s="1234"/>
      <c r="BV42" s="1234"/>
      <c r="BW42" s="1234"/>
      <c r="BX42" s="1234"/>
      <c r="BY42" s="1234"/>
      <c r="BZ42" s="1234"/>
      <c r="CA42" s="1234"/>
      <c r="CB42" s="1234"/>
      <c r="CC42" s="1234"/>
      <c r="CD42" s="1234"/>
      <c r="CE42" s="1234"/>
      <c r="CF42" s="1234"/>
      <c r="CG42" s="1234"/>
      <c r="CH42" s="1234"/>
      <c r="CI42" s="1234"/>
      <c r="CJ42" s="1234"/>
      <c r="CK42" s="1234"/>
      <c r="CL42" s="1234"/>
      <c r="CM42" s="1234"/>
      <c r="CN42" s="1234"/>
      <c r="CO42" s="1234"/>
      <c r="CP42" s="1234"/>
      <c r="CQ42" s="1234"/>
      <c r="CR42" s="1234"/>
      <c r="CS42" s="1234"/>
      <c r="CT42" s="1234"/>
      <c r="CU42" s="1234"/>
      <c r="CV42" s="1234"/>
      <c r="CW42" s="1234"/>
      <c r="CX42" s="1234"/>
      <c r="CY42" s="1234"/>
      <c r="CZ42" s="1234"/>
      <c r="DA42" s="1234"/>
      <c r="DB42" s="1234"/>
      <c r="DC42" s="1234"/>
      <c r="DD42" s="1234"/>
      <c r="DE42" s="1234"/>
      <c r="DF42" s="1234"/>
      <c r="DG42" s="1234"/>
      <c r="DH42" s="1234"/>
      <c r="DI42" s="1234"/>
      <c r="DJ42" s="1234"/>
      <c r="DK42" s="1234"/>
      <c r="DL42" s="1234"/>
      <c r="DM42" s="1234"/>
      <c r="DN42" s="1234"/>
      <c r="DO42" s="1234"/>
      <c r="DP42" s="1234"/>
      <c r="DQ42" s="1234"/>
      <c r="DR42" s="1234"/>
      <c r="DS42" s="1234"/>
      <c r="DT42" s="1234"/>
      <c r="DU42" s="1234"/>
      <c r="DV42" s="1234"/>
      <c r="DW42" s="1234"/>
      <c r="DX42" s="1234"/>
      <c r="DY42" s="1234"/>
      <c r="DZ42" s="1234"/>
    </row>
    <row r="43" spans="1:130" s="1209" customFormat="1" ht="15" customHeight="1" thickBot="1">
      <c r="A43" s="1250" t="s">
        <v>751</v>
      </c>
      <c r="B43" s="1241">
        <v>585270</v>
      </c>
      <c r="C43" s="1241">
        <v>0</v>
      </c>
      <c r="D43" s="1241">
        <v>585270</v>
      </c>
      <c r="E43" s="1241">
        <v>0</v>
      </c>
      <c r="F43" s="1241">
        <v>552831</v>
      </c>
      <c r="G43" s="1241">
        <v>32439</v>
      </c>
      <c r="H43" s="1251"/>
      <c r="I43" s="1244">
        <v>139428</v>
      </c>
      <c r="J43" s="1244">
        <v>444748</v>
      </c>
      <c r="K43" s="1241">
        <v>61468</v>
      </c>
      <c r="L43" s="1241">
        <v>15564</v>
      </c>
      <c r="M43" s="1252">
        <v>0</v>
      </c>
      <c r="N43" s="1241">
        <v>43661</v>
      </c>
      <c r="O43" s="1241">
        <v>35020</v>
      </c>
      <c r="P43" s="1241">
        <v>8641</v>
      </c>
      <c r="Q43" s="1241">
        <v>33160</v>
      </c>
      <c r="R43" s="1241">
        <v>27568</v>
      </c>
      <c r="S43" s="1241">
        <v>5592</v>
      </c>
      <c r="T43" s="1253" t="b">
        <f>N43+M43=L43</f>
        <v>0</v>
      </c>
      <c r="U43" s="1203" t="b">
        <f>Q43=R43+S43</f>
        <v>1</v>
      </c>
      <c r="V43" s="1203" t="b">
        <f>D43=I43+J43</f>
        <v>0</v>
      </c>
      <c r="W43" s="1227"/>
      <c r="X43" s="1205" t="s">
        <v>975</v>
      </c>
      <c r="Y43" s="1244">
        <v>134786</v>
      </c>
      <c r="Z43" s="1244">
        <v>105740</v>
      </c>
      <c r="AA43" s="1244">
        <v>29034</v>
      </c>
      <c r="AB43" s="1244">
        <v>12</v>
      </c>
      <c r="AC43" s="1246">
        <v>0</v>
      </c>
      <c r="AD43" s="1244">
        <v>133319</v>
      </c>
      <c r="AE43" s="1244">
        <v>1467</v>
      </c>
      <c r="AF43" s="1244">
        <v>0</v>
      </c>
      <c r="AG43" s="1244">
        <v>0</v>
      </c>
      <c r="AH43" s="1246">
        <v>0</v>
      </c>
      <c r="AI43" s="1244">
        <v>450484</v>
      </c>
      <c r="AJ43" s="1244">
        <v>33288</v>
      </c>
      <c r="AK43" s="1244">
        <v>417196</v>
      </c>
      <c r="AL43" s="1244">
        <v>271823</v>
      </c>
      <c r="AM43" s="1244">
        <v>178661</v>
      </c>
      <c r="AN43" s="1206" t="b">
        <f>AJ43+AK43=AL43+AM43</f>
        <v>1</v>
      </c>
      <c r="AO43" s="1206" t="b">
        <f>D43=Y43+AI43</f>
        <v>1</v>
      </c>
      <c r="AP43" s="1227"/>
      <c r="AQ43" s="1228"/>
      <c r="AR43" s="1228"/>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29"/>
      <c r="DD43" s="1229"/>
      <c r="DE43" s="1229"/>
      <c r="DF43" s="1229"/>
      <c r="DG43" s="1229"/>
      <c r="DH43" s="1229"/>
      <c r="DI43" s="1229"/>
      <c r="DJ43" s="1229"/>
      <c r="DK43" s="1229"/>
      <c r="DL43" s="1229"/>
      <c r="DM43" s="1229"/>
      <c r="DN43" s="1229"/>
      <c r="DO43" s="1229"/>
      <c r="DP43" s="1229"/>
      <c r="DQ43" s="1229"/>
      <c r="DR43" s="1229"/>
      <c r="DS43" s="1229"/>
      <c r="DT43" s="1229"/>
      <c r="DU43" s="1229"/>
      <c r="DV43" s="1229"/>
      <c r="DW43" s="1229"/>
      <c r="DX43" s="1229"/>
      <c r="DY43" s="1229"/>
      <c r="DZ43" s="1229"/>
    </row>
    <row r="44" spans="1:130" ht="9.75" customHeight="1">
      <c r="A44" s="1165"/>
      <c r="B44" s="1165"/>
      <c r="C44" s="1165"/>
      <c r="D44" s="1165"/>
      <c r="E44" s="1165"/>
      <c r="F44" s="1165"/>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c r="AD44" s="1165"/>
      <c r="AE44" s="1165"/>
      <c r="AF44" s="1165"/>
      <c r="AG44" s="1165"/>
      <c r="AH44" s="1165"/>
      <c r="AI44" s="1165"/>
      <c r="AJ44" s="1165"/>
      <c r="AK44" s="1165"/>
      <c r="AL44" s="1165"/>
      <c r="AM44" s="1165"/>
      <c r="AN44" s="1165"/>
      <c r="AO44" s="1165"/>
      <c r="AP44" s="1165"/>
      <c r="AQ44" s="1165"/>
      <c r="AR44" s="1165"/>
    </row>
    <row r="45" spans="1:130" ht="9.75" customHeight="1">
      <c r="A45" s="1165"/>
      <c r="B45" s="1165"/>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2177"/>
      <c r="Z45" s="2177"/>
      <c r="AA45" s="2177"/>
      <c r="AB45" s="2177"/>
      <c r="AC45" s="2177"/>
      <c r="AD45" s="2177"/>
      <c r="AE45" s="1165"/>
      <c r="AF45" s="1165"/>
      <c r="AG45" s="1165"/>
      <c r="AH45" s="1165"/>
      <c r="AI45" s="2178"/>
      <c r="AJ45" s="1165"/>
      <c r="AK45" s="1165"/>
      <c r="AL45" s="1165"/>
      <c r="AM45" s="1165"/>
      <c r="AN45" s="1165"/>
      <c r="AO45" s="1165"/>
      <c r="AP45" s="1165"/>
      <c r="AQ45" s="1165"/>
      <c r="AR45" s="1165"/>
    </row>
    <row r="46" spans="1:130" ht="9.75" customHeight="1">
      <c r="A46" s="1165"/>
      <c r="B46" s="1165"/>
      <c r="C46" s="1165"/>
      <c r="D46" s="1165"/>
      <c r="E46" s="1165"/>
      <c r="F46" s="1165"/>
      <c r="G46" s="1165"/>
      <c r="H46" s="1165"/>
      <c r="I46" s="1165"/>
      <c r="J46" s="1165"/>
      <c r="K46" s="1165"/>
      <c r="L46" s="1165"/>
      <c r="M46" s="1165"/>
      <c r="N46" s="1165"/>
      <c r="O46" s="1165"/>
      <c r="P46" s="1165"/>
      <c r="Q46" s="1165"/>
      <c r="R46" s="1165"/>
      <c r="S46" s="1165"/>
      <c r="T46" s="1165"/>
      <c r="U46" s="1165"/>
      <c r="V46" s="1165"/>
      <c r="W46" s="1165"/>
      <c r="X46" s="1165"/>
      <c r="Y46" s="2177"/>
      <c r="Z46" s="2177"/>
      <c r="AA46" s="2177"/>
      <c r="AB46" s="2177"/>
      <c r="AC46" s="2177"/>
      <c r="AD46" s="2177"/>
      <c r="AE46" s="1165"/>
      <c r="AF46" s="1165"/>
      <c r="AG46" s="1165"/>
      <c r="AH46" s="1165"/>
      <c r="AI46" s="2178"/>
      <c r="AJ46" s="1165"/>
      <c r="AK46" s="1165"/>
      <c r="AL46" s="1165"/>
      <c r="AM46" s="1165"/>
      <c r="AN46" s="1165"/>
      <c r="AO46" s="1165"/>
      <c r="AP46" s="1165"/>
      <c r="AQ46" s="1165"/>
      <c r="AR46" s="1165"/>
    </row>
    <row r="47" spans="1:130" ht="9.75" customHeight="1">
      <c r="A47" s="1165"/>
      <c r="B47" s="1165"/>
      <c r="C47" s="1165"/>
      <c r="D47" s="1165"/>
      <c r="E47" s="1165"/>
      <c r="F47" s="1165"/>
      <c r="G47" s="1165"/>
      <c r="H47" s="1165"/>
      <c r="I47" s="1165"/>
      <c r="J47" s="1165"/>
      <c r="K47" s="1165"/>
      <c r="L47" s="1165"/>
      <c r="M47" s="1165"/>
      <c r="N47" s="1165"/>
      <c r="O47" s="1165"/>
      <c r="P47" s="1165"/>
      <c r="Q47" s="1165"/>
      <c r="R47" s="1165"/>
      <c r="S47" s="1165"/>
      <c r="T47" s="1165"/>
      <c r="U47" s="1165"/>
      <c r="V47" s="1165"/>
      <c r="W47" s="1165"/>
      <c r="X47" s="1165"/>
      <c r="Y47" s="2177"/>
      <c r="Z47" s="2177"/>
      <c r="AA47" s="2177"/>
      <c r="AB47" s="2177"/>
      <c r="AC47" s="2177"/>
      <c r="AD47" s="2177"/>
      <c r="AE47" s="1165"/>
      <c r="AF47" s="1165"/>
      <c r="AG47" s="1165"/>
      <c r="AH47" s="1165"/>
      <c r="AI47" s="2178"/>
      <c r="AJ47" s="1165"/>
      <c r="AK47" s="1165"/>
      <c r="AL47" s="1165"/>
      <c r="AM47" s="1165"/>
      <c r="AN47" s="1165"/>
      <c r="AO47" s="1165"/>
      <c r="AP47" s="1165"/>
      <c r="AQ47" s="1165"/>
      <c r="AR47" s="1165"/>
    </row>
    <row r="48" spans="1:130" ht="9.75" customHeight="1">
      <c r="A48" s="1165"/>
      <c r="B48" s="1165"/>
      <c r="C48" s="1165"/>
      <c r="D48" s="1165"/>
      <c r="E48" s="1165"/>
      <c r="F48" s="1165"/>
      <c r="G48" s="1165"/>
      <c r="H48" s="1165"/>
      <c r="I48" s="1165"/>
      <c r="J48" s="1165"/>
      <c r="K48" s="1165"/>
      <c r="L48" s="1165"/>
      <c r="M48" s="1165"/>
      <c r="N48" s="1165"/>
      <c r="O48" s="1165"/>
      <c r="P48" s="1165"/>
      <c r="Q48" s="1165"/>
      <c r="R48" s="1165"/>
      <c r="S48" s="1165"/>
      <c r="T48" s="1165"/>
      <c r="U48" s="1165"/>
      <c r="V48" s="1165"/>
      <c r="W48" s="1165"/>
      <c r="X48" s="1165"/>
      <c r="Y48" s="1165"/>
      <c r="Z48" s="1165"/>
      <c r="AA48" s="1165"/>
      <c r="AB48" s="1165"/>
      <c r="AC48" s="1165"/>
      <c r="AD48" s="1165"/>
      <c r="AE48" s="1165"/>
      <c r="AF48" s="1254"/>
      <c r="AG48" s="1165"/>
      <c r="AH48" s="1165"/>
      <c r="AI48" s="1165"/>
      <c r="AJ48" s="1165"/>
      <c r="AK48" s="1165"/>
      <c r="AL48" s="1165"/>
      <c r="AM48" s="1165"/>
      <c r="AN48" s="1165"/>
      <c r="AO48" s="1165"/>
      <c r="AP48" s="1165"/>
      <c r="AQ48" s="1165"/>
      <c r="AR48" s="1165"/>
    </row>
    <row r="49" spans="1:44" ht="15" customHeight="1">
      <c r="A49" s="2179" t="s">
        <v>2127</v>
      </c>
      <c r="B49" s="2179"/>
      <c r="C49" s="2179"/>
      <c r="D49" s="1254"/>
      <c r="E49" s="1254"/>
      <c r="F49" s="1254"/>
      <c r="G49" s="1254"/>
      <c r="H49" s="1254"/>
      <c r="I49" s="1254"/>
      <c r="J49" s="1254"/>
      <c r="K49" s="1254"/>
      <c r="L49" s="1254"/>
      <c r="M49" s="1254"/>
      <c r="N49" s="1165"/>
      <c r="O49" s="1165"/>
      <c r="P49" s="1165"/>
      <c r="Q49" s="1165"/>
      <c r="R49" s="1165"/>
      <c r="S49" s="1165"/>
      <c r="T49" s="1165"/>
      <c r="U49" s="1165"/>
      <c r="V49" s="1165"/>
      <c r="W49" s="1165"/>
      <c r="X49" s="1165"/>
      <c r="AF49" s="1165"/>
      <c r="AG49" s="1165"/>
      <c r="AH49" s="1165"/>
      <c r="AI49" s="1165"/>
      <c r="AJ49" s="1165"/>
      <c r="AK49" s="1165"/>
      <c r="AL49" s="1165"/>
      <c r="AM49" s="1165"/>
      <c r="AN49" s="1165"/>
      <c r="AO49" s="1165"/>
      <c r="AP49" s="1165"/>
      <c r="AQ49" s="1165"/>
      <c r="AR49" s="1165"/>
    </row>
    <row r="50" spans="1:44" ht="12.75" customHeight="1">
      <c r="A50" s="1255"/>
      <c r="B50" s="1255"/>
      <c r="C50" s="1255"/>
      <c r="D50" s="1255"/>
      <c r="E50" s="1255"/>
      <c r="F50" s="1255"/>
      <c r="G50" s="1255"/>
      <c r="H50" s="1255"/>
      <c r="I50" s="1255"/>
      <c r="J50" s="1255"/>
      <c r="K50" s="1255"/>
      <c r="L50" s="1255"/>
      <c r="M50" s="1255"/>
      <c r="AE50" s="1256"/>
    </row>
    <row r="51" spans="1:44" ht="12.75" customHeight="1"/>
    <row r="52" spans="1:44">
      <c r="Y52" s="2177"/>
      <c r="Z52" s="2177"/>
      <c r="AA52" s="1257"/>
      <c r="AB52" s="1257"/>
      <c r="AC52" s="1257"/>
    </row>
    <row r="53" spans="1:44" ht="18.75" customHeight="1">
      <c r="Y53" s="2177"/>
      <c r="Z53" s="2177"/>
      <c r="AA53" s="1257"/>
      <c r="AB53" s="1257"/>
      <c r="AC53" s="1257"/>
      <c r="AD53" s="1256"/>
      <c r="AE53" s="1256"/>
      <c r="AF53" s="1256"/>
      <c r="AG53" s="1258"/>
    </row>
    <row r="54" spans="1:44" ht="12.75" customHeight="1">
      <c r="A54" s="2177"/>
      <c r="B54" s="2177"/>
      <c r="C54" s="1257"/>
      <c r="D54" s="1257"/>
      <c r="E54" s="1257"/>
      <c r="Y54" s="2177"/>
      <c r="Z54" s="2177"/>
      <c r="AA54" s="1257"/>
      <c r="AB54" s="1257"/>
      <c r="AC54" s="1153"/>
      <c r="AE54" s="1153"/>
    </row>
    <row r="55" spans="1:44" ht="12.75" customHeight="1">
      <c r="A55" s="2177"/>
      <c r="B55" s="2177"/>
      <c r="C55" s="1257"/>
      <c r="D55" s="1257"/>
      <c r="E55" s="1257"/>
      <c r="F55" s="1256"/>
      <c r="G55" s="1256"/>
      <c r="H55" s="1256"/>
      <c r="I55" s="1258"/>
      <c r="J55" s="1258"/>
      <c r="K55" s="1256"/>
    </row>
    <row r="56" spans="1:44" ht="18" customHeight="1">
      <c r="A56" s="2177"/>
      <c r="B56" s="2177"/>
      <c r="C56" s="1257"/>
      <c r="D56" s="1257"/>
      <c r="E56" s="1153"/>
      <c r="G56" s="1153"/>
    </row>
  </sheetData>
  <mergeCells count="129">
    <mergeCell ref="A4:S4"/>
    <mergeCell ref="X5:AA5"/>
    <mergeCell ref="A6:A9"/>
    <mergeCell ref="B6:B9"/>
    <mergeCell ref="C6:C9"/>
    <mergeCell ref="D6:K6"/>
    <mergeCell ref="L6:N7"/>
    <mergeCell ref="O6:Q7"/>
    <mergeCell ref="T6:U9"/>
    <mergeCell ref="X6:X9"/>
    <mergeCell ref="Y6:AM6"/>
    <mergeCell ref="D7:D9"/>
    <mergeCell ref="E7:E9"/>
    <mergeCell ref="F7:K7"/>
    <mergeCell ref="Y7:AG7"/>
    <mergeCell ref="AH7:AH9"/>
    <mergeCell ref="AI7:AM7"/>
    <mergeCell ref="Z8:AB8"/>
    <mergeCell ref="AD8:AG8"/>
    <mergeCell ref="AI8:AI9"/>
    <mergeCell ref="AN7:AO9"/>
    <mergeCell ref="F8:G8"/>
    <mergeCell ref="I8:I9"/>
    <mergeCell ref="J8:J9"/>
    <mergeCell ref="K8:K9"/>
    <mergeCell ref="L8:L9"/>
    <mergeCell ref="M8:N8"/>
    <mergeCell ref="O8:O9"/>
    <mergeCell ref="P8:Q8"/>
    <mergeCell ref="Y8:Y9"/>
    <mergeCell ref="AJ8:AK8"/>
    <mergeCell ref="AL8:AM8"/>
    <mergeCell ref="X15:AA15"/>
    <mergeCell ref="A16:A19"/>
    <mergeCell ref="B16:B19"/>
    <mergeCell ref="C16:C19"/>
    <mergeCell ref="D16:K16"/>
    <mergeCell ref="L16:N17"/>
    <mergeCell ref="O16:Q17"/>
    <mergeCell ref="T16:U19"/>
    <mergeCell ref="AN17:AO19"/>
    <mergeCell ref="F18:G18"/>
    <mergeCell ref="I18:I19"/>
    <mergeCell ref="J18:J19"/>
    <mergeCell ref="K18:K19"/>
    <mergeCell ref="L18:L19"/>
    <mergeCell ref="M18:N18"/>
    <mergeCell ref="O18:O19"/>
    <mergeCell ref="P18:Q18"/>
    <mergeCell ref="Y18:Y19"/>
    <mergeCell ref="X16:X19"/>
    <mergeCell ref="Y16:AM16"/>
    <mergeCell ref="F17:K17"/>
    <mergeCell ref="Y17:AG17"/>
    <mergeCell ref="AH17:AH19"/>
    <mergeCell ref="AI17:AM17"/>
    <mergeCell ref="Z18:AB18"/>
    <mergeCell ref="AD18:AG18"/>
    <mergeCell ref="AI18:AI19"/>
    <mergeCell ref="AJ18:AK18"/>
    <mergeCell ref="AL18:AM18"/>
    <mergeCell ref="X25:AA25"/>
    <mergeCell ref="A26:A29"/>
    <mergeCell ref="B26:B29"/>
    <mergeCell ref="C26:C29"/>
    <mergeCell ref="D26:K26"/>
    <mergeCell ref="L26:N27"/>
    <mergeCell ref="O26:Q27"/>
    <mergeCell ref="D17:D19"/>
    <mergeCell ref="E17:E19"/>
    <mergeCell ref="AN27:AO29"/>
    <mergeCell ref="F28:G28"/>
    <mergeCell ref="I28:I29"/>
    <mergeCell ref="J28:J29"/>
    <mergeCell ref="K28:K29"/>
    <mergeCell ref="L28:L29"/>
    <mergeCell ref="M28:N28"/>
    <mergeCell ref="O28:O29"/>
    <mergeCell ref="P28:Q28"/>
    <mergeCell ref="Y28:Y29"/>
    <mergeCell ref="T26:U29"/>
    <mergeCell ref="X26:X29"/>
    <mergeCell ref="Y26:AM26"/>
    <mergeCell ref="F27:K27"/>
    <mergeCell ref="Y27:AG27"/>
    <mergeCell ref="AH27:AH29"/>
    <mergeCell ref="AI27:AM27"/>
    <mergeCell ref="Z28:AB28"/>
    <mergeCell ref="AD28:AG28"/>
    <mergeCell ref="AI28:AI29"/>
    <mergeCell ref="AJ28:AK28"/>
    <mergeCell ref="AL28:AM28"/>
    <mergeCell ref="X35:AA35"/>
    <mergeCell ref="A36:A39"/>
    <mergeCell ref="B36:B39"/>
    <mergeCell ref="C36:C39"/>
    <mergeCell ref="D36:M36"/>
    <mergeCell ref="N36:P37"/>
    <mergeCell ref="D27:D29"/>
    <mergeCell ref="E27:E29"/>
    <mergeCell ref="Q36:S37"/>
    <mergeCell ref="X36:X39"/>
    <mergeCell ref="Y36:AM36"/>
    <mergeCell ref="D37:D39"/>
    <mergeCell ref="E37:E39"/>
    <mergeCell ref="F37:M37"/>
    <mergeCell ref="Y37:AG37"/>
    <mergeCell ref="AI37:AM37"/>
    <mergeCell ref="F38:G38"/>
    <mergeCell ref="I38:I39"/>
    <mergeCell ref="AJ38:AK38"/>
    <mergeCell ref="AL38:AM38"/>
    <mergeCell ref="Y45:AD47"/>
    <mergeCell ref="AI45:AI47"/>
    <mergeCell ref="A49:C49"/>
    <mergeCell ref="Y52:Z54"/>
    <mergeCell ref="A54:B56"/>
    <mergeCell ref="Q38:Q39"/>
    <mergeCell ref="R38:S38"/>
    <mergeCell ref="Y38:Y39"/>
    <mergeCell ref="Z38:AB38"/>
    <mergeCell ref="AD38:AG38"/>
    <mergeCell ref="AI38:AI39"/>
    <mergeCell ref="J38:J39"/>
    <mergeCell ref="K38:K39"/>
    <mergeCell ref="L38:L39"/>
    <mergeCell ref="M38:M39"/>
    <mergeCell ref="N38:N39"/>
    <mergeCell ref="O38:P38"/>
  </mergeCells>
  <conditionalFormatting sqref="AH41:AH43 AC41:AC43 AN41:AO42 AH31:AH33 AC31:AC33 AN31:AO32 AC21:AC23 AN21:AO22 AH21:AH23 AH11:AH13 AC11:AC13 AN11:AO12">
    <cfRule type="cellIs" dxfId="15" priority="13" stopIfTrue="1" operator="equal">
      <formula>FALSE</formula>
    </cfRule>
  </conditionalFormatting>
  <conditionalFormatting sqref="V36:V43">
    <cfRule type="cellIs" dxfId="14" priority="14" stopIfTrue="1" operator="equal">
      <formula>TRUE</formula>
    </cfRule>
    <cfRule type="cellIs" dxfId="13" priority="15" stopIfTrue="1" operator="equal">
      <formula>FALSE</formula>
    </cfRule>
  </conditionalFormatting>
  <conditionalFormatting sqref="E41:E43 H41:H43 T31:U32 E31:E33 H31:H33 T21:U22 H21:H23 E21:E23 T11:U13 E11:E13 H11:H13">
    <cfRule type="cellIs" dxfId="12" priority="16" stopIfTrue="1" operator="equal">
      <formula>FALSE</formula>
    </cfRule>
  </conditionalFormatting>
  <conditionalFormatting sqref="AN13:AO13">
    <cfRule type="cellIs" priority="17" stopIfTrue="1" operator="equal">
      <formula>FALSE</formula>
    </cfRule>
  </conditionalFormatting>
  <conditionalFormatting sqref="E11:E13 H11:H13">
    <cfRule type="cellIs" dxfId="11" priority="12" stopIfTrue="1" operator="equal">
      <formula>FALSE</formula>
    </cfRule>
  </conditionalFormatting>
  <conditionalFormatting sqref="H21:H23 E21:E23">
    <cfRule type="cellIs" dxfId="10" priority="11" stopIfTrue="1" operator="equal">
      <formula>FALSE</formula>
    </cfRule>
  </conditionalFormatting>
  <conditionalFormatting sqref="H21:H22">
    <cfRule type="cellIs" dxfId="9" priority="10" stopIfTrue="1" operator="equal">
      <formula>FALSE</formula>
    </cfRule>
  </conditionalFormatting>
  <conditionalFormatting sqref="E31:E33 H31:H33">
    <cfRule type="cellIs" dxfId="8" priority="9" stopIfTrue="1" operator="equal">
      <formula>FALSE</formula>
    </cfRule>
  </conditionalFormatting>
  <conditionalFormatting sqref="H31:H32">
    <cfRule type="cellIs" dxfId="7" priority="8" stopIfTrue="1" operator="equal">
      <formula>FALSE</formula>
    </cfRule>
  </conditionalFormatting>
  <conditionalFormatting sqref="H42:H43">
    <cfRule type="cellIs" dxfId="6" priority="7" stopIfTrue="1" operator="equal">
      <formula>FALSE</formula>
    </cfRule>
  </conditionalFormatting>
  <conditionalFormatting sqref="AH11:AH13 AC11:AC13">
    <cfRule type="cellIs" dxfId="5" priority="6" stopIfTrue="1" operator="equal">
      <formula>FALSE</formula>
    </cfRule>
  </conditionalFormatting>
  <conditionalFormatting sqref="AC11:AC12">
    <cfRule type="cellIs" dxfId="4" priority="5" stopIfTrue="1" operator="equal">
      <formula>FALSE</formula>
    </cfRule>
  </conditionalFormatting>
  <conditionalFormatting sqref="AC21:AC23 AH21:AH23">
    <cfRule type="cellIs" dxfId="3" priority="4" stopIfTrue="1" operator="equal">
      <formula>FALSE</formula>
    </cfRule>
  </conditionalFormatting>
  <conditionalFormatting sqref="AC21:AC22">
    <cfRule type="cellIs" dxfId="2" priority="3" stopIfTrue="1" operator="equal">
      <formula>FALSE</formula>
    </cfRule>
  </conditionalFormatting>
  <conditionalFormatting sqref="AC31:AC32">
    <cfRule type="cellIs" dxfId="1" priority="2" stopIfTrue="1" operator="equal">
      <formula>FALSE</formula>
    </cfRule>
  </conditionalFormatting>
  <conditionalFormatting sqref="AH31:AH33 AC31:AC33">
    <cfRule type="cellIs" dxfId="0" priority="1" stopIfTrue="1" operator="equal">
      <formula>FALSE</formula>
    </cfRule>
  </conditionalFormatting>
  <pageMargins left="0.4" right="0.18" top="0.27" bottom="0.26" header="0.23" footer="0.19"/>
  <pageSetup paperSize="9" scale="61" orientation="landscape" r:id="rId1"/>
  <headerFooter alignWithMargins="0"/>
  <rowBreaks count="1" manualBreakCount="1">
    <brk id="49" max="41" man="1"/>
  </rowBreaks>
  <colBreaks count="1" manualBreakCount="1">
    <brk id="19"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8"/>
  <sheetViews>
    <sheetView view="pageBreakPreview" zoomScaleNormal="100" zoomScaleSheetLayoutView="100" workbookViewId="0">
      <pane ySplit="3" topLeftCell="A10" activePane="bottomLeft" state="frozen"/>
      <selection activeCell="E96" sqref="E96"/>
      <selection pane="bottomLeft" activeCell="E96" sqref="E96"/>
    </sheetView>
  </sheetViews>
  <sheetFormatPr defaultRowHeight="12.75"/>
  <cols>
    <col min="1" max="1" width="5.28515625" style="1265" customWidth="1"/>
    <col min="2" max="2" width="20.7109375" style="1265" customWidth="1"/>
    <col min="3" max="3" width="12.42578125" style="1265" customWidth="1"/>
    <col min="4" max="4" width="17.28515625" style="1265" customWidth="1"/>
    <col min="5" max="5" width="12.5703125" style="1265" customWidth="1"/>
    <col min="6" max="6" width="17.28515625" style="1265" customWidth="1"/>
    <col min="7" max="7" width="22.7109375" style="1265" customWidth="1"/>
    <col min="8" max="8" width="17.85546875" style="1265" customWidth="1"/>
    <col min="9" max="16384" width="9.140625" style="1265"/>
  </cols>
  <sheetData>
    <row r="1" spans="1:11" s="1156" customFormat="1" ht="18.75">
      <c r="A1" s="1153"/>
      <c r="B1" s="1153"/>
      <c r="C1" s="1153"/>
      <c r="D1" s="1153"/>
      <c r="E1" s="1259"/>
      <c r="F1" s="1153"/>
      <c r="G1" s="1153"/>
      <c r="H1" s="1153"/>
    </row>
    <row r="2" spans="1:11" s="1156" customFormat="1" ht="15.75">
      <c r="A2" s="1153"/>
      <c r="B2" s="1153"/>
      <c r="C2" s="1153"/>
      <c r="D2" s="1153"/>
      <c r="E2" s="1153"/>
      <c r="F2" s="1153"/>
      <c r="G2" s="2199" t="s">
        <v>2128</v>
      </c>
      <c r="H2" s="2199"/>
      <c r="I2" s="1260"/>
      <c r="J2" s="1261"/>
      <c r="K2" s="1262"/>
    </row>
    <row r="3" spans="1:11" s="1156" customFormat="1" ht="6.75" customHeight="1">
      <c r="A3" s="1153"/>
      <c r="B3" s="1153"/>
      <c r="C3" s="1153"/>
      <c r="D3" s="1153"/>
      <c r="E3" s="1153"/>
      <c r="F3" s="1153"/>
      <c r="G3" s="1263"/>
      <c r="H3" s="1264"/>
      <c r="I3" s="1264"/>
      <c r="J3" s="1264"/>
      <c r="K3" s="1262"/>
    </row>
    <row r="4" spans="1:11" ht="16.5" customHeight="1">
      <c r="A4" s="2200" t="s">
        <v>157</v>
      </c>
      <c r="B4" s="2200"/>
      <c r="C4" s="2200"/>
      <c r="D4" s="2200"/>
      <c r="E4" s="2200"/>
      <c r="F4" s="2200"/>
      <c r="G4" s="2200"/>
      <c r="H4" s="2200"/>
    </row>
    <row r="5" spans="1:11" s="1730" customFormat="1" ht="57" customHeight="1">
      <c r="A5" s="79" t="s">
        <v>744</v>
      </c>
      <c r="B5" s="79" t="s">
        <v>158</v>
      </c>
      <c r="C5" s="79" t="s">
        <v>938</v>
      </c>
      <c r="D5" s="79" t="s">
        <v>159</v>
      </c>
      <c r="E5" s="79" t="s">
        <v>160</v>
      </c>
      <c r="F5" s="79" t="s">
        <v>939</v>
      </c>
      <c r="G5" s="79" t="s">
        <v>940</v>
      </c>
      <c r="H5" s="79" t="s">
        <v>905</v>
      </c>
    </row>
    <row r="6" spans="1:11" s="1730" customFormat="1" ht="13.5" customHeight="1">
      <c r="A6" s="79">
        <v>1</v>
      </c>
      <c r="B6" s="79">
        <v>2</v>
      </c>
      <c r="C6" s="79">
        <v>3</v>
      </c>
      <c r="D6" s="79">
        <v>4</v>
      </c>
      <c r="E6" s="79">
        <v>5</v>
      </c>
      <c r="F6" s="79">
        <v>6</v>
      </c>
      <c r="G6" s="79">
        <v>7</v>
      </c>
      <c r="H6" s="79">
        <v>8</v>
      </c>
    </row>
    <row r="7" spans="1:11" s="1730" customFormat="1" ht="13.5" customHeight="1">
      <c r="A7" s="1731">
        <v>1</v>
      </c>
      <c r="B7" s="1731" t="s">
        <v>89</v>
      </c>
      <c r="C7" s="1731">
        <v>12</v>
      </c>
      <c r="D7" s="1731" t="s">
        <v>90</v>
      </c>
      <c r="E7" s="1731">
        <v>10</v>
      </c>
      <c r="F7" s="1732">
        <v>0.5</v>
      </c>
      <c r="G7" s="1733">
        <v>0</v>
      </c>
      <c r="H7" s="1731"/>
    </row>
    <row r="8" spans="1:11" s="1730" customFormat="1" ht="13.5" customHeight="1">
      <c r="A8" s="1731">
        <v>2</v>
      </c>
      <c r="B8" s="1731" t="s">
        <v>92</v>
      </c>
      <c r="C8" s="1731">
        <v>6</v>
      </c>
      <c r="D8" s="1731" t="s">
        <v>90</v>
      </c>
      <c r="E8" s="1731">
        <v>10</v>
      </c>
      <c r="F8" s="1732">
        <v>1</v>
      </c>
      <c r="G8" s="1733">
        <v>0</v>
      </c>
      <c r="H8" s="1731"/>
    </row>
    <row r="9" spans="1:11" s="1730" customFormat="1" ht="13.5" customHeight="1">
      <c r="A9" s="1731">
        <v>3</v>
      </c>
      <c r="B9" s="1731" t="s">
        <v>93</v>
      </c>
      <c r="C9" s="1731">
        <v>24</v>
      </c>
      <c r="D9" s="1731" t="s">
        <v>90</v>
      </c>
      <c r="E9" s="1731">
        <v>0.4</v>
      </c>
      <c r="F9" s="1732">
        <v>0.5</v>
      </c>
      <c r="G9" s="1733">
        <v>0</v>
      </c>
      <c r="H9" s="1731"/>
    </row>
    <row r="10" spans="1:11" s="1730" customFormat="1" ht="13.5" customHeight="1">
      <c r="A10" s="1731">
        <v>4</v>
      </c>
      <c r="B10" s="1731" t="s">
        <v>94</v>
      </c>
      <c r="C10" s="1731">
        <v>48</v>
      </c>
      <c r="D10" s="1731" t="s">
        <v>90</v>
      </c>
      <c r="E10" s="1731">
        <v>0.4</v>
      </c>
      <c r="F10" s="1732">
        <v>1</v>
      </c>
      <c r="G10" s="1733">
        <v>0</v>
      </c>
      <c r="H10" s="1731"/>
    </row>
    <row r="11" spans="1:11" s="1730" customFormat="1" ht="13.5" customHeight="1">
      <c r="A11" s="1731">
        <v>5</v>
      </c>
      <c r="B11" s="1731" t="s">
        <v>95</v>
      </c>
      <c r="C11" s="1731">
        <v>6</v>
      </c>
      <c r="D11" s="1731" t="s">
        <v>96</v>
      </c>
      <c r="E11" s="1731">
        <v>10</v>
      </c>
      <c r="F11" s="1732">
        <v>0.5</v>
      </c>
      <c r="G11" s="1733">
        <v>0</v>
      </c>
      <c r="H11" s="1731"/>
    </row>
    <row r="12" spans="1:11" s="1730" customFormat="1" ht="13.5" customHeight="1">
      <c r="A12" s="1731">
        <v>6</v>
      </c>
      <c r="B12" s="1731" t="s">
        <v>97</v>
      </c>
      <c r="C12" s="1731">
        <v>6</v>
      </c>
      <c r="D12" s="1731" t="s">
        <v>96</v>
      </c>
      <c r="E12" s="1731">
        <v>10</v>
      </c>
      <c r="F12" s="1732">
        <v>1</v>
      </c>
      <c r="G12" s="1733">
        <v>0</v>
      </c>
      <c r="H12" s="1731"/>
    </row>
    <row r="13" spans="1:11" s="1730" customFormat="1" ht="13.5" customHeight="1">
      <c r="A13" s="1731">
        <v>7</v>
      </c>
      <c r="B13" s="1731" t="s">
        <v>98</v>
      </c>
      <c r="C13" s="1731">
        <v>160</v>
      </c>
      <c r="D13" s="1731" t="s">
        <v>96</v>
      </c>
      <c r="E13" s="1731">
        <v>0.4</v>
      </c>
      <c r="F13" s="1732">
        <v>0.5</v>
      </c>
      <c r="G13" s="1733">
        <v>0</v>
      </c>
      <c r="H13" s="1731"/>
    </row>
    <row r="14" spans="1:11" s="1730" customFormat="1" ht="13.5" customHeight="1">
      <c r="A14" s="1731">
        <v>8</v>
      </c>
      <c r="B14" s="1731" t="s">
        <v>99</v>
      </c>
      <c r="C14" s="1731">
        <v>240</v>
      </c>
      <c r="D14" s="1731" t="s">
        <v>96</v>
      </c>
      <c r="E14" s="1731">
        <v>0.4</v>
      </c>
      <c r="F14" s="1732">
        <v>1</v>
      </c>
      <c r="G14" s="1733">
        <v>0</v>
      </c>
      <c r="H14" s="1731"/>
    </row>
    <row r="15" spans="1:11" s="1730" customFormat="1" ht="13.5" customHeight="1">
      <c r="A15" s="1731">
        <v>9</v>
      </c>
      <c r="B15" s="1731" t="s">
        <v>100</v>
      </c>
      <c r="C15" s="1731">
        <v>23</v>
      </c>
      <c r="D15" s="1731" t="s">
        <v>101</v>
      </c>
      <c r="E15" s="1731" t="s">
        <v>102</v>
      </c>
      <c r="F15" s="1732">
        <v>0.5</v>
      </c>
      <c r="G15" s="1733">
        <v>0</v>
      </c>
      <c r="H15" s="1731"/>
    </row>
    <row r="16" spans="1:11" s="1730" customFormat="1" ht="13.5" customHeight="1">
      <c r="A16" s="1731">
        <v>10</v>
      </c>
      <c r="B16" s="1731" t="s">
        <v>103</v>
      </c>
      <c r="C16" s="1731">
        <v>8</v>
      </c>
      <c r="D16" s="1731" t="s">
        <v>101</v>
      </c>
      <c r="E16" s="1731">
        <v>0.4</v>
      </c>
      <c r="F16" s="1732">
        <v>1</v>
      </c>
      <c r="G16" s="1733">
        <v>0</v>
      </c>
      <c r="H16" s="1731"/>
    </row>
    <row r="17" spans="1:8" s="1730" customFormat="1" ht="13.5" customHeight="1">
      <c r="A17" s="1731">
        <v>11</v>
      </c>
      <c r="B17" s="1731" t="s">
        <v>104</v>
      </c>
      <c r="C17" s="1731">
        <v>5</v>
      </c>
      <c r="D17" s="1731" t="s">
        <v>101</v>
      </c>
      <c r="E17" s="1731">
        <v>0.4</v>
      </c>
      <c r="F17" s="1732">
        <v>1</v>
      </c>
      <c r="G17" s="1733">
        <v>0</v>
      </c>
      <c r="H17" s="1731"/>
    </row>
    <row r="18" spans="1:8" s="1730" customFormat="1" ht="13.5" customHeight="1">
      <c r="A18" s="1731">
        <v>12</v>
      </c>
      <c r="B18" s="1731" t="s">
        <v>105</v>
      </c>
      <c r="C18" s="1731">
        <v>17</v>
      </c>
      <c r="D18" s="1731" t="s">
        <v>101</v>
      </c>
      <c r="E18" s="1731">
        <v>0.4</v>
      </c>
      <c r="F18" s="1732">
        <v>1</v>
      </c>
      <c r="G18" s="1733">
        <v>0</v>
      </c>
      <c r="H18" s="1731"/>
    </row>
    <row r="19" spans="1:8" s="1730" customFormat="1" ht="13.5" customHeight="1">
      <c r="A19" s="1731">
        <v>13</v>
      </c>
      <c r="B19" s="1731" t="s">
        <v>106</v>
      </c>
      <c r="C19" s="1731">
        <v>11</v>
      </c>
      <c r="D19" s="1731" t="s">
        <v>107</v>
      </c>
      <c r="E19" s="1731" t="s">
        <v>102</v>
      </c>
      <c r="F19" s="1732">
        <v>0.5</v>
      </c>
      <c r="G19" s="1733">
        <v>0</v>
      </c>
      <c r="H19" s="1731"/>
    </row>
    <row r="20" spans="1:8" s="1730" customFormat="1" ht="13.5" customHeight="1">
      <c r="A20" s="1731">
        <v>14</v>
      </c>
      <c r="B20" s="1731" t="s">
        <v>108</v>
      </c>
      <c r="C20" s="1731">
        <v>4</v>
      </c>
      <c r="D20" s="1731" t="s">
        <v>109</v>
      </c>
      <c r="E20" s="1731" t="s">
        <v>110</v>
      </c>
      <c r="F20" s="1732">
        <v>0.5</v>
      </c>
      <c r="G20" s="1733">
        <v>0</v>
      </c>
      <c r="H20" s="1731"/>
    </row>
    <row r="21" spans="1:8" s="1730" customFormat="1" ht="13.5" customHeight="1">
      <c r="A21" s="1731">
        <v>15</v>
      </c>
      <c r="B21" s="1731" t="s">
        <v>111</v>
      </c>
      <c r="C21" s="1731">
        <v>8</v>
      </c>
      <c r="D21" s="1731" t="s">
        <v>109</v>
      </c>
      <c r="E21" s="1731" t="s">
        <v>110</v>
      </c>
      <c r="F21" s="1732">
        <v>0.5</v>
      </c>
      <c r="G21" s="1733">
        <v>0</v>
      </c>
      <c r="H21" s="1731"/>
    </row>
    <row r="22" spans="1:8" s="1730" customFormat="1" ht="13.5" customHeight="1">
      <c r="A22" s="1731">
        <v>16</v>
      </c>
      <c r="B22" s="1731" t="s">
        <v>112</v>
      </c>
      <c r="C22" s="1734">
        <v>2</v>
      </c>
      <c r="D22" s="1731" t="s">
        <v>113</v>
      </c>
      <c r="E22" s="1731" t="s">
        <v>102</v>
      </c>
      <c r="F22" s="1732">
        <v>0.5</v>
      </c>
      <c r="G22" s="1733">
        <v>0</v>
      </c>
      <c r="H22" s="1734"/>
    </row>
    <row r="23" spans="1:8" s="1730" customFormat="1" ht="13.5" customHeight="1">
      <c r="A23" s="1731">
        <v>17</v>
      </c>
      <c r="B23" s="1731" t="s">
        <v>114</v>
      </c>
      <c r="C23" s="1734">
        <v>20</v>
      </c>
      <c r="D23" s="1731" t="s">
        <v>113</v>
      </c>
      <c r="E23" s="1731">
        <v>0.4</v>
      </c>
      <c r="F23" s="1732">
        <v>1</v>
      </c>
      <c r="G23" s="1733">
        <v>0</v>
      </c>
      <c r="H23" s="1734"/>
    </row>
    <row r="24" spans="1:8" s="1730" customFormat="1" ht="13.5" customHeight="1">
      <c r="A24" s="1731">
        <v>18</v>
      </c>
      <c r="B24" s="1731" t="s">
        <v>115</v>
      </c>
      <c r="C24" s="1734">
        <v>7</v>
      </c>
      <c r="D24" s="1731" t="s">
        <v>116</v>
      </c>
      <c r="E24" s="1731" t="s">
        <v>102</v>
      </c>
      <c r="F24" s="1732">
        <v>0.5</v>
      </c>
      <c r="G24" s="1733">
        <v>0</v>
      </c>
      <c r="H24" s="1734"/>
    </row>
    <row r="25" spans="1:8" s="1730" customFormat="1" ht="13.5" customHeight="1">
      <c r="A25" s="1731">
        <v>19</v>
      </c>
      <c r="B25" s="1731" t="s">
        <v>117</v>
      </c>
      <c r="C25" s="1734">
        <v>7</v>
      </c>
      <c r="D25" s="1731" t="s">
        <v>116</v>
      </c>
      <c r="E25" s="1731" t="s">
        <v>102</v>
      </c>
      <c r="F25" s="1732">
        <v>1</v>
      </c>
      <c r="G25" s="1733">
        <v>0</v>
      </c>
      <c r="H25" s="1734"/>
    </row>
    <row r="26" spans="1:8" s="1730" customFormat="1" ht="13.5" customHeight="1">
      <c r="A26" s="1731">
        <v>20</v>
      </c>
      <c r="B26" s="1731" t="s">
        <v>118</v>
      </c>
      <c r="C26" s="1734">
        <v>2</v>
      </c>
      <c r="D26" s="1731" t="s">
        <v>116</v>
      </c>
      <c r="E26" s="1731" t="s">
        <v>110</v>
      </c>
      <c r="F26" s="1732">
        <v>0.5</v>
      </c>
      <c r="G26" s="1733">
        <v>0</v>
      </c>
      <c r="H26" s="1734"/>
    </row>
    <row r="27" spans="1:8" s="1730" customFormat="1" ht="13.5" customHeight="1">
      <c r="A27" s="1731">
        <v>21</v>
      </c>
      <c r="B27" s="1731" t="s">
        <v>119</v>
      </c>
      <c r="C27" s="1734">
        <v>32</v>
      </c>
      <c r="D27" s="1731" t="s">
        <v>116</v>
      </c>
      <c r="E27" s="1731" t="s">
        <v>110</v>
      </c>
      <c r="F27" s="1732">
        <v>1</v>
      </c>
      <c r="G27" s="1733">
        <v>0</v>
      </c>
      <c r="H27" s="1734"/>
    </row>
    <row r="28" spans="1:8" s="1730" customFormat="1" ht="13.5" customHeight="1">
      <c r="A28" s="1731">
        <v>22</v>
      </c>
      <c r="B28" s="1731" t="s">
        <v>120</v>
      </c>
      <c r="C28" s="1734">
        <v>2</v>
      </c>
      <c r="D28" s="1731" t="s">
        <v>116</v>
      </c>
      <c r="E28" s="1731" t="s">
        <v>102</v>
      </c>
      <c r="F28" s="1732">
        <v>1</v>
      </c>
      <c r="G28" s="1733">
        <v>0</v>
      </c>
      <c r="H28" s="1734"/>
    </row>
    <row r="29" spans="1:8" s="1730" customFormat="1" ht="13.5" customHeight="1">
      <c r="A29" s="1731">
        <v>23</v>
      </c>
      <c r="B29" s="1731" t="s">
        <v>121</v>
      </c>
      <c r="C29" s="1734">
        <v>48</v>
      </c>
      <c r="D29" s="1731" t="s">
        <v>122</v>
      </c>
      <c r="E29" s="1731" t="s">
        <v>110</v>
      </c>
      <c r="F29" s="1732">
        <v>0.5</v>
      </c>
      <c r="G29" s="1733">
        <v>0</v>
      </c>
      <c r="H29" s="1734"/>
    </row>
    <row r="30" spans="1:8" s="1730" customFormat="1" ht="13.5" customHeight="1">
      <c r="A30" s="1731">
        <v>24</v>
      </c>
      <c r="B30" s="1731" t="s">
        <v>123</v>
      </c>
      <c r="C30" s="1734">
        <v>421</v>
      </c>
      <c r="D30" s="1731" t="s">
        <v>124</v>
      </c>
      <c r="E30" s="1731">
        <v>0.4</v>
      </c>
      <c r="F30" s="1732">
        <v>1</v>
      </c>
      <c r="G30" s="1733">
        <v>0</v>
      </c>
      <c r="H30" s="1734"/>
    </row>
    <row r="31" spans="1:8" s="1730" customFormat="1" ht="13.5" customHeight="1">
      <c r="A31" s="1731">
        <v>25</v>
      </c>
      <c r="B31" s="1731" t="s">
        <v>125</v>
      </c>
      <c r="C31" s="1734">
        <v>203</v>
      </c>
      <c r="D31" s="1731" t="s">
        <v>126</v>
      </c>
      <c r="E31" s="1731" t="s">
        <v>102</v>
      </c>
      <c r="F31" s="1732">
        <v>2</v>
      </c>
      <c r="G31" s="1733">
        <v>0</v>
      </c>
      <c r="H31" s="1734"/>
    </row>
    <row r="32" spans="1:8" s="1730" customFormat="1" ht="13.5" customHeight="1">
      <c r="A32" s="1731">
        <v>26</v>
      </c>
      <c r="B32" s="1731" t="s">
        <v>127</v>
      </c>
      <c r="C32" s="1734">
        <v>211</v>
      </c>
      <c r="D32" s="1731" t="s">
        <v>126</v>
      </c>
      <c r="E32" s="1731">
        <v>0.4</v>
      </c>
      <c r="F32" s="1732">
        <v>2</v>
      </c>
      <c r="G32" s="1733">
        <v>0</v>
      </c>
      <c r="H32" s="1734"/>
    </row>
    <row r="33" spans="1:10" s="1730" customFormat="1" ht="13.5" customHeight="1">
      <c r="A33" s="1731">
        <v>27</v>
      </c>
      <c r="B33" s="1731" t="s">
        <v>128</v>
      </c>
      <c r="C33" s="1734">
        <v>73</v>
      </c>
      <c r="D33" s="1731" t="s">
        <v>129</v>
      </c>
      <c r="E33" s="1731">
        <v>0.4</v>
      </c>
      <c r="F33" s="1732">
        <v>2</v>
      </c>
      <c r="G33" s="1733">
        <v>0</v>
      </c>
      <c r="H33" s="1734"/>
    </row>
    <row r="34" spans="1:10" s="1730" customFormat="1" ht="13.5" customHeight="1">
      <c r="A34" s="1731">
        <v>28</v>
      </c>
      <c r="B34" s="1731" t="s">
        <v>130</v>
      </c>
      <c r="C34" s="1734">
        <v>137</v>
      </c>
      <c r="D34" s="1731" t="s">
        <v>124</v>
      </c>
      <c r="E34" s="1731">
        <v>0.4</v>
      </c>
      <c r="F34" s="1732">
        <v>1</v>
      </c>
      <c r="G34" s="1733">
        <v>0</v>
      </c>
      <c r="H34" s="1734"/>
    </row>
    <row r="35" spans="1:10" s="1730" customFormat="1" ht="13.5" customHeight="1">
      <c r="A35" s="1731">
        <v>29</v>
      </c>
      <c r="B35" s="1731" t="s">
        <v>131</v>
      </c>
      <c r="C35" s="1734">
        <v>108</v>
      </c>
      <c r="D35" s="1731" t="s">
        <v>132</v>
      </c>
      <c r="E35" s="1731" t="s">
        <v>110</v>
      </c>
      <c r="F35" s="1732">
        <v>1</v>
      </c>
      <c r="G35" s="1733">
        <v>0</v>
      </c>
      <c r="H35" s="1734"/>
    </row>
    <row r="36" spans="1:10" s="1730" customFormat="1" ht="28.5" customHeight="1">
      <c r="A36" s="1734">
        <v>30</v>
      </c>
      <c r="B36" s="1731" t="s">
        <v>133</v>
      </c>
      <c r="C36" s="1734">
        <v>502</v>
      </c>
      <c r="D36" s="1731" t="s">
        <v>134</v>
      </c>
      <c r="E36" s="1731" t="s">
        <v>110</v>
      </c>
      <c r="F36" s="1732">
        <v>0.5</v>
      </c>
      <c r="G36" s="1733">
        <v>0</v>
      </c>
      <c r="H36" s="1734"/>
    </row>
    <row r="37" spans="1:10" s="1730" customFormat="1" ht="13.5" customHeight="1">
      <c r="A37" s="1734">
        <v>31</v>
      </c>
      <c r="B37" s="1731" t="s">
        <v>135</v>
      </c>
      <c r="C37" s="1734">
        <v>1038</v>
      </c>
      <c r="D37" s="1731" t="s">
        <v>136</v>
      </c>
      <c r="E37" s="1731" t="s">
        <v>110</v>
      </c>
      <c r="F37" s="1732">
        <v>1</v>
      </c>
      <c r="G37" s="1733">
        <v>0</v>
      </c>
      <c r="H37" s="1734"/>
    </row>
    <row r="38" spans="1:10" s="1730" customFormat="1" ht="41.25" customHeight="1">
      <c r="A38" s="1734">
        <v>32</v>
      </c>
      <c r="B38" s="1731" t="s">
        <v>1076</v>
      </c>
      <c r="C38" s="1734">
        <v>21</v>
      </c>
      <c r="D38" s="1731" t="s">
        <v>2129</v>
      </c>
      <c r="E38" s="1731">
        <v>0.4</v>
      </c>
      <c r="F38" s="1732">
        <v>1</v>
      </c>
      <c r="G38" s="1733">
        <v>0</v>
      </c>
      <c r="H38" s="1734"/>
      <c r="J38" s="1735"/>
    </row>
    <row r="39" spans="1:10" s="1730" customFormat="1" ht="12.75" customHeight="1">
      <c r="A39" s="2201" t="s">
        <v>859</v>
      </c>
      <c r="B39" s="2201"/>
      <c r="C39" s="1734">
        <v>3412</v>
      </c>
      <c r="D39" s="1736"/>
      <c r="E39" s="1736"/>
      <c r="F39" s="1736"/>
      <c r="G39" s="1737">
        <f>SUM(G7:G38)</f>
        <v>0</v>
      </c>
      <c r="H39" s="1738" t="s">
        <v>88</v>
      </c>
      <c r="J39" s="1735"/>
    </row>
    <row r="40" spans="1:10" ht="18.75" customHeight="1">
      <c r="A40" s="1267"/>
      <c r="B40" s="1267"/>
      <c r="C40" s="1257"/>
      <c r="D40" s="1257"/>
      <c r="E40" s="1153"/>
      <c r="F40" s="1268"/>
      <c r="G40" s="1269"/>
      <c r="H40" s="1269"/>
    </row>
    <row r="41" spans="1:10">
      <c r="A41" s="1269"/>
      <c r="B41" s="1269"/>
      <c r="C41" s="1269"/>
      <c r="D41" s="1269"/>
      <c r="E41" s="1269"/>
      <c r="F41" s="1269"/>
      <c r="G41" s="1269"/>
      <c r="H41" s="1269"/>
    </row>
    <row r="42" spans="1:10">
      <c r="A42" s="1269"/>
      <c r="B42" s="1269"/>
      <c r="C42" s="1269"/>
      <c r="D42" s="1269"/>
      <c r="E42" s="1269"/>
      <c r="F42" s="1269"/>
      <c r="G42" s="1269"/>
      <c r="H42" s="1269"/>
    </row>
    <row r="43" spans="1:10">
      <c r="A43" s="1269"/>
      <c r="B43" s="1269"/>
      <c r="C43" s="1269"/>
      <c r="D43" s="1269"/>
      <c r="E43" s="1269"/>
      <c r="F43" s="1269"/>
      <c r="G43" s="1269"/>
      <c r="H43" s="1269"/>
    </row>
    <row r="44" spans="1:10">
      <c r="A44" s="1269"/>
      <c r="B44" s="1269"/>
      <c r="C44" s="1269"/>
      <c r="D44" s="1269"/>
      <c r="E44" s="1269"/>
      <c r="F44" s="1269"/>
      <c r="G44" s="1269"/>
      <c r="H44" s="1269"/>
      <c r="J44" s="1266"/>
    </row>
    <row r="45" spans="1:10">
      <c r="A45" s="1269"/>
      <c r="B45" s="1269"/>
      <c r="C45" s="1269"/>
      <c r="D45" s="1269"/>
      <c r="E45" s="1269"/>
      <c r="F45" s="1269"/>
      <c r="G45" s="1269"/>
      <c r="H45" s="1269"/>
    </row>
    <row r="46" spans="1:10">
      <c r="A46" s="1269"/>
      <c r="B46" s="1269"/>
      <c r="C46" s="1269"/>
      <c r="D46" s="1269"/>
      <c r="E46" s="1269"/>
      <c r="F46" s="1269"/>
      <c r="G46" s="1269"/>
      <c r="H46" s="1269"/>
    </row>
    <row r="47" spans="1:10">
      <c r="A47" s="1269"/>
      <c r="B47" s="1269"/>
      <c r="C47" s="1269"/>
      <c r="D47" s="1269"/>
      <c r="E47" s="1269"/>
      <c r="F47" s="1269"/>
      <c r="G47" s="1269"/>
      <c r="H47" s="1269"/>
    </row>
    <row r="48" spans="1:10" ht="18.75">
      <c r="A48" s="1266"/>
      <c r="B48" s="1266"/>
      <c r="C48" s="1266"/>
      <c r="D48" s="1266"/>
      <c r="E48" s="1266"/>
      <c r="F48" s="1266"/>
      <c r="G48" s="1266"/>
      <c r="H48" s="1266"/>
      <c r="J48" s="1270"/>
    </row>
  </sheetData>
  <sheetProtection insertRows="0" deleteRows="0"/>
  <mergeCells count="3">
    <mergeCell ref="G2:H2"/>
    <mergeCell ref="A4:H4"/>
    <mergeCell ref="A39:B39"/>
  </mergeCells>
  <pageMargins left="0.94" right="0.75" top="0.81" bottom="1" header="0.5" footer="0.5"/>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4"/>
  <sheetViews>
    <sheetView view="pageBreakPreview" zoomScale="115" zoomScaleNormal="100" zoomScaleSheetLayoutView="115" workbookViewId="0">
      <selection activeCell="D8" sqref="D8"/>
    </sheetView>
  </sheetViews>
  <sheetFormatPr defaultRowHeight="12.75"/>
  <cols>
    <col min="1" max="1" width="4" style="1271" customWidth="1"/>
    <col min="2" max="2" width="16.42578125" style="1271" customWidth="1"/>
    <col min="3" max="3" width="20.85546875" style="1271" customWidth="1"/>
    <col min="4" max="4" width="23.85546875" style="1271" customWidth="1"/>
    <col min="5" max="5" width="20.28515625" style="1271" customWidth="1"/>
    <col min="6" max="6" width="23.85546875" style="1271" customWidth="1"/>
    <col min="7" max="7" width="8.28515625" style="1271" customWidth="1"/>
    <col min="8" max="16384" width="9.140625" style="1271"/>
  </cols>
  <sheetData>
    <row r="1" spans="1:11" s="1156" customFormat="1" ht="18.75">
      <c r="A1" s="1153"/>
      <c r="B1" s="1153"/>
      <c r="C1" s="1153"/>
      <c r="D1" s="1259"/>
      <c r="E1" s="1153"/>
      <c r="F1" s="1153"/>
    </row>
    <row r="2" spans="1:11" s="1156" customFormat="1" ht="15.75">
      <c r="A2" s="1153"/>
      <c r="B2" s="1153"/>
      <c r="C2" s="1153"/>
      <c r="D2" s="1153"/>
      <c r="E2" s="2199" t="s">
        <v>2130</v>
      </c>
      <c r="F2" s="2199"/>
      <c r="H2" s="1260"/>
      <c r="I2" s="1260"/>
      <c r="J2" s="1261"/>
      <c r="K2" s="1262"/>
    </row>
    <row r="3" spans="1:11" s="1156" customFormat="1" ht="15.75">
      <c r="A3" s="1153"/>
      <c r="B3" s="1153"/>
      <c r="C3" s="1153"/>
      <c r="D3" s="1153"/>
      <c r="E3" s="1153"/>
      <c r="F3" s="1153"/>
      <c r="G3" s="1263"/>
      <c r="H3" s="1264"/>
      <c r="I3" s="1264"/>
      <c r="J3" s="1264"/>
      <c r="K3" s="1262"/>
    </row>
    <row r="4" spans="1:11" ht="27" customHeight="1">
      <c r="A4" s="2202" t="s">
        <v>161</v>
      </c>
      <c r="B4" s="2203"/>
      <c r="C4" s="2203"/>
      <c r="D4" s="2203"/>
      <c r="E4" s="2203"/>
      <c r="F4" s="2204"/>
    </row>
    <row r="5" spans="1:11" ht="33" customHeight="1">
      <c r="A5" s="2205" t="s">
        <v>744</v>
      </c>
      <c r="B5" s="2205" t="s">
        <v>162</v>
      </c>
      <c r="C5" s="2207" t="s">
        <v>2131</v>
      </c>
      <c r="D5" s="2207"/>
      <c r="E5" s="2207" t="s">
        <v>468</v>
      </c>
      <c r="F5" s="2207"/>
    </row>
    <row r="6" spans="1:11" ht="32.25" customHeight="1">
      <c r="A6" s="2206"/>
      <c r="B6" s="2206"/>
      <c r="C6" s="1728" t="s">
        <v>1987</v>
      </c>
      <c r="D6" s="1728" t="s">
        <v>1988</v>
      </c>
      <c r="E6" s="1728" t="s">
        <v>1987</v>
      </c>
      <c r="F6" s="1728" t="s">
        <v>1988</v>
      </c>
    </row>
    <row r="7" spans="1:11" ht="15">
      <c r="A7" s="1728">
        <v>1</v>
      </c>
      <c r="B7" s="1728">
        <v>2</v>
      </c>
      <c r="C7" s="1728">
        <v>3</v>
      </c>
      <c r="D7" s="1728">
        <v>4</v>
      </c>
      <c r="E7" s="1728">
        <v>5</v>
      </c>
      <c r="F7" s="1728">
        <v>6</v>
      </c>
    </row>
    <row r="8" spans="1:11" ht="15">
      <c r="A8" s="1728">
        <v>1</v>
      </c>
      <c r="B8" s="1273" t="s">
        <v>864</v>
      </c>
      <c r="C8" s="1729">
        <v>2565</v>
      </c>
      <c r="D8" s="1739">
        <v>0.75180000000000002</v>
      </c>
      <c r="E8" s="1729">
        <v>2565</v>
      </c>
      <c r="F8" s="1739">
        <v>0.75180000000000002</v>
      </c>
    </row>
    <row r="9" spans="1:11" s="1274" customFormat="1" ht="15">
      <c r="A9" s="1728">
        <v>2</v>
      </c>
      <c r="B9" s="1273" t="s">
        <v>865</v>
      </c>
      <c r="C9" s="1729">
        <v>682</v>
      </c>
      <c r="D9" s="1739">
        <v>0.2</v>
      </c>
      <c r="E9" s="1729">
        <v>682</v>
      </c>
      <c r="F9" s="1739">
        <v>0.2</v>
      </c>
    </row>
    <row r="10" spans="1:11" ht="15">
      <c r="A10" s="1728">
        <v>3</v>
      </c>
      <c r="B10" s="1273" t="s">
        <v>866</v>
      </c>
      <c r="C10" s="1729">
        <v>0</v>
      </c>
      <c r="D10" s="1739">
        <v>0</v>
      </c>
      <c r="E10" s="1729">
        <v>0</v>
      </c>
      <c r="F10" s="1739">
        <v>0</v>
      </c>
    </row>
    <row r="11" spans="1:11" s="1274" customFormat="1" ht="15">
      <c r="A11" s="1728">
        <v>4</v>
      </c>
      <c r="B11" s="1273" t="s">
        <v>867</v>
      </c>
      <c r="C11" s="1729">
        <v>0</v>
      </c>
      <c r="D11" s="1739">
        <v>0</v>
      </c>
      <c r="E11" s="1729">
        <v>0</v>
      </c>
      <c r="F11" s="1739">
        <v>0</v>
      </c>
    </row>
    <row r="12" spans="1:11" ht="15">
      <c r="A12" s="1728">
        <v>5</v>
      </c>
      <c r="B12" s="1273" t="s">
        <v>868</v>
      </c>
      <c r="C12" s="1729"/>
      <c r="D12" s="1739">
        <v>0</v>
      </c>
      <c r="E12" s="1729"/>
      <c r="F12" s="1739">
        <v>0</v>
      </c>
    </row>
    <row r="13" spans="1:11" s="1274" customFormat="1" ht="15">
      <c r="A13" s="1728">
        <v>6</v>
      </c>
      <c r="B13" s="1273" t="s">
        <v>861</v>
      </c>
      <c r="C13" s="1740">
        <v>3412</v>
      </c>
      <c r="D13" s="1739">
        <v>1</v>
      </c>
      <c r="E13" s="1740">
        <v>3412</v>
      </c>
      <c r="F13" s="1739">
        <v>1</v>
      </c>
    </row>
    <row r="14" spans="1:11">
      <c r="A14" s="1275"/>
      <c r="B14" s="1275"/>
      <c r="C14" s="1275"/>
      <c r="D14" s="1275"/>
      <c r="E14" s="1275"/>
      <c r="F14" s="1275"/>
    </row>
  </sheetData>
  <mergeCells count="6">
    <mergeCell ref="E2:F2"/>
    <mergeCell ref="A4:F4"/>
    <mergeCell ref="A5:A6"/>
    <mergeCell ref="B5:B6"/>
    <mergeCell ref="C5:D5"/>
    <mergeCell ref="E5:F5"/>
  </mergeCells>
  <pageMargins left="1.78" right="0.75" top="0.77"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26</vt:i4>
      </vt:variant>
    </vt:vector>
  </HeadingPairs>
  <TitlesOfParts>
    <vt:vector size="60" baseType="lpstr">
      <vt:lpstr>Загальна інформація</vt:lpstr>
      <vt:lpstr>1. Незавершене будівництво -</vt:lpstr>
      <vt:lpstr>Джерела фінансування</vt:lpstr>
      <vt:lpstr>3. План інвестицій</vt:lpstr>
      <vt:lpstr>4. Технічний стан </vt:lpstr>
      <vt:lpstr>4.1. Характеристика мереж </vt:lpstr>
      <vt:lpstr>4.2. Облік </vt:lpstr>
      <vt:lpstr>4.2.1. Облік промспоживачів</vt:lpstr>
      <vt:lpstr>4.2.2. Облік промспоживачів</vt:lpstr>
      <vt:lpstr>4.2.3. Облік населення</vt:lpstr>
      <vt:lpstr>4.2.4 Облік населення</vt:lpstr>
      <vt:lpstr>4.3. Стан комерційного облі </vt:lpstr>
      <vt:lpstr>4.3.1. Техн стан вимір Т</vt:lpstr>
      <vt:lpstr>4.4. Технічний облік</vt:lpstr>
      <vt:lpstr>4.5. Стан комп'ютерної техніки</vt:lpstr>
      <vt:lpstr>4.6. Стан транспорту </vt:lpstr>
      <vt:lpstr>4.6.1. Аналіз транспорту</vt:lpstr>
      <vt:lpstr>4.6.2 </vt:lpstr>
      <vt:lpstr>4.7. Витрати </vt:lpstr>
      <vt:lpstr>4.8. Характеристика за 5 років</vt:lpstr>
      <vt:lpstr>5. Заг</vt:lpstr>
      <vt:lpstr>5.1. Буд</vt:lpstr>
      <vt:lpstr>5.1.1. Обсяги робіт</vt:lpstr>
      <vt:lpstr>5.2. Зниж</vt:lpstr>
      <vt:lpstr>5.3. АСДТК</vt:lpstr>
      <vt:lpstr>5.3.1  </vt:lpstr>
      <vt:lpstr>5.4. Інф</vt:lpstr>
      <vt:lpstr>5.5. Зв'яз</vt:lpstr>
      <vt:lpstr>5.5. 1 </vt:lpstr>
      <vt:lpstr>5.6. Тран</vt:lpstr>
      <vt:lpstr>5.7 Інше</vt:lpstr>
      <vt:lpstr>6. Пров закупівлі</vt:lpstr>
      <vt:lpstr>Лист1</vt:lpstr>
      <vt:lpstr>Лист2</vt:lpstr>
      <vt:lpstr>'1. Незавершене будівництво -'!Заголовки_для_печати</vt:lpstr>
      <vt:lpstr>'4. Технічний стан '!Заголовки_для_печати</vt:lpstr>
      <vt:lpstr>'4.1. Характеристика мереж '!Заголовки_для_печати</vt:lpstr>
      <vt:lpstr>'4.6. Стан транспорту '!Заголовки_для_печати</vt:lpstr>
      <vt:lpstr>'4.6.1. Аналіз транспорту'!Заголовки_для_печати</vt:lpstr>
      <vt:lpstr>'4.6.2 '!Заголовки_для_печати</vt:lpstr>
      <vt:lpstr>'4.8. Характеристика за 5 років'!Заголовки_для_печати</vt:lpstr>
      <vt:lpstr>'5.1.1. Обсяги робіт'!Заголовки_для_печати</vt:lpstr>
      <vt:lpstr>'5.5. 1 '!Заголовки_для_печати</vt:lpstr>
      <vt:lpstr>'6. Пров закупівлі'!Заголовки_для_печати</vt:lpstr>
      <vt:lpstr>'1. Незавершене будівництво -'!Область_печати</vt:lpstr>
      <vt:lpstr>'4. Технічний стан '!Область_печати</vt:lpstr>
      <vt:lpstr>'4.1. Характеристика мереж '!Область_печати</vt:lpstr>
      <vt:lpstr>'4.2. Облік '!Область_печати</vt:lpstr>
      <vt:lpstr>'4.6. Стан транспорту '!Область_печати</vt:lpstr>
      <vt:lpstr>'4.6.1. Аналіз транспорту'!Область_печати</vt:lpstr>
      <vt:lpstr>'4.6.2 '!Область_печати</vt:lpstr>
      <vt:lpstr>'4.8. Характеристика за 5 років'!Область_печати</vt:lpstr>
      <vt:lpstr>'5. Заг'!Область_печати</vt:lpstr>
      <vt:lpstr>'5.1.1. Обсяги робіт'!Область_печати</vt:lpstr>
      <vt:lpstr>'5.3.1  '!Область_печати</vt:lpstr>
      <vt:lpstr>'5.4. Інф'!Область_печати</vt:lpstr>
      <vt:lpstr>'5.5. 1 '!Область_печати</vt:lpstr>
      <vt:lpstr>'5.6. Тран'!Область_печати</vt:lpstr>
      <vt:lpstr>'6. Пров закупівлі'!Область_печати</vt:lpstr>
      <vt:lpstr>'Джерела фінансування'!Область_печати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KULINICH</dc:creator>
  <cp:lastModifiedBy>Михайлова Ольга Олексіївна</cp:lastModifiedBy>
  <cp:lastPrinted>2020-03-12T11:56:43Z</cp:lastPrinted>
  <dcterms:created xsi:type="dcterms:W3CDTF">2003-02-20T10:09:41Z</dcterms:created>
  <dcterms:modified xsi:type="dcterms:W3CDTF">2020-03-27T10:03:58Z</dcterms:modified>
</cp:coreProperties>
</file>